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BDAnalyst\zx 최종프로젝트\"/>
    </mc:Choice>
  </mc:AlternateContent>
  <bookViews>
    <workbookView xWindow="360" yWindow="120" windowWidth="28032" windowHeight="12552" tabRatio="826"/>
  </bookViews>
  <sheets>
    <sheet name="Type 분류" sheetId="11" r:id="rId1"/>
    <sheet name="Personal Color Palette" sheetId="17" r:id="rId2"/>
    <sheet name="설문조사_팔레트" sheetId="18" r:id="rId3"/>
    <sheet name="설문조사_피부색" sheetId="20" r:id="rId4"/>
    <sheet name="명암테스트" sheetId="22" r:id="rId5"/>
    <sheet name="정렬용" sheetId="23" r:id="rId6"/>
    <sheet name="Type_test_YR" sheetId="13" r:id="rId7"/>
    <sheet name="팔레트샘플 RGB변환" sheetId="14" r:id="rId8"/>
    <sheet name="YR-1" sheetId="5" r:id="rId9"/>
    <sheet name="YR-2" sheetId="7" r:id="rId10"/>
    <sheet name="YR-3" sheetId="8" r:id="rId11"/>
    <sheet name="PB-1" sheetId="6" r:id="rId12"/>
    <sheet name="YR-PB" sheetId="10" r:id="rId13"/>
    <sheet name="Sheet1" sheetId="1" r:id="rId14"/>
    <sheet name="Sheet3" sheetId="21" r:id="rId15"/>
    <sheet name="Sheet2" sheetId="2" r:id="rId16"/>
  </sheets>
  <definedNames>
    <definedName name="_xlnm._FilterDatabase" localSheetId="0" hidden="1">'Type 분류'!$AH$4:$AT$218</definedName>
    <definedName name="_xlnm._FilterDatabase" localSheetId="6" hidden="1">Type_test_YR!$B$2:$Q$234</definedName>
    <definedName name="_xlnm._FilterDatabase" localSheetId="9" hidden="1">'YR-2'!$B$3:$AG$154</definedName>
    <definedName name="_xlnm._FilterDatabase" localSheetId="12" hidden="1">'YR-PB'!$B$3:$AA$120</definedName>
    <definedName name="_xlnm._FilterDatabase" localSheetId="3" hidden="1">설문조사_피부색!$S$12:$Z$32</definedName>
    <definedName name="_xlnm._FilterDatabase" localSheetId="5" hidden="1">정렬용!$A$1:$M$215</definedName>
  </definedNames>
  <calcPr calcId="162913"/>
</workbook>
</file>

<file path=xl/calcChain.xml><?xml version="1.0" encoding="utf-8"?>
<calcChain xmlns="http://schemas.openxmlformats.org/spreadsheetml/2006/main">
  <c r="N42" i="23" l="1"/>
  <c r="O42" i="23"/>
  <c r="P42" i="23"/>
  <c r="N43" i="23"/>
  <c r="O43" i="23"/>
  <c r="P43" i="23"/>
  <c r="N51" i="23"/>
  <c r="O51" i="23"/>
  <c r="P51" i="23"/>
  <c r="N52" i="23"/>
  <c r="O52" i="23"/>
  <c r="P52" i="23"/>
  <c r="N53" i="23"/>
  <c r="O53" i="23"/>
  <c r="P53" i="23"/>
  <c r="N54" i="23"/>
  <c r="O54" i="23"/>
  <c r="P54" i="23"/>
  <c r="N22" i="23"/>
  <c r="O22" i="23"/>
  <c r="P22" i="23"/>
  <c r="N23" i="23"/>
  <c r="O23" i="23"/>
  <c r="P23" i="23"/>
  <c r="N13" i="23"/>
  <c r="O13" i="23"/>
  <c r="P13" i="23"/>
  <c r="N17" i="23"/>
  <c r="O17" i="23"/>
  <c r="P17" i="23"/>
  <c r="N18" i="23"/>
  <c r="O18" i="23"/>
  <c r="P18" i="23"/>
  <c r="N38" i="23"/>
  <c r="O38" i="23"/>
  <c r="P38" i="23"/>
  <c r="N39" i="23"/>
  <c r="O39" i="23"/>
  <c r="P39" i="23"/>
  <c r="N4" i="23"/>
  <c r="O4" i="23"/>
  <c r="P4" i="23"/>
  <c r="N25" i="23"/>
  <c r="O25" i="23"/>
  <c r="P25" i="23"/>
  <c r="N26" i="23"/>
  <c r="O26" i="23"/>
  <c r="P26" i="23"/>
  <c r="N28" i="23"/>
  <c r="O28" i="23"/>
  <c r="P28" i="23"/>
  <c r="N29" i="23"/>
  <c r="O29" i="23"/>
  <c r="P29" i="23"/>
  <c r="N55" i="23"/>
  <c r="O55" i="23"/>
  <c r="P55" i="23"/>
  <c r="N56" i="23"/>
  <c r="O56" i="23"/>
  <c r="P56" i="23"/>
  <c r="N44" i="23"/>
  <c r="O44" i="23"/>
  <c r="P44" i="23"/>
  <c r="N45" i="23"/>
  <c r="O45" i="23"/>
  <c r="P45" i="23"/>
  <c r="N33" i="23"/>
  <c r="O33" i="23"/>
  <c r="P33" i="23"/>
  <c r="N34" i="23"/>
  <c r="O34" i="23"/>
  <c r="P34" i="23"/>
  <c r="N50" i="23"/>
  <c r="O50" i="23"/>
  <c r="P50" i="23"/>
  <c r="N40" i="23"/>
  <c r="O40" i="23"/>
  <c r="P40" i="23"/>
  <c r="N41" i="23"/>
  <c r="O41" i="23"/>
  <c r="P41" i="23"/>
  <c r="N59" i="23"/>
  <c r="O59" i="23"/>
  <c r="P59" i="23"/>
  <c r="N60" i="23"/>
  <c r="O60" i="23"/>
  <c r="P60" i="23"/>
  <c r="N46" i="23"/>
  <c r="O46" i="23"/>
  <c r="P46" i="23"/>
  <c r="N47" i="23"/>
  <c r="O47" i="23"/>
  <c r="P47" i="23"/>
  <c r="N68" i="23"/>
  <c r="O68" i="23"/>
  <c r="P68" i="23"/>
  <c r="N69" i="23"/>
  <c r="O69" i="23"/>
  <c r="P69" i="23"/>
  <c r="N57" i="23"/>
  <c r="O57" i="23"/>
  <c r="P57" i="23"/>
  <c r="N58" i="23"/>
  <c r="O58" i="23"/>
  <c r="P58" i="23"/>
  <c r="N66" i="23"/>
  <c r="O66" i="23"/>
  <c r="P66" i="23"/>
  <c r="N67" i="23"/>
  <c r="O67" i="23"/>
  <c r="P67" i="23"/>
  <c r="N74" i="23"/>
  <c r="O74" i="23"/>
  <c r="P74" i="23"/>
  <c r="N65" i="23"/>
  <c r="O65" i="23"/>
  <c r="P65" i="23"/>
  <c r="N70" i="23"/>
  <c r="O70" i="23"/>
  <c r="P70" i="23"/>
  <c r="N71" i="23"/>
  <c r="O71" i="23"/>
  <c r="P71" i="23"/>
  <c r="N7" i="23"/>
  <c r="O7" i="23"/>
  <c r="P7" i="23"/>
  <c r="N8" i="23"/>
  <c r="O8" i="23"/>
  <c r="P8" i="23"/>
  <c r="N2" i="23"/>
  <c r="O2" i="23"/>
  <c r="P2" i="23"/>
  <c r="N3" i="23"/>
  <c r="O3" i="23"/>
  <c r="P3" i="23"/>
  <c r="N19" i="23"/>
  <c r="O19" i="23"/>
  <c r="P19" i="23"/>
  <c r="N5" i="23"/>
  <c r="O5" i="23"/>
  <c r="P5" i="23"/>
  <c r="N6" i="23"/>
  <c r="O6" i="23"/>
  <c r="P6" i="23"/>
  <c r="N20" i="23"/>
  <c r="O20" i="23"/>
  <c r="P20" i="23"/>
  <c r="N9" i="23"/>
  <c r="O9" i="23"/>
  <c r="P9" i="23"/>
  <c r="N10" i="23"/>
  <c r="O10" i="23"/>
  <c r="P10" i="23"/>
  <c r="N14" i="23"/>
  <c r="O14" i="23"/>
  <c r="P14" i="23"/>
  <c r="N15" i="23"/>
  <c r="O15" i="23"/>
  <c r="P15" i="23"/>
  <c r="N31" i="23"/>
  <c r="O31" i="23"/>
  <c r="P31" i="23"/>
  <c r="N32" i="23"/>
  <c r="O32" i="23"/>
  <c r="P32" i="23"/>
  <c r="N35" i="23"/>
  <c r="O35" i="23"/>
  <c r="P35" i="23"/>
  <c r="N36" i="23"/>
  <c r="O36" i="23"/>
  <c r="P36" i="23"/>
  <c r="N21" i="23"/>
  <c r="O21" i="23"/>
  <c r="P21" i="23"/>
  <c r="N11" i="23"/>
  <c r="O11" i="23"/>
  <c r="P11" i="23"/>
  <c r="N12" i="23"/>
  <c r="O12" i="23"/>
  <c r="P12" i="23"/>
  <c r="N24" i="23"/>
  <c r="O24" i="23"/>
  <c r="P24" i="23"/>
  <c r="N16" i="23"/>
  <c r="O16" i="23"/>
  <c r="P16" i="23"/>
  <c r="N30" i="23"/>
  <c r="O30" i="23"/>
  <c r="P30" i="23"/>
  <c r="N27" i="23"/>
  <c r="O27" i="23"/>
  <c r="P27" i="23"/>
  <c r="N37" i="23"/>
  <c r="O37" i="23"/>
  <c r="P37" i="23"/>
  <c r="N85" i="23"/>
  <c r="O85" i="23"/>
  <c r="P85" i="23"/>
  <c r="N86" i="23"/>
  <c r="O86" i="23"/>
  <c r="P86" i="23"/>
  <c r="N77" i="23"/>
  <c r="O77" i="23"/>
  <c r="P77" i="23"/>
  <c r="N78" i="23"/>
  <c r="O78" i="23"/>
  <c r="P78" i="23"/>
  <c r="N91" i="23"/>
  <c r="O91" i="23"/>
  <c r="P91" i="23"/>
  <c r="N92" i="23"/>
  <c r="O92" i="23"/>
  <c r="P92" i="23"/>
  <c r="N87" i="23"/>
  <c r="O87" i="23"/>
  <c r="P87" i="23"/>
  <c r="N88" i="23"/>
  <c r="O88" i="23"/>
  <c r="P88" i="23"/>
  <c r="N81" i="23"/>
  <c r="O81" i="23"/>
  <c r="P81" i="23"/>
  <c r="N82" i="23"/>
  <c r="O82" i="23"/>
  <c r="P82" i="23"/>
  <c r="N89" i="23"/>
  <c r="O89" i="23"/>
  <c r="P89" i="23"/>
  <c r="N90" i="23"/>
  <c r="O90" i="23"/>
  <c r="P90" i="23"/>
  <c r="N61" i="23"/>
  <c r="O61" i="23"/>
  <c r="P61" i="23"/>
  <c r="N62" i="23"/>
  <c r="O62" i="23"/>
  <c r="P62" i="23"/>
  <c r="N48" i="23"/>
  <c r="O48" i="23"/>
  <c r="P48" i="23"/>
  <c r="N49" i="23"/>
  <c r="O49" i="23"/>
  <c r="P49" i="23"/>
  <c r="N72" i="23"/>
  <c r="O72" i="23"/>
  <c r="P72" i="23"/>
  <c r="N73" i="23"/>
  <c r="O73" i="23"/>
  <c r="P73" i="23"/>
  <c r="N63" i="23"/>
  <c r="O63" i="23"/>
  <c r="P63" i="23"/>
  <c r="N64" i="23"/>
  <c r="O64" i="23"/>
  <c r="P64" i="23"/>
  <c r="N83" i="23"/>
  <c r="O83" i="23"/>
  <c r="P83" i="23"/>
  <c r="N84" i="23"/>
  <c r="O84" i="23"/>
  <c r="P84" i="23"/>
  <c r="N75" i="23"/>
  <c r="O75" i="23"/>
  <c r="P75" i="23"/>
  <c r="N76" i="23"/>
  <c r="O76" i="23"/>
  <c r="P76" i="23"/>
  <c r="N79" i="23"/>
  <c r="O79" i="23"/>
  <c r="P79" i="23"/>
  <c r="N80" i="23"/>
  <c r="O80" i="23"/>
  <c r="P80" i="23"/>
  <c r="N93" i="23"/>
  <c r="O93" i="23"/>
  <c r="P93" i="23"/>
  <c r="N97" i="23"/>
  <c r="O97" i="23"/>
  <c r="P97" i="23"/>
  <c r="N94" i="23"/>
  <c r="O94" i="23"/>
  <c r="P94" i="23"/>
  <c r="N98" i="23"/>
  <c r="O98" i="23"/>
  <c r="P98" i="23"/>
  <c r="N104" i="23"/>
  <c r="O104" i="23"/>
  <c r="P104" i="23"/>
  <c r="N99" i="23"/>
  <c r="O99" i="23"/>
  <c r="P99" i="23"/>
  <c r="N106" i="23"/>
  <c r="O106" i="23"/>
  <c r="P106" i="23"/>
  <c r="N113" i="23"/>
  <c r="O113" i="23"/>
  <c r="P113" i="23"/>
  <c r="N96" i="23"/>
  <c r="O96" i="23"/>
  <c r="P96" i="23"/>
  <c r="N100" i="23"/>
  <c r="O100" i="23"/>
  <c r="P100" i="23"/>
  <c r="N114" i="23"/>
  <c r="O114" i="23"/>
  <c r="P114" i="23"/>
  <c r="N124" i="23"/>
  <c r="O124" i="23"/>
  <c r="P124" i="23"/>
  <c r="N136" i="23"/>
  <c r="O136" i="23"/>
  <c r="P136" i="23"/>
  <c r="N105" i="23"/>
  <c r="O105" i="23"/>
  <c r="P105" i="23"/>
  <c r="N101" i="23"/>
  <c r="O101" i="23"/>
  <c r="P101" i="23"/>
  <c r="N115" i="23"/>
  <c r="O115" i="23"/>
  <c r="P115" i="23"/>
  <c r="N125" i="23"/>
  <c r="O125" i="23"/>
  <c r="P125" i="23"/>
  <c r="N107" i="23"/>
  <c r="O107" i="23"/>
  <c r="P107" i="23"/>
  <c r="N95" i="23"/>
  <c r="O95" i="23"/>
  <c r="P95" i="23"/>
  <c r="N186" i="23"/>
  <c r="O186" i="23"/>
  <c r="P186" i="23"/>
  <c r="N187" i="23"/>
  <c r="O187" i="23"/>
  <c r="P187" i="23"/>
  <c r="N194" i="23"/>
  <c r="O194" i="23"/>
  <c r="P194" i="23"/>
  <c r="N103" i="23"/>
  <c r="O103" i="23"/>
  <c r="P103" i="23"/>
  <c r="N108" i="23"/>
  <c r="O108" i="23"/>
  <c r="P108" i="23"/>
  <c r="N102" i="23"/>
  <c r="O102" i="23"/>
  <c r="P102" i="23"/>
  <c r="N126" i="23"/>
  <c r="O126" i="23"/>
  <c r="P126" i="23"/>
  <c r="N116" i="23"/>
  <c r="O116" i="23"/>
  <c r="P116" i="23"/>
  <c r="N129" i="23"/>
  <c r="O129" i="23"/>
  <c r="P129" i="23"/>
  <c r="N109" i="23"/>
  <c r="O109" i="23"/>
  <c r="P109" i="23"/>
  <c r="N132" i="23"/>
  <c r="O132" i="23"/>
  <c r="P132" i="23"/>
  <c r="N119" i="23"/>
  <c r="O119" i="23"/>
  <c r="P119" i="23"/>
  <c r="N140" i="23"/>
  <c r="O140" i="23"/>
  <c r="P140" i="23"/>
  <c r="N123" i="23"/>
  <c r="O123" i="23"/>
  <c r="P123" i="23"/>
  <c r="N110" i="23"/>
  <c r="O110" i="23"/>
  <c r="P110" i="23"/>
  <c r="N133" i="23"/>
  <c r="O133" i="23"/>
  <c r="P133" i="23"/>
  <c r="N122" i="23"/>
  <c r="O122" i="23"/>
  <c r="P122" i="23"/>
  <c r="N146" i="23"/>
  <c r="O146" i="23"/>
  <c r="P146" i="23"/>
  <c r="N143" i="23"/>
  <c r="O143" i="23"/>
  <c r="P143" i="23"/>
  <c r="N134" i="23"/>
  <c r="O134" i="23"/>
  <c r="P134" i="23"/>
  <c r="N149" i="23"/>
  <c r="O149" i="23"/>
  <c r="P149" i="23"/>
  <c r="N152" i="23"/>
  <c r="O152" i="23"/>
  <c r="P152" i="23"/>
  <c r="N175" i="23"/>
  <c r="O175" i="23"/>
  <c r="P175" i="23"/>
  <c r="N176" i="23"/>
  <c r="O176" i="23"/>
  <c r="P176" i="23"/>
  <c r="N179" i="23"/>
  <c r="O179" i="23"/>
  <c r="P179" i="23"/>
  <c r="N135" i="23"/>
  <c r="O135" i="23"/>
  <c r="P135" i="23"/>
  <c r="N144" i="23"/>
  <c r="O144" i="23"/>
  <c r="P144" i="23"/>
  <c r="N145" i="23"/>
  <c r="O145" i="23"/>
  <c r="P145" i="23"/>
  <c r="N139" i="23"/>
  <c r="O139" i="23"/>
  <c r="P139" i="23"/>
  <c r="N150" i="23"/>
  <c r="O150" i="23"/>
  <c r="P150" i="23"/>
  <c r="N151" i="23"/>
  <c r="O151" i="23"/>
  <c r="P151" i="23"/>
  <c r="N153" i="23"/>
  <c r="O153" i="23"/>
  <c r="P153" i="23"/>
  <c r="N154" i="23"/>
  <c r="O154" i="23"/>
  <c r="P154" i="23"/>
  <c r="N155" i="23"/>
  <c r="O155" i="23"/>
  <c r="P155" i="23"/>
  <c r="N156" i="23"/>
  <c r="O156" i="23"/>
  <c r="P156" i="23"/>
  <c r="N163" i="23"/>
  <c r="O163" i="23"/>
  <c r="P163" i="23"/>
  <c r="N164" i="23"/>
  <c r="O164" i="23"/>
  <c r="P164" i="23"/>
  <c r="N161" i="23"/>
  <c r="O161" i="23"/>
  <c r="P161" i="23"/>
  <c r="N162" i="23"/>
  <c r="O162" i="23"/>
  <c r="P162" i="23"/>
  <c r="N199" i="23"/>
  <c r="O199" i="23"/>
  <c r="P199" i="23"/>
  <c r="N200" i="23"/>
  <c r="O200" i="23"/>
  <c r="P200" i="23"/>
  <c r="N184" i="23"/>
  <c r="O184" i="23"/>
  <c r="P184" i="23"/>
  <c r="N185" i="23"/>
  <c r="O185" i="23"/>
  <c r="P185" i="23"/>
  <c r="N177" i="23"/>
  <c r="O177" i="23"/>
  <c r="P177" i="23"/>
  <c r="N178" i="23"/>
  <c r="O178" i="23"/>
  <c r="P178" i="23"/>
  <c r="N165" i="23"/>
  <c r="O165" i="23"/>
  <c r="P165" i="23"/>
  <c r="N166" i="23"/>
  <c r="O166" i="23"/>
  <c r="P166" i="23"/>
  <c r="N205" i="23"/>
  <c r="O205" i="23"/>
  <c r="P205" i="23"/>
  <c r="N206" i="23"/>
  <c r="O206" i="23"/>
  <c r="P206" i="23"/>
  <c r="N167" i="23"/>
  <c r="O167" i="23"/>
  <c r="P167" i="23"/>
  <c r="N168" i="23"/>
  <c r="O168" i="23"/>
  <c r="P168" i="23"/>
  <c r="N192" i="23"/>
  <c r="O192" i="23"/>
  <c r="P192" i="23"/>
  <c r="N193" i="23"/>
  <c r="O193" i="23"/>
  <c r="P193" i="23"/>
  <c r="N171" i="23"/>
  <c r="O171" i="23"/>
  <c r="P171" i="23"/>
  <c r="N172" i="23"/>
  <c r="O172" i="23"/>
  <c r="P172" i="23"/>
  <c r="N188" i="23"/>
  <c r="O188" i="23"/>
  <c r="P188" i="23"/>
  <c r="N189" i="23"/>
  <c r="O189" i="23"/>
  <c r="P189" i="23"/>
  <c r="N209" i="23"/>
  <c r="O209" i="23"/>
  <c r="P209" i="23"/>
  <c r="N210" i="23"/>
  <c r="O210" i="23"/>
  <c r="P210" i="23"/>
  <c r="N195" i="23"/>
  <c r="O195" i="23"/>
  <c r="P195" i="23"/>
  <c r="N196" i="23"/>
  <c r="O196" i="23"/>
  <c r="P196" i="23"/>
  <c r="N197" i="23"/>
  <c r="O197" i="23"/>
  <c r="P197" i="23"/>
  <c r="N198" i="23"/>
  <c r="O198" i="23"/>
  <c r="P198" i="23"/>
  <c r="N211" i="23"/>
  <c r="O211" i="23"/>
  <c r="P211" i="23"/>
  <c r="N201" i="23"/>
  <c r="O201" i="23"/>
  <c r="P201" i="23"/>
  <c r="N202" i="23"/>
  <c r="O202" i="23"/>
  <c r="P202" i="23"/>
  <c r="N157" i="23"/>
  <c r="O157" i="23"/>
  <c r="P157" i="23"/>
  <c r="N158" i="23"/>
  <c r="O158" i="23"/>
  <c r="P158" i="23"/>
  <c r="N141" i="23"/>
  <c r="O141" i="23"/>
  <c r="P141" i="23"/>
  <c r="N142" i="23"/>
  <c r="O142" i="23"/>
  <c r="P142" i="23"/>
  <c r="N130" i="23"/>
  <c r="O130" i="23"/>
  <c r="P130" i="23"/>
  <c r="N131" i="23"/>
  <c r="O131" i="23"/>
  <c r="P131" i="23"/>
  <c r="N180" i="23"/>
  <c r="O180" i="23"/>
  <c r="P180" i="23"/>
  <c r="N181" i="23"/>
  <c r="O181" i="23"/>
  <c r="P181" i="23"/>
  <c r="N159" i="23"/>
  <c r="O159" i="23"/>
  <c r="P159" i="23"/>
  <c r="N160" i="23"/>
  <c r="O160" i="23"/>
  <c r="P160" i="23"/>
  <c r="N169" i="23"/>
  <c r="O169" i="23"/>
  <c r="P169" i="23"/>
  <c r="N170" i="23"/>
  <c r="O170" i="23"/>
  <c r="P170" i="23"/>
  <c r="N137" i="23"/>
  <c r="O137" i="23"/>
  <c r="P137" i="23"/>
  <c r="N138" i="23"/>
  <c r="O138" i="23"/>
  <c r="P138" i="23"/>
  <c r="N127" i="23"/>
  <c r="O127" i="23"/>
  <c r="P127" i="23"/>
  <c r="N128" i="23"/>
  <c r="O128" i="23"/>
  <c r="P128" i="23"/>
  <c r="N117" i="23"/>
  <c r="O117" i="23"/>
  <c r="P117" i="23"/>
  <c r="N118" i="23"/>
  <c r="O118" i="23"/>
  <c r="P118" i="23"/>
  <c r="N120" i="23"/>
  <c r="O120" i="23"/>
  <c r="P120" i="23"/>
  <c r="N121" i="23"/>
  <c r="O121" i="23"/>
  <c r="P121" i="23"/>
  <c r="N111" i="23"/>
  <c r="O111" i="23"/>
  <c r="P111" i="23"/>
  <c r="N112" i="23"/>
  <c r="O112" i="23"/>
  <c r="P112" i="23"/>
  <c r="N203" i="23"/>
  <c r="O203" i="23"/>
  <c r="P203" i="23"/>
  <c r="N204" i="23"/>
  <c r="O204" i="23"/>
  <c r="P204" i="23"/>
  <c r="N214" i="23"/>
  <c r="O214" i="23"/>
  <c r="P214" i="23"/>
  <c r="N215" i="23"/>
  <c r="O215" i="23"/>
  <c r="P215" i="23"/>
  <c r="N212" i="23"/>
  <c r="O212" i="23"/>
  <c r="P212" i="23"/>
  <c r="N213" i="23"/>
  <c r="O213" i="23"/>
  <c r="P213" i="23"/>
  <c r="N207" i="23"/>
  <c r="O207" i="23"/>
  <c r="P207" i="23"/>
  <c r="N208" i="23"/>
  <c r="O208" i="23"/>
  <c r="P208" i="23"/>
  <c r="N182" i="23"/>
  <c r="O182" i="23"/>
  <c r="P182" i="23"/>
  <c r="N183" i="23"/>
  <c r="O183" i="23"/>
  <c r="P183" i="23"/>
  <c r="N173" i="23"/>
  <c r="O173" i="23"/>
  <c r="P173" i="23"/>
  <c r="N174" i="23"/>
  <c r="O174" i="23"/>
  <c r="P174" i="23"/>
  <c r="N190" i="23"/>
  <c r="O190" i="23"/>
  <c r="P190" i="23"/>
  <c r="N191" i="23"/>
  <c r="O191" i="23"/>
  <c r="P191" i="23"/>
  <c r="N147" i="23"/>
  <c r="O147" i="23"/>
  <c r="P147" i="23"/>
  <c r="N148" i="23"/>
  <c r="O148" i="23"/>
  <c r="P148" i="23"/>
  <c r="M42" i="23"/>
  <c r="M194" i="23"/>
  <c r="L194" i="23"/>
  <c r="M187" i="23"/>
  <c r="L187" i="23"/>
  <c r="M186" i="23"/>
  <c r="L186" i="23"/>
  <c r="M179" i="23"/>
  <c r="L179" i="23"/>
  <c r="M95" i="23"/>
  <c r="L95" i="23"/>
  <c r="M202" i="23"/>
  <c r="L202" i="23"/>
  <c r="M201" i="23"/>
  <c r="L201" i="23"/>
  <c r="M191" i="23"/>
  <c r="L191" i="23"/>
  <c r="M190" i="23"/>
  <c r="L190" i="23"/>
  <c r="M148" i="23"/>
  <c r="L148" i="23"/>
  <c r="M147" i="23"/>
  <c r="L147" i="23"/>
  <c r="M211" i="23"/>
  <c r="L211" i="23"/>
  <c r="M176" i="23"/>
  <c r="L176" i="23"/>
  <c r="M175" i="23"/>
  <c r="L175" i="23"/>
  <c r="M198" i="23"/>
  <c r="L198" i="23"/>
  <c r="M197" i="23"/>
  <c r="L197" i="23"/>
  <c r="M107" i="23"/>
  <c r="L107" i="23"/>
  <c r="M125" i="23"/>
  <c r="L125" i="23"/>
  <c r="M115" i="23"/>
  <c r="L115" i="23"/>
  <c r="M101" i="23"/>
  <c r="L101" i="23"/>
  <c r="M105" i="23"/>
  <c r="L105" i="23"/>
  <c r="M152" i="23"/>
  <c r="L152" i="23"/>
  <c r="M196" i="23"/>
  <c r="L196" i="23"/>
  <c r="M195" i="23"/>
  <c r="L195" i="23"/>
  <c r="M210" i="23"/>
  <c r="L210" i="23"/>
  <c r="M209" i="23"/>
  <c r="L209" i="23"/>
  <c r="M189" i="23"/>
  <c r="L189" i="23"/>
  <c r="M188" i="23"/>
  <c r="L188" i="23"/>
  <c r="M136" i="23"/>
  <c r="L136" i="23"/>
  <c r="M172" i="23"/>
  <c r="L172" i="23"/>
  <c r="M171" i="23"/>
  <c r="L171" i="23"/>
  <c r="M149" i="23"/>
  <c r="L149" i="23"/>
  <c r="M193" i="23"/>
  <c r="L193" i="23"/>
  <c r="M192" i="23"/>
  <c r="L192" i="23"/>
  <c r="M168" i="23"/>
  <c r="L168" i="23"/>
  <c r="M167" i="23"/>
  <c r="L167" i="23"/>
  <c r="M124" i="23"/>
  <c r="L124" i="23"/>
  <c r="M134" i="23"/>
  <c r="L134" i="23"/>
  <c r="M206" i="23"/>
  <c r="L206" i="23"/>
  <c r="M205" i="23"/>
  <c r="L205" i="23"/>
  <c r="M114" i="23"/>
  <c r="L114" i="23"/>
  <c r="M174" i="23"/>
  <c r="L174" i="23"/>
  <c r="M173" i="23"/>
  <c r="L173" i="23"/>
  <c r="M166" i="23"/>
  <c r="L166" i="23"/>
  <c r="M165" i="23"/>
  <c r="L165" i="23"/>
  <c r="M178" i="23"/>
  <c r="L178" i="23"/>
  <c r="M177" i="23"/>
  <c r="L177" i="23"/>
  <c r="M100" i="23"/>
  <c r="L100" i="23"/>
  <c r="M96" i="23"/>
  <c r="L96" i="23"/>
  <c r="M185" i="23"/>
  <c r="L185" i="23"/>
  <c r="M184" i="23"/>
  <c r="L184" i="23"/>
  <c r="M183" i="23"/>
  <c r="L183" i="23"/>
  <c r="M182" i="23"/>
  <c r="L182" i="23"/>
  <c r="M113" i="23"/>
  <c r="L113" i="23"/>
  <c r="M200" i="23"/>
  <c r="L200" i="23"/>
  <c r="M199" i="23"/>
  <c r="L199" i="23"/>
  <c r="M162" i="23"/>
  <c r="L162" i="23"/>
  <c r="M161" i="23"/>
  <c r="L161" i="23"/>
  <c r="M143" i="23"/>
  <c r="L143" i="23"/>
  <c r="M164" i="23"/>
  <c r="L164" i="23"/>
  <c r="M163" i="23"/>
  <c r="L163" i="23"/>
  <c r="M146" i="23"/>
  <c r="L146" i="23"/>
  <c r="M122" i="23"/>
  <c r="L122" i="23"/>
  <c r="M133" i="23"/>
  <c r="L133" i="23"/>
  <c r="M208" i="23"/>
  <c r="L208" i="23"/>
  <c r="M207" i="23"/>
  <c r="L207" i="23"/>
  <c r="M110" i="23"/>
  <c r="L110" i="23"/>
  <c r="M123" i="23"/>
  <c r="L123" i="23"/>
  <c r="M156" i="23"/>
  <c r="L156" i="23"/>
  <c r="M155" i="23"/>
  <c r="L155" i="23"/>
  <c r="M213" i="23"/>
  <c r="L213" i="23"/>
  <c r="M212" i="23"/>
  <c r="L212" i="23"/>
  <c r="M215" i="23"/>
  <c r="L215" i="23"/>
  <c r="M214" i="23"/>
  <c r="L214" i="23"/>
  <c r="M106" i="23"/>
  <c r="L106" i="23"/>
  <c r="M140" i="23"/>
  <c r="L140" i="23"/>
  <c r="M99" i="23"/>
  <c r="L99" i="23"/>
  <c r="M204" i="23"/>
  <c r="L204" i="23"/>
  <c r="M203" i="23"/>
  <c r="L203" i="23"/>
  <c r="M119" i="23"/>
  <c r="L119" i="23"/>
  <c r="M132" i="23"/>
  <c r="L132" i="23"/>
  <c r="M109" i="23"/>
  <c r="L109" i="23"/>
  <c r="M170" i="23"/>
  <c r="L170" i="23"/>
  <c r="M169" i="23"/>
  <c r="L169" i="23"/>
  <c r="M112" i="23"/>
  <c r="L112" i="23"/>
  <c r="M111" i="23"/>
  <c r="L111" i="23"/>
  <c r="M121" i="23"/>
  <c r="L121" i="23"/>
  <c r="M120" i="23"/>
  <c r="L120" i="23"/>
  <c r="M160" i="23"/>
  <c r="L160" i="23"/>
  <c r="M159" i="23"/>
  <c r="L159" i="23"/>
  <c r="M118" i="23"/>
  <c r="L118" i="23"/>
  <c r="M117" i="23"/>
  <c r="L117" i="23"/>
  <c r="M128" i="23"/>
  <c r="L128" i="23"/>
  <c r="M127" i="23"/>
  <c r="L127" i="23"/>
  <c r="M138" i="23"/>
  <c r="L138" i="23"/>
  <c r="M137" i="23"/>
  <c r="L137" i="23"/>
  <c r="M181" i="23"/>
  <c r="L181" i="23"/>
  <c r="M180" i="23"/>
  <c r="L180" i="23"/>
  <c r="M104" i="23"/>
  <c r="L104" i="23"/>
  <c r="M154" i="23"/>
  <c r="L154" i="23"/>
  <c r="M153" i="23"/>
  <c r="L153" i="23"/>
  <c r="M151" i="23"/>
  <c r="L151" i="23"/>
  <c r="M150" i="23"/>
  <c r="L150" i="23"/>
  <c r="M98" i="23"/>
  <c r="L98" i="23"/>
  <c r="M139" i="23"/>
  <c r="L139" i="23"/>
  <c r="M94" i="23"/>
  <c r="L94" i="23"/>
  <c r="M129" i="23"/>
  <c r="L129" i="23"/>
  <c r="M116" i="23"/>
  <c r="L116" i="23"/>
  <c r="M126" i="23"/>
  <c r="L126" i="23"/>
  <c r="M97" i="23"/>
  <c r="L97" i="23"/>
  <c r="M102" i="23"/>
  <c r="L102" i="23"/>
  <c r="M108" i="23"/>
  <c r="L108" i="23"/>
  <c r="M103" i="23"/>
  <c r="L103" i="23"/>
  <c r="M93" i="23"/>
  <c r="L93" i="23"/>
  <c r="M145" i="23"/>
  <c r="L145" i="23"/>
  <c r="M144" i="23"/>
  <c r="L144" i="23"/>
  <c r="M135" i="23"/>
  <c r="L135" i="23"/>
  <c r="M131" i="23"/>
  <c r="L131" i="23"/>
  <c r="M130" i="23"/>
  <c r="L130" i="23"/>
  <c r="M142" i="23"/>
  <c r="L142" i="23"/>
  <c r="M141" i="23"/>
  <c r="L141" i="23"/>
  <c r="M158" i="23"/>
  <c r="L158" i="23"/>
  <c r="M157" i="23"/>
  <c r="L157" i="23"/>
  <c r="M71" i="23"/>
  <c r="L71" i="23"/>
  <c r="M70" i="23"/>
  <c r="L70" i="23"/>
  <c r="M80" i="23"/>
  <c r="L80" i="23"/>
  <c r="M79" i="23"/>
  <c r="L79" i="23"/>
  <c r="M65" i="23"/>
  <c r="L65" i="23"/>
  <c r="M74" i="23"/>
  <c r="L74" i="23"/>
  <c r="M67" i="23"/>
  <c r="L67" i="23"/>
  <c r="M66" i="23"/>
  <c r="L66" i="23"/>
  <c r="M76" i="23"/>
  <c r="L76" i="23"/>
  <c r="M75" i="23"/>
  <c r="L75" i="23"/>
  <c r="M84" i="23"/>
  <c r="L84" i="23"/>
  <c r="M83" i="23"/>
  <c r="L83" i="23"/>
  <c r="M90" i="23"/>
  <c r="L90" i="23"/>
  <c r="M89" i="23"/>
  <c r="L89" i="23"/>
  <c r="M58" i="23"/>
  <c r="L58" i="23"/>
  <c r="M57" i="23"/>
  <c r="L57" i="23"/>
  <c r="M69" i="23"/>
  <c r="L69" i="23"/>
  <c r="M68" i="23"/>
  <c r="L68" i="23"/>
  <c r="M47" i="23"/>
  <c r="L47" i="23"/>
  <c r="M46" i="23"/>
  <c r="L46" i="23"/>
  <c r="M60" i="23"/>
  <c r="L60" i="23"/>
  <c r="M59" i="23"/>
  <c r="L59" i="23"/>
  <c r="M37" i="23"/>
  <c r="L37" i="23"/>
  <c r="M27" i="23"/>
  <c r="L27" i="23"/>
  <c r="M30" i="23"/>
  <c r="L30" i="23"/>
  <c r="M41" i="23"/>
  <c r="L41" i="23"/>
  <c r="M40" i="23"/>
  <c r="L40" i="23"/>
  <c r="M64" i="23"/>
  <c r="L64" i="23"/>
  <c r="M63" i="23"/>
  <c r="L63" i="23"/>
  <c r="M73" i="23"/>
  <c r="L73" i="23"/>
  <c r="M72" i="23"/>
  <c r="L72" i="23"/>
  <c r="M82" i="23"/>
  <c r="L82" i="23"/>
  <c r="M81" i="23"/>
  <c r="L81" i="23"/>
  <c r="M88" i="23"/>
  <c r="L88" i="23"/>
  <c r="M87" i="23"/>
  <c r="L87" i="23"/>
  <c r="M92" i="23"/>
  <c r="L92" i="23"/>
  <c r="M91" i="23"/>
  <c r="L91" i="23"/>
  <c r="M50" i="23"/>
  <c r="L50" i="23"/>
  <c r="M34" i="23"/>
  <c r="L34" i="23"/>
  <c r="M33" i="23"/>
  <c r="L33" i="23"/>
  <c r="M78" i="23"/>
  <c r="L78" i="23"/>
  <c r="M77" i="23"/>
  <c r="L77" i="23"/>
  <c r="M86" i="23"/>
  <c r="L86" i="23"/>
  <c r="M85" i="23"/>
  <c r="L85" i="23"/>
  <c r="M16" i="23"/>
  <c r="L16" i="23"/>
  <c r="M24" i="23"/>
  <c r="L24" i="23"/>
  <c r="M12" i="23"/>
  <c r="L12" i="23"/>
  <c r="M11" i="23"/>
  <c r="L11" i="23"/>
  <c r="M21" i="23"/>
  <c r="L21" i="23"/>
  <c r="M36" i="23"/>
  <c r="L36" i="23"/>
  <c r="M35" i="23"/>
  <c r="L35" i="23"/>
  <c r="M32" i="23"/>
  <c r="L32" i="23"/>
  <c r="M31" i="23"/>
  <c r="L31" i="23"/>
  <c r="M45" i="23"/>
  <c r="L45" i="23"/>
  <c r="M44" i="23"/>
  <c r="L44" i="23"/>
  <c r="M56" i="23"/>
  <c r="L56" i="23"/>
  <c r="M55" i="23"/>
  <c r="L55" i="23"/>
  <c r="M15" i="23"/>
  <c r="L15" i="23"/>
  <c r="M29" i="23"/>
  <c r="L29" i="23"/>
  <c r="M28" i="23"/>
  <c r="L28" i="23"/>
  <c r="M14" i="23"/>
  <c r="L14" i="23"/>
  <c r="M26" i="23"/>
  <c r="L26" i="23"/>
  <c r="M25" i="23"/>
  <c r="L25" i="23"/>
  <c r="M39" i="23"/>
  <c r="L39" i="23"/>
  <c r="M38" i="23"/>
  <c r="L38" i="23"/>
  <c r="M4" i="23"/>
  <c r="L4" i="23"/>
  <c r="M18" i="23"/>
  <c r="L18" i="23"/>
  <c r="M17" i="23"/>
  <c r="L17" i="23"/>
  <c r="M10" i="23"/>
  <c r="L10" i="23"/>
  <c r="M9" i="23"/>
  <c r="L9" i="23"/>
  <c r="M20" i="23"/>
  <c r="L20" i="23"/>
  <c r="M6" i="23"/>
  <c r="L6" i="23"/>
  <c r="M5" i="23"/>
  <c r="L5" i="23"/>
  <c r="M19" i="23"/>
  <c r="L19" i="23"/>
  <c r="M54" i="23"/>
  <c r="L54" i="23"/>
  <c r="M53" i="23"/>
  <c r="L53" i="23"/>
  <c r="M13" i="23"/>
  <c r="L13" i="23"/>
  <c r="M23" i="23"/>
  <c r="L23" i="23"/>
  <c r="M22" i="23"/>
  <c r="L22" i="23"/>
  <c r="M49" i="23"/>
  <c r="L49" i="23"/>
  <c r="M48" i="23"/>
  <c r="L48" i="23"/>
  <c r="M62" i="23"/>
  <c r="L62" i="23"/>
  <c r="M61" i="23"/>
  <c r="L61" i="23"/>
  <c r="M3" i="23"/>
  <c r="L3" i="23"/>
  <c r="M2" i="23"/>
  <c r="L2" i="23"/>
  <c r="M52" i="23"/>
  <c r="L52" i="23"/>
  <c r="M51" i="23"/>
  <c r="L51" i="23"/>
  <c r="M8" i="23"/>
  <c r="L8" i="23"/>
  <c r="M7" i="23"/>
  <c r="L7" i="23"/>
  <c r="M43" i="23"/>
  <c r="L43" i="23"/>
  <c r="L42" i="23"/>
  <c r="K194" i="23"/>
  <c r="J194" i="23"/>
  <c r="K187" i="23"/>
  <c r="J187" i="23"/>
  <c r="K186" i="23"/>
  <c r="J186" i="23"/>
  <c r="K179" i="23"/>
  <c r="J179" i="23"/>
  <c r="K95" i="23"/>
  <c r="J95" i="23"/>
  <c r="K202" i="23"/>
  <c r="J202" i="23"/>
  <c r="K201" i="23"/>
  <c r="J201" i="23"/>
  <c r="K191" i="23"/>
  <c r="J191" i="23"/>
  <c r="K190" i="23"/>
  <c r="J190" i="23"/>
  <c r="K148" i="23"/>
  <c r="J148" i="23"/>
  <c r="K147" i="23"/>
  <c r="J147" i="23"/>
  <c r="K211" i="23"/>
  <c r="J211" i="23"/>
  <c r="K176" i="23"/>
  <c r="J176" i="23"/>
  <c r="K175" i="23"/>
  <c r="J175" i="23"/>
  <c r="K198" i="23"/>
  <c r="J198" i="23"/>
  <c r="K197" i="23"/>
  <c r="J197" i="23"/>
  <c r="K107" i="23"/>
  <c r="J107" i="23"/>
  <c r="K125" i="23"/>
  <c r="J125" i="23"/>
  <c r="K115" i="23"/>
  <c r="J115" i="23"/>
  <c r="K101" i="23"/>
  <c r="J101" i="23"/>
  <c r="K105" i="23"/>
  <c r="J105" i="23"/>
  <c r="K152" i="23"/>
  <c r="J152" i="23"/>
  <c r="K196" i="23"/>
  <c r="J196" i="23"/>
  <c r="K195" i="23"/>
  <c r="J195" i="23"/>
  <c r="K210" i="23"/>
  <c r="J210" i="23"/>
  <c r="K209" i="23"/>
  <c r="J209" i="23"/>
  <c r="K189" i="23"/>
  <c r="J189" i="23"/>
  <c r="K188" i="23"/>
  <c r="J188" i="23"/>
  <c r="K136" i="23"/>
  <c r="J136" i="23"/>
  <c r="K172" i="23"/>
  <c r="J172" i="23"/>
  <c r="K171" i="23"/>
  <c r="J171" i="23"/>
  <c r="K149" i="23"/>
  <c r="J149" i="23"/>
  <c r="K193" i="23"/>
  <c r="J193" i="23"/>
  <c r="K192" i="23"/>
  <c r="J192" i="23"/>
  <c r="K168" i="23"/>
  <c r="J168" i="23"/>
  <c r="K167" i="23"/>
  <c r="J167" i="23"/>
  <c r="K124" i="23"/>
  <c r="J124" i="23"/>
  <c r="K134" i="23"/>
  <c r="J134" i="23"/>
  <c r="K206" i="23"/>
  <c r="J206" i="23"/>
  <c r="K205" i="23"/>
  <c r="J205" i="23"/>
  <c r="K114" i="23"/>
  <c r="J114" i="23"/>
  <c r="K174" i="23"/>
  <c r="J174" i="23"/>
  <c r="K173" i="23"/>
  <c r="J173" i="23"/>
  <c r="K166" i="23"/>
  <c r="J166" i="23"/>
  <c r="K165" i="23"/>
  <c r="J165" i="23"/>
  <c r="K178" i="23"/>
  <c r="J178" i="23"/>
  <c r="K177" i="23"/>
  <c r="J177" i="23"/>
  <c r="K100" i="23"/>
  <c r="J100" i="23"/>
  <c r="K96" i="23"/>
  <c r="J96" i="23"/>
  <c r="K185" i="23"/>
  <c r="J185" i="23"/>
  <c r="K184" i="23"/>
  <c r="J184" i="23"/>
  <c r="K183" i="23"/>
  <c r="J183" i="23"/>
  <c r="K182" i="23"/>
  <c r="J182" i="23"/>
  <c r="K113" i="23"/>
  <c r="J113" i="23"/>
  <c r="K200" i="23"/>
  <c r="J200" i="23"/>
  <c r="K199" i="23"/>
  <c r="J199" i="23"/>
  <c r="K162" i="23"/>
  <c r="J162" i="23"/>
  <c r="K161" i="23"/>
  <c r="J161" i="23"/>
  <c r="K143" i="23"/>
  <c r="J143" i="23"/>
  <c r="K164" i="23"/>
  <c r="J164" i="23"/>
  <c r="K163" i="23"/>
  <c r="J163" i="23"/>
  <c r="K146" i="23"/>
  <c r="J146" i="23"/>
  <c r="K122" i="23"/>
  <c r="J122" i="23"/>
  <c r="K133" i="23"/>
  <c r="J133" i="23"/>
  <c r="K208" i="23"/>
  <c r="J208" i="23"/>
  <c r="K207" i="23"/>
  <c r="J207" i="23"/>
  <c r="K110" i="23"/>
  <c r="J110" i="23"/>
  <c r="K123" i="23"/>
  <c r="J123" i="23"/>
  <c r="K156" i="23"/>
  <c r="J156" i="23"/>
  <c r="K155" i="23"/>
  <c r="J155" i="23"/>
  <c r="K213" i="23"/>
  <c r="J213" i="23"/>
  <c r="K212" i="23"/>
  <c r="J212" i="23"/>
  <c r="K215" i="23"/>
  <c r="J215" i="23"/>
  <c r="K214" i="23"/>
  <c r="J214" i="23"/>
  <c r="K106" i="23"/>
  <c r="J106" i="23"/>
  <c r="K140" i="23"/>
  <c r="J140" i="23"/>
  <c r="K99" i="23"/>
  <c r="J99" i="23"/>
  <c r="K204" i="23"/>
  <c r="J204" i="23"/>
  <c r="K203" i="23"/>
  <c r="J203" i="23"/>
  <c r="K119" i="23"/>
  <c r="J119" i="23"/>
  <c r="K132" i="23"/>
  <c r="J132" i="23"/>
  <c r="K109" i="23"/>
  <c r="J109" i="23"/>
  <c r="K170" i="23"/>
  <c r="J170" i="23"/>
  <c r="K169" i="23"/>
  <c r="J169" i="23"/>
  <c r="K112" i="23"/>
  <c r="J112" i="23"/>
  <c r="K111" i="23"/>
  <c r="J111" i="23"/>
  <c r="K121" i="23"/>
  <c r="J121" i="23"/>
  <c r="K120" i="23"/>
  <c r="J120" i="23"/>
  <c r="K160" i="23"/>
  <c r="J160" i="23"/>
  <c r="K159" i="23"/>
  <c r="J159" i="23"/>
  <c r="K118" i="23"/>
  <c r="J118" i="23"/>
  <c r="K117" i="23"/>
  <c r="J117" i="23"/>
  <c r="K128" i="23"/>
  <c r="J128" i="23"/>
  <c r="K127" i="23"/>
  <c r="J127" i="23"/>
  <c r="K138" i="23"/>
  <c r="J138" i="23"/>
  <c r="K137" i="23"/>
  <c r="J137" i="23"/>
  <c r="K181" i="23"/>
  <c r="J181" i="23"/>
  <c r="K180" i="23"/>
  <c r="J180" i="23"/>
  <c r="K104" i="23"/>
  <c r="J104" i="23"/>
  <c r="K154" i="23"/>
  <c r="J154" i="23"/>
  <c r="K153" i="23"/>
  <c r="J153" i="23"/>
  <c r="K151" i="23"/>
  <c r="J151" i="23"/>
  <c r="K150" i="23"/>
  <c r="J150" i="23"/>
  <c r="K98" i="23"/>
  <c r="J98" i="23"/>
  <c r="K139" i="23"/>
  <c r="J139" i="23"/>
  <c r="K94" i="23"/>
  <c r="J94" i="23"/>
  <c r="K129" i="23"/>
  <c r="J129" i="23"/>
  <c r="K116" i="23"/>
  <c r="J116" i="23"/>
  <c r="K126" i="23"/>
  <c r="J126" i="23"/>
  <c r="K97" i="23"/>
  <c r="J97" i="23"/>
  <c r="K102" i="23"/>
  <c r="J102" i="23"/>
  <c r="K108" i="23"/>
  <c r="J108" i="23"/>
  <c r="K103" i="23"/>
  <c r="J103" i="23"/>
  <c r="K93" i="23"/>
  <c r="J93" i="23"/>
  <c r="K145" i="23"/>
  <c r="J145" i="23"/>
  <c r="K144" i="23"/>
  <c r="J144" i="23"/>
  <c r="K135" i="23"/>
  <c r="J135" i="23"/>
  <c r="K131" i="23"/>
  <c r="J131" i="23"/>
  <c r="K130" i="23"/>
  <c r="J130" i="23"/>
  <c r="K142" i="23"/>
  <c r="J142" i="23"/>
  <c r="K141" i="23"/>
  <c r="J141" i="23"/>
  <c r="K158" i="23"/>
  <c r="J158" i="23"/>
  <c r="K157" i="23"/>
  <c r="J157" i="23"/>
  <c r="K71" i="23"/>
  <c r="J71" i="23"/>
  <c r="K70" i="23"/>
  <c r="J70" i="23"/>
  <c r="K80" i="23"/>
  <c r="J80" i="23"/>
  <c r="K79" i="23"/>
  <c r="J79" i="23"/>
  <c r="K65" i="23"/>
  <c r="J65" i="23"/>
  <c r="K74" i="23"/>
  <c r="J74" i="23"/>
  <c r="K67" i="23"/>
  <c r="J67" i="23"/>
  <c r="K66" i="23"/>
  <c r="J66" i="23"/>
  <c r="K76" i="23"/>
  <c r="J76" i="23"/>
  <c r="K75" i="23"/>
  <c r="J75" i="23"/>
  <c r="K84" i="23"/>
  <c r="J84" i="23"/>
  <c r="K83" i="23"/>
  <c r="J83" i="23"/>
  <c r="K90" i="23"/>
  <c r="J90" i="23"/>
  <c r="K89" i="23"/>
  <c r="J89" i="23"/>
  <c r="K58" i="23"/>
  <c r="J58" i="23"/>
  <c r="K57" i="23"/>
  <c r="J57" i="23"/>
  <c r="K69" i="23"/>
  <c r="J69" i="23"/>
  <c r="K68" i="23"/>
  <c r="J68" i="23"/>
  <c r="K47" i="23"/>
  <c r="J47" i="23"/>
  <c r="K46" i="23"/>
  <c r="J46" i="23"/>
  <c r="K60" i="23"/>
  <c r="J60" i="23"/>
  <c r="K59" i="23"/>
  <c r="J59" i="23"/>
  <c r="K37" i="23"/>
  <c r="J37" i="23"/>
  <c r="K27" i="23"/>
  <c r="J27" i="23"/>
  <c r="K30" i="23"/>
  <c r="J30" i="23"/>
  <c r="K41" i="23"/>
  <c r="J41" i="23"/>
  <c r="K40" i="23"/>
  <c r="J40" i="23"/>
  <c r="K64" i="23"/>
  <c r="J64" i="23"/>
  <c r="K63" i="23"/>
  <c r="J63" i="23"/>
  <c r="K73" i="23"/>
  <c r="J73" i="23"/>
  <c r="K72" i="23"/>
  <c r="J72" i="23"/>
  <c r="K82" i="23"/>
  <c r="J82" i="23"/>
  <c r="K81" i="23"/>
  <c r="J81" i="23"/>
  <c r="K88" i="23"/>
  <c r="J88" i="23"/>
  <c r="K87" i="23"/>
  <c r="J87" i="23"/>
  <c r="K92" i="23"/>
  <c r="J92" i="23"/>
  <c r="K91" i="23"/>
  <c r="J91" i="23"/>
  <c r="K50" i="23"/>
  <c r="J50" i="23"/>
  <c r="K34" i="23"/>
  <c r="J34" i="23"/>
  <c r="K33" i="23"/>
  <c r="J33" i="23"/>
  <c r="K78" i="23"/>
  <c r="J78" i="23"/>
  <c r="K77" i="23"/>
  <c r="J77" i="23"/>
  <c r="K86" i="23"/>
  <c r="J86" i="23"/>
  <c r="K85" i="23"/>
  <c r="J85" i="23"/>
  <c r="K16" i="23"/>
  <c r="J16" i="23"/>
  <c r="K24" i="23"/>
  <c r="J24" i="23"/>
  <c r="K12" i="23"/>
  <c r="J12" i="23"/>
  <c r="K11" i="23"/>
  <c r="J11" i="23"/>
  <c r="K21" i="23"/>
  <c r="J21" i="23"/>
  <c r="K36" i="23"/>
  <c r="J36" i="23"/>
  <c r="K35" i="23"/>
  <c r="J35" i="23"/>
  <c r="K32" i="23"/>
  <c r="J32" i="23"/>
  <c r="K31" i="23"/>
  <c r="J31" i="23"/>
  <c r="K45" i="23"/>
  <c r="J45" i="23"/>
  <c r="K44" i="23"/>
  <c r="J44" i="23"/>
  <c r="K56" i="23"/>
  <c r="J56" i="23"/>
  <c r="K55" i="23"/>
  <c r="J55" i="23"/>
  <c r="K15" i="23"/>
  <c r="J15" i="23"/>
  <c r="K29" i="23"/>
  <c r="J29" i="23"/>
  <c r="K28" i="23"/>
  <c r="J28" i="23"/>
  <c r="K14" i="23"/>
  <c r="J14" i="23"/>
  <c r="K26" i="23"/>
  <c r="J26" i="23"/>
  <c r="K25" i="23"/>
  <c r="J25" i="23"/>
  <c r="K39" i="23"/>
  <c r="J39" i="23"/>
  <c r="K38" i="23"/>
  <c r="J38" i="23"/>
  <c r="K4" i="23"/>
  <c r="J4" i="23"/>
  <c r="K18" i="23"/>
  <c r="J18" i="23"/>
  <c r="K17" i="23"/>
  <c r="J17" i="23"/>
  <c r="K10" i="23"/>
  <c r="J10" i="23"/>
  <c r="K9" i="23"/>
  <c r="J9" i="23"/>
  <c r="K20" i="23"/>
  <c r="J20" i="23"/>
  <c r="K6" i="23"/>
  <c r="J6" i="23"/>
  <c r="K5" i="23"/>
  <c r="J5" i="23"/>
  <c r="K19" i="23"/>
  <c r="J19" i="23"/>
  <c r="K54" i="23"/>
  <c r="J54" i="23"/>
  <c r="K53" i="23"/>
  <c r="J53" i="23"/>
  <c r="K13" i="23"/>
  <c r="J13" i="23"/>
  <c r="K23" i="23"/>
  <c r="J23" i="23"/>
  <c r="K22" i="23"/>
  <c r="J22" i="23"/>
  <c r="K49" i="23"/>
  <c r="J49" i="23"/>
  <c r="K48" i="23"/>
  <c r="J48" i="23"/>
  <c r="K62" i="23"/>
  <c r="J62" i="23"/>
  <c r="K61" i="23"/>
  <c r="J61" i="23"/>
  <c r="K3" i="23"/>
  <c r="J3" i="23"/>
  <c r="K2" i="23"/>
  <c r="J2" i="23"/>
  <c r="K52" i="23"/>
  <c r="J52" i="23"/>
  <c r="K51" i="23"/>
  <c r="J51" i="23"/>
  <c r="K8" i="23"/>
  <c r="J8" i="23"/>
  <c r="K7" i="23"/>
  <c r="J7" i="23"/>
  <c r="K43" i="23"/>
  <c r="J43" i="23"/>
  <c r="K42" i="23"/>
  <c r="J42" i="23"/>
  <c r="I194" i="23"/>
  <c r="H194" i="23"/>
  <c r="I187" i="23"/>
  <c r="H187" i="23"/>
  <c r="I186" i="23"/>
  <c r="H186" i="23"/>
  <c r="I179" i="23"/>
  <c r="H179" i="23"/>
  <c r="I95" i="23"/>
  <c r="H95" i="23"/>
  <c r="I202" i="23"/>
  <c r="H202" i="23"/>
  <c r="I201" i="23"/>
  <c r="H201" i="23"/>
  <c r="I191" i="23"/>
  <c r="H191" i="23"/>
  <c r="I190" i="23"/>
  <c r="H190" i="23"/>
  <c r="I148" i="23"/>
  <c r="H148" i="23"/>
  <c r="I147" i="23"/>
  <c r="H147" i="23"/>
  <c r="I211" i="23"/>
  <c r="H211" i="23"/>
  <c r="I176" i="23"/>
  <c r="H176" i="23"/>
  <c r="I175" i="23"/>
  <c r="H175" i="23"/>
  <c r="I198" i="23"/>
  <c r="H198" i="23"/>
  <c r="I197" i="23"/>
  <c r="H197" i="23"/>
  <c r="I107" i="23"/>
  <c r="H107" i="23"/>
  <c r="I125" i="23"/>
  <c r="H125" i="23"/>
  <c r="I115" i="23"/>
  <c r="H115" i="23"/>
  <c r="I101" i="23"/>
  <c r="H101" i="23"/>
  <c r="I105" i="23"/>
  <c r="H105" i="23"/>
  <c r="I152" i="23"/>
  <c r="H152" i="23"/>
  <c r="I196" i="23"/>
  <c r="H196" i="23"/>
  <c r="I195" i="23"/>
  <c r="H195" i="23"/>
  <c r="I210" i="23"/>
  <c r="H210" i="23"/>
  <c r="I209" i="23"/>
  <c r="H209" i="23"/>
  <c r="I189" i="23"/>
  <c r="H189" i="23"/>
  <c r="I188" i="23"/>
  <c r="H188" i="23"/>
  <c r="I136" i="23"/>
  <c r="H136" i="23"/>
  <c r="I172" i="23"/>
  <c r="H172" i="23"/>
  <c r="I171" i="23"/>
  <c r="H171" i="23"/>
  <c r="I149" i="23"/>
  <c r="H149" i="23"/>
  <c r="I193" i="23"/>
  <c r="H193" i="23"/>
  <c r="I192" i="23"/>
  <c r="H192" i="23"/>
  <c r="I168" i="23"/>
  <c r="H168" i="23"/>
  <c r="I167" i="23"/>
  <c r="H167" i="23"/>
  <c r="I124" i="23"/>
  <c r="H124" i="23"/>
  <c r="I134" i="23"/>
  <c r="H134" i="23"/>
  <c r="I206" i="23"/>
  <c r="H206" i="23"/>
  <c r="I205" i="23"/>
  <c r="H205" i="23"/>
  <c r="I114" i="23"/>
  <c r="H114" i="23"/>
  <c r="I174" i="23"/>
  <c r="H174" i="23"/>
  <c r="I173" i="23"/>
  <c r="H173" i="23"/>
  <c r="I166" i="23"/>
  <c r="H166" i="23"/>
  <c r="I165" i="23"/>
  <c r="H165" i="23"/>
  <c r="I178" i="23"/>
  <c r="H178" i="23"/>
  <c r="I177" i="23"/>
  <c r="H177" i="23"/>
  <c r="I100" i="23"/>
  <c r="H100" i="23"/>
  <c r="I96" i="23"/>
  <c r="H96" i="23"/>
  <c r="I185" i="23"/>
  <c r="H185" i="23"/>
  <c r="I184" i="23"/>
  <c r="H184" i="23"/>
  <c r="I183" i="23"/>
  <c r="H183" i="23"/>
  <c r="I182" i="23"/>
  <c r="H182" i="23"/>
  <c r="I113" i="23"/>
  <c r="H113" i="23"/>
  <c r="I200" i="23"/>
  <c r="H200" i="23"/>
  <c r="I199" i="23"/>
  <c r="H199" i="23"/>
  <c r="I162" i="23"/>
  <c r="H162" i="23"/>
  <c r="I161" i="23"/>
  <c r="H161" i="23"/>
  <c r="I143" i="23"/>
  <c r="H143" i="23"/>
  <c r="I164" i="23"/>
  <c r="H164" i="23"/>
  <c r="I163" i="23"/>
  <c r="H163" i="23"/>
  <c r="I146" i="23"/>
  <c r="H146" i="23"/>
  <c r="I122" i="23"/>
  <c r="H122" i="23"/>
  <c r="I133" i="23"/>
  <c r="H133" i="23"/>
  <c r="I208" i="23"/>
  <c r="H208" i="23"/>
  <c r="I207" i="23"/>
  <c r="H207" i="23"/>
  <c r="I110" i="23"/>
  <c r="H110" i="23"/>
  <c r="I123" i="23"/>
  <c r="H123" i="23"/>
  <c r="I156" i="23"/>
  <c r="H156" i="23"/>
  <c r="I155" i="23"/>
  <c r="H155" i="23"/>
  <c r="I213" i="23"/>
  <c r="H213" i="23"/>
  <c r="I212" i="23"/>
  <c r="H212" i="23"/>
  <c r="I215" i="23"/>
  <c r="H215" i="23"/>
  <c r="I214" i="23"/>
  <c r="H214" i="23"/>
  <c r="I106" i="23"/>
  <c r="H106" i="23"/>
  <c r="I140" i="23"/>
  <c r="H140" i="23"/>
  <c r="I99" i="23"/>
  <c r="H99" i="23"/>
  <c r="I204" i="23"/>
  <c r="H204" i="23"/>
  <c r="I203" i="23"/>
  <c r="H203" i="23"/>
  <c r="I119" i="23"/>
  <c r="H119" i="23"/>
  <c r="I132" i="23"/>
  <c r="H132" i="23"/>
  <c r="I109" i="23"/>
  <c r="H109" i="23"/>
  <c r="I170" i="23"/>
  <c r="H170" i="23"/>
  <c r="I169" i="23"/>
  <c r="H169" i="23"/>
  <c r="I112" i="23"/>
  <c r="H112" i="23"/>
  <c r="I111" i="23"/>
  <c r="H111" i="23"/>
  <c r="I121" i="23"/>
  <c r="H121" i="23"/>
  <c r="I120" i="23"/>
  <c r="H120" i="23"/>
  <c r="I160" i="23"/>
  <c r="H160" i="23"/>
  <c r="I159" i="23"/>
  <c r="H159" i="23"/>
  <c r="I118" i="23"/>
  <c r="H118" i="23"/>
  <c r="I117" i="23"/>
  <c r="H117" i="23"/>
  <c r="I128" i="23"/>
  <c r="H128" i="23"/>
  <c r="I127" i="23"/>
  <c r="H127" i="23"/>
  <c r="I138" i="23"/>
  <c r="H138" i="23"/>
  <c r="I137" i="23"/>
  <c r="H137" i="23"/>
  <c r="I181" i="23"/>
  <c r="H181" i="23"/>
  <c r="I180" i="23"/>
  <c r="H180" i="23"/>
  <c r="I104" i="23"/>
  <c r="H104" i="23"/>
  <c r="I154" i="23"/>
  <c r="H154" i="23"/>
  <c r="I153" i="23"/>
  <c r="H153" i="23"/>
  <c r="I151" i="23"/>
  <c r="H151" i="23"/>
  <c r="I150" i="23"/>
  <c r="H150" i="23"/>
  <c r="I98" i="23"/>
  <c r="H98" i="23"/>
  <c r="I139" i="23"/>
  <c r="H139" i="23"/>
  <c r="I94" i="23"/>
  <c r="H94" i="23"/>
  <c r="I129" i="23"/>
  <c r="H129" i="23"/>
  <c r="I116" i="23"/>
  <c r="H116" i="23"/>
  <c r="I126" i="23"/>
  <c r="H126" i="23"/>
  <c r="I97" i="23"/>
  <c r="H97" i="23"/>
  <c r="I102" i="23"/>
  <c r="H102" i="23"/>
  <c r="I108" i="23"/>
  <c r="H108" i="23"/>
  <c r="I103" i="23"/>
  <c r="H103" i="23"/>
  <c r="I93" i="23"/>
  <c r="H93" i="23"/>
  <c r="I145" i="23"/>
  <c r="H145" i="23"/>
  <c r="I144" i="23"/>
  <c r="H144" i="23"/>
  <c r="I135" i="23"/>
  <c r="H135" i="23"/>
  <c r="I131" i="23"/>
  <c r="H131" i="23"/>
  <c r="I130" i="23"/>
  <c r="H130" i="23"/>
  <c r="I142" i="23"/>
  <c r="H142" i="23"/>
  <c r="I141" i="23"/>
  <c r="H141" i="23"/>
  <c r="I158" i="23"/>
  <c r="H158" i="23"/>
  <c r="I157" i="23"/>
  <c r="H157" i="23"/>
  <c r="I71" i="23"/>
  <c r="H71" i="23"/>
  <c r="I70" i="23"/>
  <c r="H70" i="23"/>
  <c r="I80" i="23"/>
  <c r="H80" i="23"/>
  <c r="I79" i="23"/>
  <c r="H79" i="23"/>
  <c r="I65" i="23"/>
  <c r="H65" i="23"/>
  <c r="I74" i="23"/>
  <c r="H74" i="23"/>
  <c r="I67" i="23"/>
  <c r="H67" i="23"/>
  <c r="I66" i="23"/>
  <c r="H66" i="23"/>
  <c r="I76" i="23"/>
  <c r="H76" i="23"/>
  <c r="I75" i="23"/>
  <c r="H75" i="23"/>
  <c r="I84" i="23"/>
  <c r="H84" i="23"/>
  <c r="I83" i="23"/>
  <c r="H83" i="23"/>
  <c r="I90" i="23"/>
  <c r="H90" i="23"/>
  <c r="I89" i="23"/>
  <c r="H89" i="23"/>
  <c r="I58" i="23"/>
  <c r="H58" i="23"/>
  <c r="I57" i="23"/>
  <c r="H57" i="23"/>
  <c r="I69" i="23"/>
  <c r="H69" i="23"/>
  <c r="I68" i="23"/>
  <c r="H68" i="23"/>
  <c r="I47" i="23"/>
  <c r="H47" i="23"/>
  <c r="I46" i="23"/>
  <c r="H46" i="23"/>
  <c r="I60" i="23"/>
  <c r="H60" i="23"/>
  <c r="I59" i="23"/>
  <c r="H59" i="23"/>
  <c r="I37" i="23"/>
  <c r="H37" i="23"/>
  <c r="I27" i="23"/>
  <c r="H27" i="23"/>
  <c r="I30" i="23"/>
  <c r="H30" i="23"/>
  <c r="I41" i="23"/>
  <c r="H41" i="23"/>
  <c r="I40" i="23"/>
  <c r="H40" i="23"/>
  <c r="I64" i="23"/>
  <c r="H64" i="23"/>
  <c r="I63" i="23"/>
  <c r="H63" i="23"/>
  <c r="I73" i="23"/>
  <c r="H73" i="23"/>
  <c r="I72" i="23"/>
  <c r="H72" i="23"/>
  <c r="I82" i="23"/>
  <c r="H82" i="23"/>
  <c r="I81" i="23"/>
  <c r="H81" i="23"/>
  <c r="I88" i="23"/>
  <c r="H88" i="23"/>
  <c r="I87" i="23"/>
  <c r="H87" i="23"/>
  <c r="I92" i="23"/>
  <c r="H92" i="23"/>
  <c r="I91" i="23"/>
  <c r="H91" i="23"/>
  <c r="I50" i="23"/>
  <c r="H50" i="23"/>
  <c r="I34" i="23"/>
  <c r="H34" i="23"/>
  <c r="I33" i="23"/>
  <c r="H33" i="23"/>
  <c r="I78" i="23"/>
  <c r="H78" i="23"/>
  <c r="I77" i="23"/>
  <c r="H77" i="23"/>
  <c r="I86" i="23"/>
  <c r="H86" i="23"/>
  <c r="I85" i="23"/>
  <c r="H85" i="23"/>
  <c r="I16" i="23"/>
  <c r="H16" i="23"/>
  <c r="I24" i="23"/>
  <c r="H24" i="23"/>
  <c r="I12" i="23"/>
  <c r="H12" i="23"/>
  <c r="I11" i="23"/>
  <c r="H11" i="23"/>
  <c r="I21" i="23"/>
  <c r="H21" i="23"/>
  <c r="I36" i="23"/>
  <c r="H36" i="23"/>
  <c r="I35" i="23"/>
  <c r="H35" i="23"/>
  <c r="I32" i="23"/>
  <c r="H32" i="23"/>
  <c r="I31" i="23"/>
  <c r="H31" i="23"/>
  <c r="I45" i="23"/>
  <c r="H45" i="23"/>
  <c r="I44" i="23"/>
  <c r="H44" i="23"/>
  <c r="I56" i="23"/>
  <c r="H56" i="23"/>
  <c r="I55" i="23"/>
  <c r="H55" i="23"/>
  <c r="I15" i="23"/>
  <c r="H15" i="23"/>
  <c r="I29" i="23"/>
  <c r="H29" i="23"/>
  <c r="I28" i="23"/>
  <c r="H28" i="23"/>
  <c r="I14" i="23"/>
  <c r="H14" i="23"/>
  <c r="I26" i="23"/>
  <c r="H26" i="23"/>
  <c r="I25" i="23"/>
  <c r="H25" i="23"/>
  <c r="I39" i="23"/>
  <c r="H39" i="23"/>
  <c r="I38" i="23"/>
  <c r="H38" i="23"/>
  <c r="I4" i="23"/>
  <c r="H4" i="23"/>
  <c r="I18" i="23"/>
  <c r="H18" i="23"/>
  <c r="I17" i="23"/>
  <c r="H17" i="23"/>
  <c r="I10" i="23"/>
  <c r="H10" i="23"/>
  <c r="I9" i="23"/>
  <c r="H9" i="23"/>
  <c r="I20" i="23"/>
  <c r="H20" i="23"/>
  <c r="I6" i="23"/>
  <c r="H6" i="23"/>
  <c r="I5" i="23"/>
  <c r="H5" i="23"/>
  <c r="I19" i="23"/>
  <c r="H19" i="23"/>
  <c r="I54" i="23"/>
  <c r="H54" i="23"/>
  <c r="I53" i="23"/>
  <c r="H53" i="23"/>
  <c r="I13" i="23"/>
  <c r="H13" i="23"/>
  <c r="I23" i="23"/>
  <c r="H23" i="23"/>
  <c r="I22" i="23"/>
  <c r="H22" i="23"/>
  <c r="I49" i="23"/>
  <c r="H49" i="23"/>
  <c r="I48" i="23"/>
  <c r="H48" i="23"/>
  <c r="I62" i="23"/>
  <c r="H62" i="23"/>
  <c r="I61" i="23"/>
  <c r="H61" i="23"/>
  <c r="I3" i="23"/>
  <c r="H3" i="23"/>
  <c r="I2" i="23"/>
  <c r="H2" i="23"/>
  <c r="I52" i="23"/>
  <c r="H52" i="23"/>
  <c r="I51" i="23"/>
  <c r="H51" i="23"/>
  <c r="I8" i="23"/>
  <c r="H8" i="23"/>
  <c r="I7" i="23"/>
  <c r="H7" i="23"/>
  <c r="I43" i="23"/>
  <c r="H43" i="23"/>
  <c r="I42" i="23"/>
  <c r="H42" i="23"/>
  <c r="BF41" i="11" l="1"/>
  <c r="Q234" i="13"/>
  <c r="P234" i="13"/>
  <c r="O234" i="13"/>
  <c r="N234" i="13"/>
  <c r="Q233" i="13"/>
  <c r="P233" i="13"/>
  <c r="O233" i="13"/>
  <c r="N233" i="13"/>
  <c r="Q232" i="13"/>
  <c r="P232" i="13"/>
  <c r="O232" i="13"/>
  <c r="N232" i="13"/>
  <c r="Q231" i="13"/>
  <c r="P231" i="13"/>
  <c r="O231" i="13"/>
  <c r="N231" i="13"/>
  <c r="Q230" i="13"/>
  <c r="P230" i="13"/>
  <c r="O230" i="13"/>
  <c r="N230" i="13"/>
  <c r="Q229" i="13"/>
  <c r="P229" i="13"/>
  <c r="O229" i="13"/>
  <c r="N229" i="13"/>
  <c r="Q228" i="13"/>
  <c r="P228" i="13"/>
  <c r="O228" i="13"/>
  <c r="N228" i="13"/>
  <c r="Q227" i="13"/>
  <c r="P227" i="13"/>
  <c r="O227" i="13"/>
  <c r="N227" i="13"/>
  <c r="Q226" i="13"/>
  <c r="P226" i="13"/>
  <c r="O226" i="13"/>
  <c r="N226" i="13"/>
  <c r="Q225" i="13"/>
  <c r="P225" i="13"/>
  <c r="O225" i="13"/>
  <c r="N225" i="13"/>
  <c r="Q224" i="13"/>
  <c r="P224" i="13"/>
  <c r="O224" i="13"/>
  <c r="N224" i="13"/>
  <c r="Q223" i="13"/>
  <c r="P223" i="13"/>
  <c r="O223" i="13"/>
  <c r="N223" i="13"/>
  <c r="Q222" i="13"/>
  <c r="P222" i="13"/>
  <c r="O222" i="13"/>
  <c r="N222" i="13"/>
  <c r="Q221" i="13"/>
  <c r="P221" i="13"/>
  <c r="O221" i="13"/>
  <c r="N221" i="13"/>
  <c r="Q220" i="13"/>
  <c r="P220" i="13"/>
  <c r="O220" i="13"/>
  <c r="N220" i="13"/>
  <c r="Q219" i="13"/>
  <c r="P219" i="13"/>
  <c r="O219" i="13"/>
  <c r="N219" i="13"/>
  <c r="Q218" i="13"/>
  <c r="P218" i="13"/>
  <c r="O218" i="13"/>
  <c r="N218" i="13"/>
  <c r="Q217" i="13"/>
  <c r="P217" i="13"/>
  <c r="O217" i="13"/>
  <c r="N217" i="13"/>
  <c r="Q216" i="13"/>
  <c r="P216" i="13"/>
  <c r="O216" i="13"/>
  <c r="Q215" i="13"/>
  <c r="P215" i="13"/>
  <c r="O215" i="13"/>
  <c r="Q214" i="13"/>
  <c r="P214" i="13"/>
  <c r="O214" i="13"/>
  <c r="Q213" i="13"/>
  <c r="P213" i="13"/>
  <c r="O213" i="13"/>
  <c r="Q212" i="13"/>
  <c r="P212" i="13"/>
  <c r="O212" i="13"/>
  <c r="Q211" i="13"/>
  <c r="P211" i="13"/>
  <c r="O211" i="13"/>
  <c r="Q210" i="13"/>
  <c r="P210" i="13"/>
  <c r="O210" i="13"/>
  <c r="Q209" i="13"/>
  <c r="P209" i="13"/>
  <c r="O209" i="13"/>
  <c r="Q208" i="13"/>
  <c r="P208" i="13"/>
  <c r="O208" i="13"/>
  <c r="Q207" i="13"/>
  <c r="P207" i="13"/>
  <c r="O207" i="13"/>
  <c r="Q206" i="13"/>
  <c r="P206" i="13"/>
  <c r="O206" i="13"/>
  <c r="Q205" i="13"/>
  <c r="P205" i="13"/>
  <c r="O205" i="13"/>
  <c r="Q204" i="13"/>
  <c r="P204" i="13"/>
  <c r="O204" i="13"/>
  <c r="Q203" i="13"/>
  <c r="P203" i="13"/>
  <c r="O203" i="13"/>
  <c r="Q202" i="13"/>
  <c r="P202" i="13"/>
  <c r="O202" i="13"/>
  <c r="Q201" i="13"/>
  <c r="P201" i="13"/>
  <c r="O201" i="13"/>
  <c r="Q200" i="13"/>
  <c r="P200" i="13"/>
  <c r="O200" i="13"/>
  <c r="Q199" i="13"/>
  <c r="P199" i="13"/>
  <c r="O199" i="13"/>
  <c r="Q198" i="13"/>
  <c r="P198" i="13"/>
  <c r="O198" i="13"/>
  <c r="Q197" i="13"/>
  <c r="P197" i="13"/>
  <c r="O197" i="13"/>
  <c r="Q196" i="13"/>
  <c r="P196" i="13"/>
  <c r="O196" i="13"/>
  <c r="Q195" i="13"/>
  <c r="P195" i="13"/>
  <c r="O195" i="13"/>
  <c r="Q194" i="13"/>
  <c r="P194" i="13"/>
  <c r="O194" i="13"/>
  <c r="Q193" i="13"/>
  <c r="P193" i="13"/>
  <c r="O193" i="13"/>
  <c r="Q192" i="13"/>
  <c r="P192" i="13"/>
  <c r="O192" i="13"/>
  <c r="Q191" i="13"/>
  <c r="P191" i="13"/>
  <c r="O191" i="13"/>
  <c r="Q190" i="13"/>
  <c r="P190" i="13"/>
  <c r="O190" i="13"/>
  <c r="Q189" i="13"/>
  <c r="P189" i="13"/>
  <c r="O189" i="13"/>
  <c r="Q188" i="13"/>
  <c r="P188" i="13"/>
  <c r="O188" i="13"/>
  <c r="Q187" i="13"/>
  <c r="P187" i="13"/>
  <c r="O187" i="13"/>
  <c r="Q186" i="13"/>
  <c r="P186" i="13"/>
  <c r="O186" i="13"/>
  <c r="Q185" i="13"/>
  <c r="P185" i="13"/>
  <c r="O185" i="13"/>
  <c r="Q184" i="13"/>
  <c r="P184" i="13"/>
  <c r="O184" i="13"/>
  <c r="Q183" i="13"/>
  <c r="P183" i="13"/>
  <c r="O183" i="13"/>
  <c r="Q182" i="13"/>
  <c r="P182" i="13"/>
  <c r="O182" i="13"/>
  <c r="Q181" i="13"/>
  <c r="P181" i="13"/>
  <c r="O181" i="13"/>
  <c r="Q180" i="13"/>
  <c r="P180" i="13"/>
  <c r="O180" i="13"/>
  <c r="Q179" i="13"/>
  <c r="P179" i="13"/>
  <c r="O179" i="13"/>
  <c r="Q178" i="13"/>
  <c r="P178" i="13"/>
  <c r="O178" i="13"/>
  <c r="Q177" i="13"/>
  <c r="P177" i="13"/>
  <c r="O177" i="13"/>
  <c r="Q176" i="13"/>
  <c r="P176" i="13"/>
  <c r="O176" i="13"/>
  <c r="Q175" i="13"/>
  <c r="P175" i="13"/>
  <c r="O175" i="13"/>
  <c r="Q174" i="13"/>
  <c r="P174" i="13"/>
  <c r="O174" i="13"/>
  <c r="Q173" i="13"/>
  <c r="P173" i="13"/>
  <c r="O173" i="13"/>
  <c r="Q172" i="13"/>
  <c r="P172" i="13"/>
  <c r="O172" i="13"/>
  <c r="Q171" i="13"/>
  <c r="P171" i="13"/>
  <c r="O171" i="13"/>
  <c r="Q170" i="13"/>
  <c r="P170" i="13"/>
  <c r="O170" i="13"/>
  <c r="Q169" i="13"/>
  <c r="P169" i="13"/>
  <c r="O169" i="13"/>
  <c r="Q168" i="13"/>
  <c r="P168" i="13"/>
  <c r="O168" i="13"/>
  <c r="Q167" i="13"/>
  <c r="P167" i="13"/>
  <c r="O167" i="13"/>
  <c r="Q166" i="13"/>
  <c r="P166" i="13"/>
  <c r="O166" i="13"/>
  <c r="Q165" i="13"/>
  <c r="P165" i="13"/>
  <c r="O165" i="13"/>
  <c r="Q164" i="13"/>
  <c r="P164" i="13"/>
  <c r="O164" i="13"/>
  <c r="Q163" i="13"/>
  <c r="P163" i="13"/>
  <c r="O163" i="13"/>
  <c r="Q162" i="13"/>
  <c r="P162" i="13"/>
  <c r="O162" i="13"/>
  <c r="Q161" i="13"/>
  <c r="P161" i="13"/>
  <c r="O161" i="13"/>
  <c r="Q160" i="13"/>
  <c r="P160" i="13"/>
  <c r="O160" i="13"/>
  <c r="Q159" i="13"/>
  <c r="P159" i="13"/>
  <c r="O159" i="13"/>
  <c r="Q158" i="13"/>
  <c r="P158" i="13"/>
  <c r="O158" i="13"/>
  <c r="Q157" i="13"/>
  <c r="P157" i="13"/>
  <c r="O157" i="13"/>
  <c r="Q156" i="13"/>
  <c r="P156" i="13"/>
  <c r="O156" i="13"/>
  <c r="Q155" i="13"/>
  <c r="P155" i="13"/>
  <c r="O155" i="13"/>
  <c r="Q154" i="13"/>
  <c r="P154" i="13"/>
  <c r="O154" i="13"/>
  <c r="Q153" i="13"/>
  <c r="P153" i="13"/>
  <c r="O153" i="13"/>
  <c r="Q152" i="13"/>
  <c r="P152" i="13"/>
  <c r="O152" i="13"/>
  <c r="Q151" i="13"/>
  <c r="P151" i="13"/>
  <c r="O151" i="13"/>
  <c r="Q150" i="13"/>
  <c r="P150" i="13"/>
  <c r="O150" i="13"/>
  <c r="Q149" i="13"/>
  <c r="P149" i="13"/>
  <c r="O149" i="13"/>
  <c r="Q148" i="13"/>
  <c r="P148" i="13"/>
  <c r="O148" i="13"/>
  <c r="Q147" i="13"/>
  <c r="P147" i="13"/>
  <c r="O147" i="13"/>
  <c r="Q146" i="13"/>
  <c r="P146" i="13"/>
  <c r="O146" i="13"/>
  <c r="Q145" i="13"/>
  <c r="P145" i="13"/>
  <c r="O145" i="13"/>
  <c r="Q144" i="13"/>
  <c r="P144" i="13"/>
  <c r="O144" i="13"/>
  <c r="Q143" i="13"/>
  <c r="P143" i="13"/>
  <c r="O143" i="13"/>
  <c r="Q142" i="13"/>
  <c r="P142" i="13"/>
  <c r="O142" i="13"/>
  <c r="Q141" i="13"/>
  <c r="P141" i="13"/>
  <c r="O141" i="13"/>
  <c r="Q140" i="13"/>
  <c r="P140" i="13"/>
  <c r="O140" i="13"/>
  <c r="Q139" i="13"/>
  <c r="P139" i="13"/>
  <c r="O139" i="13"/>
  <c r="Q138" i="13"/>
  <c r="P138" i="13"/>
  <c r="O138" i="13"/>
  <c r="Q137" i="13"/>
  <c r="P137" i="13"/>
  <c r="O137" i="13"/>
  <c r="Q136" i="13"/>
  <c r="P136" i="13"/>
  <c r="O136" i="13"/>
  <c r="Q135" i="13"/>
  <c r="P135" i="13"/>
  <c r="O135" i="13"/>
  <c r="Q134" i="13"/>
  <c r="P134" i="13"/>
  <c r="O134" i="13"/>
  <c r="Q133" i="13"/>
  <c r="P133" i="13"/>
  <c r="O133" i="13"/>
  <c r="Q132" i="13"/>
  <c r="P132" i="13"/>
  <c r="O132" i="13"/>
  <c r="Q131" i="13"/>
  <c r="P131" i="13"/>
  <c r="O131" i="13"/>
  <c r="Q130" i="13"/>
  <c r="P130" i="13"/>
  <c r="O130" i="13"/>
  <c r="Q129" i="13"/>
  <c r="P129" i="13"/>
  <c r="O129" i="13"/>
  <c r="Q128" i="13"/>
  <c r="P128" i="13"/>
  <c r="O128" i="13"/>
  <c r="Q127" i="13"/>
  <c r="P127" i="13"/>
  <c r="O127" i="13"/>
  <c r="Q126" i="13"/>
  <c r="P126" i="13"/>
  <c r="O126" i="13"/>
  <c r="Q125" i="13"/>
  <c r="P125" i="13"/>
  <c r="O125" i="13"/>
  <c r="Q124" i="13"/>
  <c r="P124" i="13"/>
  <c r="O124" i="13"/>
  <c r="Q123" i="13"/>
  <c r="P123" i="13"/>
  <c r="O123" i="13"/>
  <c r="Q122" i="13"/>
  <c r="P122" i="13"/>
  <c r="O122" i="13"/>
  <c r="Q121" i="13"/>
  <c r="P121" i="13"/>
  <c r="O121" i="13"/>
  <c r="Q120" i="13"/>
  <c r="P120" i="13"/>
  <c r="O120" i="13"/>
  <c r="Q119" i="13"/>
  <c r="P119" i="13"/>
  <c r="O119" i="13"/>
  <c r="Q118" i="13"/>
  <c r="P118" i="13"/>
  <c r="O118" i="13"/>
  <c r="Q117" i="13"/>
  <c r="P117" i="13"/>
  <c r="O117" i="13"/>
  <c r="Q116" i="13"/>
  <c r="P116" i="13"/>
  <c r="O116" i="13"/>
  <c r="Q115" i="13"/>
  <c r="P115" i="13"/>
  <c r="O115" i="13"/>
  <c r="Q114" i="13"/>
  <c r="P114" i="13"/>
  <c r="O114" i="13"/>
  <c r="Q113" i="13"/>
  <c r="P113" i="13"/>
  <c r="O113" i="13"/>
  <c r="Q112" i="13"/>
  <c r="P112" i="13"/>
  <c r="O112" i="13"/>
  <c r="Q111" i="13"/>
  <c r="P111" i="13"/>
  <c r="O111" i="13"/>
  <c r="Q110" i="13"/>
  <c r="P110" i="13"/>
  <c r="O110" i="13"/>
  <c r="Q109" i="13"/>
  <c r="P109" i="13"/>
  <c r="O109" i="13"/>
  <c r="Q108" i="13"/>
  <c r="P108" i="13"/>
  <c r="O108" i="13"/>
  <c r="Q107" i="13"/>
  <c r="P107" i="13"/>
  <c r="O107" i="13"/>
  <c r="Q106" i="13"/>
  <c r="P106" i="13"/>
  <c r="O106" i="13"/>
  <c r="Q105" i="13"/>
  <c r="P105" i="13"/>
  <c r="O105" i="13"/>
  <c r="Q104" i="13"/>
  <c r="P104" i="13"/>
  <c r="O104" i="13"/>
  <c r="Q103" i="13"/>
  <c r="P103" i="13"/>
  <c r="O103" i="13"/>
  <c r="Q102" i="13"/>
  <c r="P102" i="13"/>
  <c r="O102" i="13"/>
  <c r="Q101" i="13"/>
  <c r="P101" i="13"/>
  <c r="O101" i="13"/>
  <c r="Q100" i="13"/>
  <c r="P100" i="13"/>
  <c r="O100" i="13"/>
  <c r="Q99" i="13"/>
  <c r="P99" i="13"/>
  <c r="O99" i="13"/>
  <c r="Q98" i="13"/>
  <c r="P98" i="13"/>
  <c r="O98" i="13"/>
  <c r="Q97" i="13"/>
  <c r="P97" i="13"/>
  <c r="O97" i="13"/>
  <c r="Q96" i="13"/>
  <c r="P96" i="13"/>
  <c r="O96" i="13"/>
  <c r="Q95" i="13"/>
  <c r="P95" i="13"/>
  <c r="O95" i="13"/>
  <c r="Q94" i="13"/>
  <c r="P94" i="13"/>
  <c r="O94" i="13"/>
  <c r="Q93" i="13"/>
  <c r="P93" i="13"/>
  <c r="O93" i="13"/>
  <c r="Q92" i="13"/>
  <c r="P92" i="13"/>
  <c r="O92" i="13"/>
  <c r="Q91" i="13"/>
  <c r="P91" i="13"/>
  <c r="O91" i="13"/>
  <c r="Q90" i="13"/>
  <c r="P90" i="13"/>
  <c r="O90" i="13"/>
  <c r="Q89" i="13"/>
  <c r="P89" i="13"/>
  <c r="O89" i="13"/>
  <c r="Q88" i="13"/>
  <c r="P88" i="13"/>
  <c r="O88" i="13"/>
  <c r="Q87" i="13"/>
  <c r="P87" i="13"/>
  <c r="O87" i="13"/>
  <c r="Q86" i="13"/>
  <c r="P86" i="13"/>
  <c r="O86" i="13"/>
  <c r="Q85" i="13"/>
  <c r="P85" i="13"/>
  <c r="O85" i="13"/>
  <c r="Q84" i="13"/>
  <c r="P84" i="13"/>
  <c r="O84" i="13"/>
  <c r="Q83" i="13"/>
  <c r="P83" i="13"/>
  <c r="O83" i="13"/>
  <c r="Q82" i="13"/>
  <c r="P82" i="13"/>
  <c r="O82" i="13"/>
  <c r="Q81" i="13"/>
  <c r="P81" i="13"/>
  <c r="O81" i="13"/>
  <c r="Q80" i="13"/>
  <c r="P80" i="13"/>
  <c r="O80" i="13"/>
  <c r="Q79" i="13"/>
  <c r="P79" i="13"/>
  <c r="O79" i="13"/>
  <c r="Q78" i="13"/>
  <c r="P78" i="13"/>
  <c r="O78" i="13"/>
  <c r="Q77" i="13"/>
  <c r="P77" i="13"/>
  <c r="O77" i="13"/>
  <c r="Q76" i="13"/>
  <c r="P76" i="13"/>
  <c r="O76" i="13"/>
  <c r="Q75" i="13"/>
  <c r="P75" i="13"/>
  <c r="O75" i="13"/>
  <c r="Q74" i="13"/>
  <c r="P74" i="13"/>
  <c r="O74" i="13"/>
  <c r="Q73" i="13"/>
  <c r="P73" i="13"/>
  <c r="O73" i="13"/>
  <c r="Q72" i="13"/>
  <c r="P72" i="13"/>
  <c r="O72" i="13"/>
  <c r="Q71" i="13"/>
  <c r="P71" i="13"/>
  <c r="O71" i="13"/>
  <c r="Q70" i="13"/>
  <c r="P70" i="13"/>
  <c r="O70" i="13"/>
  <c r="Q69" i="13"/>
  <c r="P69" i="13"/>
  <c r="O69" i="13"/>
  <c r="Q68" i="13"/>
  <c r="P68" i="13"/>
  <c r="O68" i="13"/>
  <c r="Q67" i="13"/>
  <c r="P67" i="13"/>
  <c r="O67" i="13"/>
  <c r="Q66" i="13"/>
  <c r="P66" i="13"/>
  <c r="O66" i="13"/>
  <c r="Q65" i="13"/>
  <c r="P65" i="13"/>
  <c r="O65" i="13"/>
  <c r="Q64" i="13"/>
  <c r="P64" i="13"/>
  <c r="O64" i="13"/>
  <c r="Q63" i="13"/>
  <c r="P63" i="13"/>
  <c r="O63" i="13"/>
  <c r="Q62" i="13"/>
  <c r="P62" i="13"/>
  <c r="O62" i="13"/>
  <c r="Q61" i="13"/>
  <c r="P61" i="13"/>
  <c r="O61" i="13"/>
  <c r="Q60" i="13"/>
  <c r="P60" i="13"/>
  <c r="O60" i="13"/>
  <c r="Q59" i="13"/>
  <c r="P59" i="13"/>
  <c r="O59" i="13"/>
  <c r="Q58" i="13"/>
  <c r="P58" i="13"/>
  <c r="O58" i="13"/>
  <c r="Q57" i="13"/>
  <c r="P57" i="13"/>
  <c r="O57" i="13"/>
  <c r="Q56" i="13"/>
  <c r="P56" i="13"/>
  <c r="O56" i="13"/>
  <c r="Q55" i="13"/>
  <c r="P55" i="13"/>
  <c r="O55" i="13"/>
  <c r="Q54" i="13"/>
  <c r="P54" i="13"/>
  <c r="O54" i="13"/>
  <c r="Q53" i="13"/>
  <c r="P53" i="13"/>
  <c r="O53" i="13"/>
  <c r="Q52" i="13"/>
  <c r="P52" i="13"/>
  <c r="O52" i="13"/>
  <c r="Q51" i="13"/>
  <c r="P51" i="13"/>
  <c r="O51" i="13"/>
  <c r="Q50" i="13"/>
  <c r="P50" i="13"/>
  <c r="O50" i="13"/>
  <c r="Q49" i="13"/>
  <c r="P49" i="13"/>
  <c r="O49" i="13"/>
  <c r="Q48" i="13"/>
  <c r="P48" i="13"/>
  <c r="O48" i="13"/>
  <c r="Q47" i="13"/>
  <c r="P47" i="13"/>
  <c r="O47" i="13"/>
  <c r="Q46" i="13"/>
  <c r="P46" i="13"/>
  <c r="O46" i="13"/>
  <c r="Q45" i="13"/>
  <c r="P45" i="13"/>
  <c r="O45" i="13"/>
  <c r="Q44" i="13"/>
  <c r="P44" i="13"/>
  <c r="O44" i="13"/>
  <c r="Q43" i="13"/>
  <c r="P43" i="13"/>
  <c r="O43" i="13"/>
  <c r="Q42" i="13"/>
  <c r="P42" i="13"/>
  <c r="O42" i="13"/>
  <c r="Q41" i="13"/>
  <c r="P41" i="13"/>
  <c r="O41" i="13"/>
  <c r="Q40" i="13"/>
  <c r="P40" i="13"/>
  <c r="O40" i="13"/>
  <c r="Q39" i="13"/>
  <c r="P39" i="13"/>
  <c r="O39" i="13"/>
  <c r="Q38" i="13"/>
  <c r="P38" i="13"/>
  <c r="O38" i="13"/>
  <c r="Q37" i="13"/>
  <c r="P37" i="13"/>
  <c r="O37" i="13"/>
  <c r="Q36" i="13"/>
  <c r="P36" i="13"/>
  <c r="O36" i="13"/>
  <c r="Q35" i="13"/>
  <c r="P35" i="13"/>
  <c r="O35" i="13"/>
  <c r="Q34" i="13"/>
  <c r="P34" i="13"/>
  <c r="O34" i="13"/>
  <c r="Q33" i="13"/>
  <c r="P33" i="13"/>
  <c r="O33" i="13"/>
  <c r="Q32" i="13"/>
  <c r="P32" i="13"/>
  <c r="O32" i="13"/>
  <c r="Q31" i="13"/>
  <c r="P31" i="13"/>
  <c r="O31" i="13"/>
  <c r="Q30" i="13"/>
  <c r="P30" i="13"/>
  <c r="O30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Q3" i="13"/>
  <c r="O3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P3" i="13"/>
  <c r="N3" i="13"/>
  <c r="N38" i="13"/>
  <c r="J162" i="13"/>
  <c r="I162" i="13"/>
  <c r="H162" i="13"/>
  <c r="J170" i="13"/>
  <c r="I170" i="13"/>
  <c r="H170" i="13"/>
  <c r="J164" i="13"/>
  <c r="I164" i="13"/>
  <c r="H164" i="13"/>
  <c r="J157" i="13"/>
  <c r="I157" i="13"/>
  <c r="H157" i="13"/>
  <c r="J227" i="13"/>
  <c r="I227" i="13"/>
  <c r="H227" i="13"/>
  <c r="J76" i="13"/>
  <c r="I76" i="13"/>
  <c r="H76" i="13"/>
  <c r="J138" i="13"/>
  <c r="I138" i="13"/>
  <c r="H138" i="13"/>
  <c r="J210" i="13"/>
  <c r="I210" i="13"/>
  <c r="H210" i="13"/>
  <c r="J196" i="13"/>
  <c r="I196" i="13"/>
  <c r="H196" i="13"/>
  <c r="J180" i="13"/>
  <c r="I180" i="13"/>
  <c r="H180" i="13"/>
  <c r="J208" i="13"/>
  <c r="I208" i="13"/>
  <c r="H208" i="13"/>
  <c r="J183" i="13"/>
  <c r="I183" i="13"/>
  <c r="H183" i="13"/>
  <c r="J193" i="13"/>
  <c r="I193" i="13"/>
  <c r="H193" i="13"/>
  <c r="J152" i="13"/>
  <c r="I152" i="13"/>
  <c r="H152" i="13"/>
  <c r="J146" i="13"/>
  <c r="I146" i="13"/>
  <c r="H146" i="13"/>
  <c r="J225" i="13"/>
  <c r="I225" i="13"/>
  <c r="H225" i="13"/>
  <c r="J223" i="13"/>
  <c r="I223" i="13"/>
  <c r="H223" i="13"/>
  <c r="J229" i="13"/>
  <c r="I229" i="13"/>
  <c r="H229" i="13"/>
  <c r="J220" i="13"/>
  <c r="I220" i="13"/>
  <c r="H220" i="13"/>
  <c r="J212" i="13"/>
  <c r="I212" i="13"/>
  <c r="H212" i="13"/>
  <c r="J202" i="13"/>
  <c r="I202" i="13"/>
  <c r="H202" i="13"/>
  <c r="J185" i="13"/>
  <c r="I185" i="13"/>
  <c r="H185" i="13"/>
  <c r="J189" i="13"/>
  <c r="I189" i="13"/>
  <c r="H189" i="13"/>
  <c r="J200" i="13"/>
  <c r="I200" i="13"/>
  <c r="H200" i="13"/>
  <c r="J175" i="13"/>
  <c r="I175" i="13"/>
  <c r="H175" i="13"/>
  <c r="J113" i="13"/>
  <c r="I113" i="13"/>
  <c r="H113" i="13"/>
  <c r="J99" i="13"/>
  <c r="I99" i="13"/>
  <c r="H99" i="13"/>
  <c r="J78" i="13"/>
  <c r="I78" i="13"/>
  <c r="H78" i="13"/>
  <c r="J69" i="13"/>
  <c r="I69" i="13"/>
  <c r="H69" i="13"/>
  <c r="J140" i="13"/>
  <c r="I140" i="13"/>
  <c r="H140" i="13"/>
  <c r="J234" i="13"/>
  <c r="I234" i="13"/>
  <c r="H234" i="13"/>
  <c r="J233" i="13"/>
  <c r="I233" i="13"/>
  <c r="H233" i="13"/>
  <c r="J232" i="13"/>
  <c r="I232" i="13"/>
  <c r="H232" i="13"/>
  <c r="J231" i="13"/>
  <c r="I231" i="13"/>
  <c r="H231" i="13"/>
  <c r="J222" i="13"/>
  <c r="I222" i="13"/>
  <c r="H222" i="13"/>
  <c r="J205" i="13"/>
  <c r="I205" i="13"/>
  <c r="H205" i="13"/>
  <c r="J191" i="13"/>
  <c r="I191" i="13"/>
  <c r="H191" i="13"/>
  <c r="J178" i="13"/>
  <c r="I178" i="13"/>
  <c r="H178" i="13"/>
  <c r="J166" i="13"/>
  <c r="I166" i="13"/>
  <c r="H166" i="13"/>
  <c r="J135" i="13"/>
  <c r="I135" i="13"/>
  <c r="H135" i="13"/>
  <c r="J133" i="13"/>
  <c r="I133" i="13"/>
  <c r="H133" i="13"/>
  <c r="J228" i="13"/>
  <c r="I228" i="13"/>
  <c r="H228" i="13"/>
  <c r="J221" i="13"/>
  <c r="I221" i="13"/>
  <c r="H221" i="13"/>
  <c r="J213" i="13"/>
  <c r="I213" i="13"/>
  <c r="H213" i="13"/>
  <c r="J206" i="13"/>
  <c r="I206" i="13"/>
  <c r="H206" i="13"/>
  <c r="J217" i="13"/>
  <c r="I217" i="13"/>
  <c r="H217" i="13"/>
  <c r="J216" i="13"/>
  <c r="I216" i="13"/>
  <c r="H216" i="13"/>
  <c r="J218" i="13"/>
  <c r="I218" i="13"/>
  <c r="H218" i="13"/>
  <c r="J215" i="13"/>
  <c r="I215" i="13"/>
  <c r="H215" i="13"/>
  <c r="J230" i="13"/>
  <c r="I230" i="13"/>
  <c r="H230" i="13"/>
  <c r="J120" i="13"/>
  <c r="I120" i="13"/>
  <c r="H120" i="13"/>
  <c r="J115" i="13"/>
  <c r="I115" i="13"/>
  <c r="H115" i="13"/>
  <c r="J101" i="13"/>
  <c r="I101" i="13"/>
  <c r="H101" i="13"/>
  <c r="J80" i="13"/>
  <c r="I80" i="13"/>
  <c r="H80" i="13"/>
  <c r="J71" i="13"/>
  <c r="I71" i="13"/>
  <c r="H71" i="13"/>
  <c r="J142" i="13"/>
  <c r="I142" i="13"/>
  <c r="H142" i="13"/>
  <c r="J219" i="13"/>
  <c r="I219" i="13"/>
  <c r="H219" i="13"/>
  <c r="J204" i="13"/>
  <c r="I204" i="13"/>
  <c r="H204" i="13"/>
  <c r="J203" i="13"/>
  <c r="I203" i="13"/>
  <c r="H203" i="13"/>
  <c r="J197" i="13"/>
  <c r="I197" i="13"/>
  <c r="H197" i="13"/>
  <c r="J198" i="13"/>
  <c r="I198" i="13"/>
  <c r="H198" i="13"/>
  <c r="J194" i="13"/>
  <c r="I194" i="13"/>
  <c r="H194" i="13"/>
  <c r="J214" i="13"/>
  <c r="I214" i="13"/>
  <c r="H214" i="13"/>
  <c r="J187" i="13"/>
  <c r="I187" i="13"/>
  <c r="H187" i="13"/>
  <c r="J186" i="13"/>
  <c r="I186" i="13"/>
  <c r="H186" i="13"/>
  <c r="J109" i="13"/>
  <c r="I109" i="13"/>
  <c r="H109" i="13"/>
  <c r="J117" i="13"/>
  <c r="I117" i="13"/>
  <c r="H117" i="13"/>
  <c r="J103" i="13"/>
  <c r="I103" i="13"/>
  <c r="H103" i="13"/>
  <c r="J82" i="13"/>
  <c r="I82" i="13"/>
  <c r="H82" i="13"/>
  <c r="J148" i="13"/>
  <c r="I148" i="13"/>
  <c r="H148" i="13"/>
  <c r="J144" i="13"/>
  <c r="I144" i="13"/>
  <c r="H144" i="13"/>
  <c r="J211" i="13"/>
  <c r="I211" i="13"/>
  <c r="H211" i="13"/>
  <c r="J190" i="13"/>
  <c r="I190" i="13"/>
  <c r="H190" i="13"/>
  <c r="J173" i="13"/>
  <c r="I173" i="13"/>
  <c r="H173" i="13"/>
  <c r="J171" i="13"/>
  <c r="I171" i="13"/>
  <c r="H171" i="13"/>
  <c r="J167" i="13"/>
  <c r="I167" i="13"/>
  <c r="H167" i="13"/>
  <c r="J181" i="13"/>
  <c r="I181" i="13"/>
  <c r="H181" i="13"/>
  <c r="J160" i="13"/>
  <c r="I160" i="13"/>
  <c r="H160" i="13"/>
  <c r="J158" i="13"/>
  <c r="I158" i="13"/>
  <c r="H158" i="13"/>
  <c r="J125" i="13"/>
  <c r="I125" i="13"/>
  <c r="H125" i="13"/>
  <c r="J111" i="13"/>
  <c r="I111" i="13"/>
  <c r="H111" i="13"/>
  <c r="J95" i="13"/>
  <c r="I95" i="13"/>
  <c r="H95" i="13"/>
  <c r="J105" i="13"/>
  <c r="I105" i="13"/>
  <c r="H105" i="13"/>
  <c r="J84" i="13"/>
  <c r="I84" i="13"/>
  <c r="H84" i="13"/>
  <c r="J150" i="13"/>
  <c r="I150" i="13"/>
  <c r="H150" i="13"/>
  <c r="J21" i="13"/>
  <c r="I21" i="13"/>
  <c r="H21" i="13"/>
  <c r="J201" i="13"/>
  <c r="I201" i="13"/>
  <c r="H201" i="13"/>
  <c r="J177" i="13"/>
  <c r="I177" i="13"/>
  <c r="H177" i="13"/>
  <c r="J176" i="13"/>
  <c r="I176" i="13"/>
  <c r="H176" i="13"/>
  <c r="J154" i="13"/>
  <c r="I154" i="13"/>
  <c r="H154" i="13"/>
  <c r="J172" i="13"/>
  <c r="I172" i="13"/>
  <c r="H172" i="13"/>
  <c r="J168" i="13"/>
  <c r="I168" i="13"/>
  <c r="H168" i="13"/>
  <c r="J136" i="13"/>
  <c r="I136" i="13"/>
  <c r="H136" i="13"/>
  <c r="J131" i="13"/>
  <c r="I131" i="13"/>
  <c r="H131" i="13"/>
  <c r="J129" i="13"/>
  <c r="I129" i="13"/>
  <c r="H129" i="13"/>
  <c r="J91" i="13"/>
  <c r="I91" i="13"/>
  <c r="H91" i="13"/>
  <c r="J97" i="13"/>
  <c r="I97" i="13"/>
  <c r="H97" i="13"/>
  <c r="J56" i="13"/>
  <c r="I56" i="13"/>
  <c r="H56" i="13"/>
  <c r="J30" i="13"/>
  <c r="I30" i="13"/>
  <c r="H30" i="13"/>
  <c r="J16" i="13"/>
  <c r="I16" i="13"/>
  <c r="H16" i="13"/>
  <c r="J23" i="13"/>
  <c r="I23" i="13"/>
  <c r="H23" i="13"/>
  <c r="J209" i="13"/>
  <c r="I209" i="13"/>
  <c r="H209" i="13"/>
  <c r="J184" i="13"/>
  <c r="I184" i="13"/>
  <c r="H184" i="13"/>
  <c r="J165" i="13"/>
  <c r="I165" i="13"/>
  <c r="H165" i="13"/>
  <c r="J159" i="13"/>
  <c r="I159" i="13"/>
  <c r="H159" i="13"/>
  <c r="J128" i="13"/>
  <c r="I128" i="13"/>
  <c r="H128" i="13"/>
  <c r="J155" i="13"/>
  <c r="I155" i="13"/>
  <c r="H155" i="13"/>
  <c r="J153" i="13"/>
  <c r="I153" i="13"/>
  <c r="H153" i="13"/>
  <c r="J122" i="13"/>
  <c r="I122" i="13"/>
  <c r="H122" i="13"/>
  <c r="J87" i="13"/>
  <c r="I87" i="13"/>
  <c r="H87" i="13"/>
  <c r="J121" i="13"/>
  <c r="I121" i="13"/>
  <c r="H121" i="13"/>
  <c r="J93" i="13"/>
  <c r="I93" i="13"/>
  <c r="H93" i="13"/>
  <c r="J58" i="13"/>
  <c r="I58" i="13"/>
  <c r="H58" i="13"/>
  <c r="J86" i="13"/>
  <c r="I86" i="13"/>
  <c r="H86" i="13"/>
  <c r="J48" i="13"/>
  <c r="I48" i="13"/>
  <c r="H48" i="13"/>
  <c r="J73" i="13"/>
  <c r="I73" i="13"/>
  <c r="H73" i="13"/>
  <c r="J7" i="13"/>
  <c r="I7" i="13"/>
  <c r="H7" i="13"/>
  <c r="J195" i="13"/>
  <c r="I195" i="13"/>
  <c r="H195" i="13"/>
  <c r="J188" i="13"/>
  <c r="I188" i="13"/>
  <c r="H188" i="13"/>
  <c r="J134" i="13"/>
  <c r="I134" i="13"/>
  <c r="H134" i="13"/>
  <c r="J130" i="13"/>
  <c r="I130" i="13"/>
  <c r="H130" i="13"/>
  <c r="J126" i="13"/>
  <c r="I126" i="13"/>
  <c r="H126" i="13"/>
  <c r="J127" i="13"/>
  <c r="I127" i="13"/>
  <c r="H127" i="13"/>
  <c r="J123" i="13"/>
  <c r="I123" i="13"/>
  <c r="H123" i="13"/>
  <c r="J124" i="13"/>
  <c r="I124" i="13"/>
  <c r="H124" i="13"/>
  <c r="J88" i="13"/>
  <c r="I88" i="13"/>
  <c r="H88" i="13"/>
  <c r="J67" i="13"/>
  <c r="I67" i="13"/>
  <c r="H67" i="13"/>
  <c r="J62" i="13"/>
  <c r="I62" i="13"/>
  <c r="H62" i="13"/>
  <c r="J60" i="13"/>
  <c r="I60" i="13"/>
  <c r="H60" i="13"/>
  <c r="J53" i="13"/>
  <c r="I53" i="13"/>
  <c r="H53" i="13"/>
  <c r="J50" i="13"/>
  <c r="I50" i="13"/>
  <c r="H50" i="13"/>
  <c r="J27" i="13"/>
  <c r="I27" i="13"/>
  <c r="H27" i="13"/>
  <c r="J42" i="13"/>
  <c r="I42" i="13"/>
  <c r="H42" i="13"/>
  <c r="J179" i="13"/>
  <c r="I179" i="13"/>
  <c r="H179" i="13"/>
  <c r="J199" i="13"/>
  <c r="I199" i="13"/>
  <c r="H199" i="13"/>
  <c r="J132" i="13"/>
  <c r="I132" i="13"/>
  <c r="H132" i="13"/>
  <c r="J118" i="13"/>
  <c r="I118" i="13"/>
  <c r="H118" i="13"/>
  <c r="J106" i="13"/>
  <c r="I106" i="13"/>
  <c r="H106" i="13"/>
  <c r="J107" i="13"/>
  <c r="I107" i="13"/>
  <c r="H107" i="13"/>
  <c r="J74" i="13"/>
  <c r="I74" i="13"/>
  <c r="H74" i="13"/>
  <c r="J89" i="13"/>
  <c r="I89" i="13"/>
  <c r="H89" i="13"/>
  <c r="J66" i="13"/>
  <c r="I66" i="13"/>
  <c r="H66" i="13"/>
  <c r="J54" i="13"/>
  <c r="I54" i="13"/>
  <c r="H54" i="13"/>
  <c r="J65" i="13"/>
  <c r="I65" i="13"/>
  <c r="H65" i="13"/>
  <c r="J40" i="13"/>
  <c r="I40" i="13"/>
  <c r="H40" i="13"/>
  <c r="J36" i="13"/>
  <c r="I36" i="13"/>
  <c r="H36" i="13"/>
  <c r="J14" i="13"/>
  <c r="I14" i="13"/>
  <c r="H14" i="13"/>
  <c r="J18" i="13"/>
  <c r="I18" i="13"/>
  <c r="H18" i="13"/>
  <c r="J45" i="13"/>
  <c r="I45" i="13"/>
  <c r="H45" i="13"/>
  <c r="J207" i="13"/>
  <c r="I207" i="13"/>
  <c r="H207" i="13"/>
  <c r="J174" i="13"/>
  <c r="I174" i="13"/>
  <c r="H174" i="13"/>
  <c r="J119" i="13"/>
  <c r="I119" i="13"/>
  <c r="H119" i="13"/>
  <c r="J108" i="13"/>
  <c r="I108" i="13"/>
  <c r="H108" i="13"/>
  <c r="J110" i="13"/>
  <c r="I110" i="13"/>
  <c r="H110" i="13"/>
  <c r="J90" i="13"/>
  <c r="I90" i="13"/>
  <c r="H90" i="13"/>
  <c r="J92" i="13"/>
  <c r="I92" i="13"/>
  <c r="H92" i="13"/>
  <c r="J61" i="13"/>
  <c r="I61" i="13"/>
  <c r="H61" i="13"/>
  <c r="J63" i="13"/>
  <c r="I63" i="13"/>
  <c r="H63" i="13"/>
  <c r="J64" i="13"/>
  <c r="I64" i="13"/>
  <c r="H64" i="13"/>
  <c r="J37" i="13"/>
  <c r="I37" i="13"/>
  <c r="H37" i="13"/>
  <c r="J33" i="13"/>
  <c r="I33" i="13"/>
  <c r="H33" i="13"/>
  <c r="J32" i="13"/>
  <c r="I32" i="13"/>
  <c r="H32" i="13"/>
  <c r="J25" i="13"/>
  <c r="I25" i="13"/>
  <c r="H25" i="13"/>
  <c r="J31" i="13"/>
  <c r="I31" i="13"/>
  <c r="H31" i="13"/>
  <c r="J46" i="13"/>
  <c r="I46" i="13"/>
  <c r="H46" i="13"/>
  <c r="J163" i="13"/>
  <c r="I163" i="13"/>
  <c r="H163" i="13"/>
  <c r="J182" i="13"/>
  <c r="I182" i="13"/>
  <c r="H182" i="13"/>
  <c r="J112" i="13"/>
  <c r="I112" i="13"/>
  <c r="H112" i="13"/>
  <c r="J114" i="13"/>
  <c r="I114" i="13"/>
  <c r="H114" i="13"/>
  <c r="J116" i="13"/>
  <c r="I116" i="13"/>
  <c r="H116" i="13"/>
  <c r="J94" i="13"/>
  <c r="I94" i="13"/>
  <c r="H94" i="13"/>
  <c r="J96" i="13"/>
  <c r="I96" i="13"/>
  <c r="H96" i="13"/>
  <c r="J57" i="13"/>
  <c r="I57" i="13"/>
  <c r="H57" i="13"/>
  <c r="J59" i="13"/>
  <c r="I59" i="13"/>
  <c r="H59" i="13"/>
  <c r="J38" i="13"/>
  <c r="I38" i="13"/>
  <c r="H38" i="13"/>
  <c r="J39" i="13"/>
  <c r="I39" i="13"/>
  <c r="H39" i="13"/>
  <c r="J24" i="13"/>
  <c r="I24" i="13"/>
  <c r="H24" i="13"/>
  <c r="J9" i="13"/>
  <c r="I9" i="13"/>
  <c r="H9" i="13"/>
  <c r="J11" i="13"/>
  <c r="I11" i="13"/>
  <c r="H11" i="13"/>
  <c r="J8" i="13"/>
  <c r="I8" i="13"/>
  <c r="H8" i="13"/>
  <c r="J5" i="13"/>
  <c r="I5" i="13"/>
  <c r="H5" i="13"/>
  <c r="J3" i="13"/>
  <c r="I3" i="13"/>
  <c r="H3" i="13"/>
  <c r="J156" i="13"/>
  <c r="I156" i="13"/>
  <c r="H156" i="13"/>
  <c r="J192" i="13"/>
  <c r="I192" i="13"/>
  <c r="H192" i="13"/>
  <c r="J98" i="13"/>
  <c r="I98" i="13"/>
  <c r="H98" i="13"/>
  <c r="J100" i="13"/>
  <c r="I100" i="13"/>
  <c r="H100" i="13"/>
  <c r="J102" i="13"/>
  <c r="I102" i="13"/>
  <c r="H102" i="13"/>
  <c r="J104" i="13"/>
  <c r="I104" i="13"/>
  <c r="H104" i="13"/>
  <c r="J55" i="13"/>
  <c r="I55" i="13"/>
  <c r="H55" i="13"/>
  <c r="J85" i="13"/>
  <c r="I85" i="13"/>
  <c r="H85" i="13"/>
  <c r="J52" i="13"/>
  <c r="I52" i="13"/>
  <c r="H52" i="13"/>
  <c r="J34" i="13"/>
  <c r="I34" i="13"/>
  <c r="H34" i="13"/>
  <c r="J35" i="13"/>
  <c r="I35" i="13"/>
  <c r="H35" i="13"/>
  <c r="J19" i="13"/>
  <c r="I19" i="13"/>
  <c r="H19" i="13"/>
  <c r="J12" i="13"/>
  <c r="I12" i="13"/>
  <c r="H12" i="13"/>
  <c r="J10" i="13"/>
  <c r="I10" i="13"/>
  <c r="H10" i="13"/>
  <c r="J4" i="13"/>
  <c r="I4" i="13"/>
  <c r="H4" i="13"/>
  <c r="J226" i="13"/>
  <c r="I226" i="13"/>
  <c r="H226" i="13"/>
  <c r="J151" i="13"/>
  <c r="I151" i="13"/>
  <c r="H151" i="13"/>
  <c r="J77" i="13"/>
  <c r="I77" i="13"/>
  <c r="H77" i="13"/>
  <c r="J79" i="13"/>
  <c r="I79" i="13"/>
  <c r="H79" i="13"/>
  <c r="J81" i="13"/>
  <c r="I81" i="13"/>
  <c r="H81" i="13"/>
  <c r="J83" i="13"/>
  <c r="I83" i="13"/>
  <c r="H83" i="13"/>
  <c r="J29" i="13"/>
  <c r="I29" i="13"/>
  <c r="H29" i="13"/>
  <c r="J47" i="13"/>
  <c r="I47" i="13"/>
  <c r="H47" i="13"/>
  <c r="J49" i="13"/>
  <c r="I49" i="13"/>
  <c r="H49" i="13"/>
  <c r="J51" i="13"/>
  <c r="I51" i="13"/>
  <c r="H51" i="13"/>
  <c r="J13" i="13"/>
  <c r="I13" i="13"/>
  <c r="H13" i="13"/>
  <c r="J161" i="13"/>
  <c r="I161" i="13"/>
  <c r="H161" i="13"/>
  <c r="J75" i="13"/>
  <c r="I75" i="13"/>
  <c r="H75" i="13"/>
  <c r="J145" i="13"/>
  <c r="I145" i="13"/>
  <c r="H145" i="13"/>
  <c r="J68" i="13"/>
  <c r="I68" i="13"/>
  <c r="H68" i="13"/>
  <c r="J70" i="13"/>
  <c r="I70" i="13"/>
  <c r="H70" i="13"/>
  <c r="J147" i="13"/>
  <c r="I147" i="13"/>
  <c r="H147" i="13"/>
  <c r="J149" i="13"/>
  <c r="I149" i="13"/>
  <c r="H149" i="13"/>
  <c r="J15" i="13"/>
  <c r="I15" i="13"/>
  <c r="H15" i="13"/>
  <c r="J72" i="13"/>
  <c r="I72" i="13"/>
  <c r="H72" i="13"/>
  <c r="J26" i="13"/>
  <c r="I26" i="13"/>
  <c r="H26" i="13"/>
  <c r="J28" i="13"/>
  <c r="I28" i="13"/>
  <c r="H28" i="13"/>
  <c r="J17" i="13"/>
  <c r="I17" i="13"/>
  <c r="H17" i="13"/>
  <c r="J169" i="13"/>
  <c r="I169" i="13"/>
  <c r="H169" i="13"/>
  <c r="J137" i="13"/>
  <c r="I137" i="13"/>
  <c r="H137" i="13"/>
  <c r="J224" i="13"/>
  <c r="I224" i="13"/>
  <c r="H224" i="13"/>
  <c r="J139" i="13"/>
  <c r="I139" i="13"/>
  <c r="H139" i="13"/>
  <c r="J141" i="13"/>
  <c r="I141" i="13"/>
  <c r="H141" i="13"/>
  <c r="J143" i="13"/>
  <c r="I143" i="13"/>
  <c r="H143" i="13"/>
  <c r="J20" i="13"/>
  <c r="I20" i="13"/>
  <c r="H20" i="13"/>
  <c r="J22" i="13"/>
  <c r="I22" i="13"/>
  <c r="H22" i="13"/>
  <c r="J6" i="13"/>
  <c r="I6" i="13"/>
  <c r="H6" i="13"/>
  <c r="J41" i="13"/>
  <c r="I41" i="13"/>
  <c r="H41" i="13"/>
  <c r="J43" i="13"/>
  <c r="I43" i="13"/>
  <c r="H43" i="13"/>
  <c r="J44" i="13"/>
  <c r="I44" i="13"/>
  <c r="H44" i="13"/>
  <c r="L170" i="13" l="1"/>
  <c r="L180" i="13"/>
  <c r="L76" i="13"/>
  <c r="L229" i="13"/>
  <c r="L152" i="13"/>
  <c r="O235" i="13"/>
  <c r="Q236" i="13"/>
  <c r="O236" i="13"/>
  <c r="L146" i="13"/>
  <c r="L208" i="13"/>
  <c r="L138" i="13"/>
  <c r="L164" i="13"/>
  <c r="Q235" i="13"/>
  <c r="K41" i="13"/>
  <c r="K26" i="13"/>
  <c r="K75" i="13"/>
  <c r="K81" i="13"/>
  <c r="K9" i="13"/>
  <c r="K59" i="13"/>
  <c r="K63" i="13"/>
  <c r="K207" i="13"/>
  <c r="K36" i="13"/>
  <c r="K66" i="13"/>
  <c r="K106" i="13"/>
  <c r="K179" i="13"/>
  <c r="K53" i="13"/>
  <c r="K88" i="13"/>
  <c r="K126" i="13"/>
  <c r="K195" i="13"/>
  <c r="K86" i="13"/>
  <c r="K87" i="13"/>
  <c r="K128" i="13"/>
  <c r="K209" i="13"/>
  <c r="K56" i="13"/>
  <c r="K131" i="13"/>
  <c r="K154" i="13"/>
  <c r="K21" i="13"/>
  <c r="K95" i="13"/>
  <c r="K160" i="13"/>
  <c r="K173" i="13"/>
  <c r="K148" i="13"/>
  <c r="K109" i="13"/>
  <c r="K194" i="13"/>
  <c r="K204" i="13"/>
  <c r="K80" i="13"/>
  <c r="K230" i="13"/>
  <c r="K217" i="13"/>
  <c r="K228" i="13"/>
  <c r="K178" i="13"/>
  <c r="K231" i="13"/>
  <c r="K140" i="13"/>
  <c r="K113" i="13"/>
  <c r="K185" i="13"/>
  <c r="K229" i="13"/>
  <c r="L225" i="13"/>
  <c r="K152" i="13"/>
  <c r="L183" i="13"/>
  <c r="K180" i="13"/>
  <c r="L210" i="13"/>
  <c r="K76" i="13"/>
  <c r="L157" i="13"/>
  <c r="K170" i="13"/>
  <c r="K143" i="13"/>
  <c r="K137" i="13"/>
  <c r="K147" i="13"/>
  <c r="K49" i="13"/>
  <c r="K226" i="13"/>
  <c r="K19" i="13"/>
  <c r="K85" i="13"/>
  <c r="K100" i="13"/>
  <c r="K3" i="13"/>
  <c r="K116" i="13"/>
  <c r="K163" i="13"/>
  <c r="K32" i="13"/>
  <c r="K110" i="13"/>
  <c r="L223" i="13"/>
  <c r="L193" i="13"/>
  <c r="L196" i="13"/>
  <c r="L227" i="13"/>
  <c r="L162" i="13"/>
  <c r="K22" i="13"/>
  <c r="K17" i="13"/>
  <c r="K15" i="13"/>
  <c r="K68" i="13"/>
  <c r="K29" i="13"/>
  <c r="K77" i="13"/>
  <c r="K10" i="13"/>
  <c r="K104" i="13"/>
  <c r="K192" i="13"/>
  <c r="K8" i="13"/>
  <c r="K96" i="13"/>
  <c r="K112" i="13"/>
  <c r="K31" i="13"/>
  <c r="K92" i="13"/>
  <c r="K119" i="13"/>
  <c r="K18" i="13"/>
  <c r="K74" i="13"/>
  <c r="K132" i="13"/>
  <c r="K27" i="13"/>
  <c r="K123" i="13"/>
  <c r="K134" i="13"/>
  <c r="K73" i="13"/>
  <c r="K153" i="13"/>
  <c r="K165" i="13"/>
  <c r="K16" i="13"/>
  <c r="K168" i="13"/>
  <c r="K177" i="13"/>
  <c r="K84" i="13"/>
  <c r="K167" i="13"/>
  <c r="K211" i="13"/>
  <c r="K103" i="13"/>
  <c r="K197" i="13"/>
  <c r="K142" i="13"/>
  <c r="K115" i="13"/>
  <c r="K213" i="13"/>
  <c r="K135" i="13"/>
  <c r="K205" i="13"/>
  <c r="K78" i="13"/>
  <c r="K200" i="13"/>
  <c r="K212" i="13"/>
  <c r="K183" i="13"/>
  <c r="K210" i="13"/>
  <c r="K157" i="13"/>
  <c r="K6" i="13"/>
  <c r="K141" i="13"/>
  <c r="K139" i="13"/>
  <c r="K169" i="13"/>
  <c r="K72" i="13"/>
  <c r="K70" i="13"/>
  <c r="K161" i="13"/>
  <c r="K13" i="13"/>
  <c r="K47" i="13"/>
  <c r="K79" i="13"/>
  <c r="K4" i="13"/>
  <c r="K35" i="13"/>
  <c r="K34" i="13"/>
  <c r="K55" i="13"/>
  <c r="K98" i="13"/>
  <c r="K5" i="13"/>
  <c r="K24" i="13"/>
  <c r="K39" i="13"/>
  <c r="K57" i="13"/>
  <c r="K114" i="13"/>
  <c r="K46" i="13"/>
  <c r="K33" i="13"/>
  <c r="K37" i="13"/>
  <c r="K61" i="13"/>
  <c r="K108" i="13"/>
  <c r="K45" i="13"/>
  <c r="K40" i="13"/>
  <c r="K65" i="13"/>
  <c r="K89" i="13"/>
  <c r="K118" i="13"/>
  <c r="K42" i="13"/>
  <c r="K60" i="13"/>
  <c r="K62" i="13"/>
  <c r="K124" i="13"/>
  <c r="K130" i="13"/>
  <c r="K7" i="13"/>
  <c r="K58" i="13"/>
  <c r="K93" i="13"/>
  <c r="K122" i="13"/>
  <c r="K159" i="13"/>
  <c r="K23" i="13"/>
  <c r="K97" i="13"/>
  <c r="K91" i="13"/>
  <c r="K136" i="13"/>
  <c r="K176" i="13"/>
  <c r="K150" i="13"/>
  <c r="K111" i="13"/>
  <c r="K125" i="13"/>
  <c r="K181" i="13"/>
  <c r="K190" i="13"/>
  <c r="K82" i="13"/>
  <c r="K186" i="13"/>
  <c r="K187" i="13"/>
  <c r="K198" i="13"/>
  <c r="K219" i="13"/>
  <c r="K101" i="13"/>
  <c r="K215" i="13"/>
  <c r="K218" i="13"/>
  <c r="K206" i="13"/>
  <c r="K133" i="13"/>
  <c r="K191" i="13"/>
  <c r="K232" i="13"/>
  <c r="K233" i="13"/>
  <c r="K69" i="13"/>
  <c r="K175" i="13"/>
  <c r="K202" i="13"/>
  <c r="K223" i="13"/>
  <c r="K225" i="13"/>
  <c r="K193" i="13"/>
  <c r="K196" i="13"/>
  <c r="K227" i="13"/>
  <c r="K162" i="13"/>
  <c r="K20" i="13"/>
  <c r="K28" i="13"/>
  <c r="K51" i="13"/>
  <c r="K151" i="13"/>
  <c r="K102" i="13"/>
  <c r="K11" i="13"/>
  <c r="K38" i="13"/>
  <c r="K94" i="13"/>
  <c r="K25" i="13"/>
  <c r="K64" i="13"/>
  <c r="K90" i="13"/>
  <c r="K174" i="13"/>
  <c r="K14" i="13"/>
  <c r="K54" i="13"/>
  <c r="K107" i="13"/>
  <c r="K199" i="13"/>
  <c r="K50" i="13"/>
  <c r="K67" i="13"/>
  <c r="K127" i="13"/>
  <c r="K188" i="13"/>
  <c r="K48" i="13"/>
  <c r="K121" i="13"/>
  <c r="K155" i="13"/>
  <c r="K184" i="13"/>
  <c r="K30" i="13"/>
  <c r="K129" i="13"/>
  <c r="K172" i="13"/>
  <c r="K201" i="13"/>
  <c r="K105" i="13"/>
  <c r="K158" i="13"/>
  <c r="K171" i="13"/>
  <c r="K144" i="13"/>
  <c r="K117" i="13"/>
  <c r="K214" i="13"/>
  <c r="K203" i="13"/>
  <c r="K71" i="13"/>
  <c r="K120" i="13"/>
  <c r="K216" i="13"/>
  <c r="K221" i="13"/>
  <c r="K166" i="13"/>
  <c r="K222" i="13"/>
  <c r="K234" i="13"/>
  <c r="K99" i="13"/>
  <c r="K189" i="13"/>
  <c r="K220" i="13"/>
  <c r="K146" i="13"/>
  <c r="K208" i="13"/>
  <c r="K138" i="13"/>
  <c r="K164" i="13"/>
  <c r="K43" i="13"/>
  <c r="K224" i="13"/>
  <c r="K149" i="13"/>
  <c r="K145" i="13"/>
  <c r="K83" i="13"/>
  <c r="K12" i="13"/>
  <c r="K52" i="13"/>
  <c r="K156" i="13"/>
  <c r="K182" i="13"/>
  <c r="K44" i="13"/>
  <c r="AT218" i="11"/>
  <c r="AT217" i="11"/>
  <c r="AT216" i="11"/>
  <c r="AT215" i="11"/>
  <c r="AT214" i="11"/>
  <c r="AT213" i="11"/>
  <c r="AT212" i="11"/>
  <c r="AT211" i="11"/>
  <c r="AT210" i="11"/>
  <c r="AT209" i="11"/>
  <c r="AT208" i="11"/>
  <c r="AT207" i="11"/>
  <c r="AT206" i="11"/>
  <c r="AT205" i="11"/>
  <c r="AT204" i="11"/>
  <c r="AT203" i="11"/>
  <c r="AT202" i="11"/>
  <c r="AT201" i="11"/>
  <c r="AT200" i="11"/>
  <c r="AT199" i="11"/>
  <c r="AT198" i="11"/>
  <c r="AT197" i="11"/>
  <c r="AT196" i="11"/>
  <c r="AT195" i="11"/>
  <c r="AT194" i="11"/>
  <c r="AT193" i="11"/>
  <c r="AT192" i="11"/>
  <c r="AT191" i="11"/>
  <c r="AT190" i="11"/>
  <c r="AT189" i="11"/>
  <c r="AT188" i="11"/>
  <c r="AT187" i="11"/>
  <c r="AT186" i="11"/>
  <c r="AT185" i="11"/>
  <c r="AT184" i="11"/>
  <c r="AT183" i="11"/>
  <c r="AT182" i="11"/>
  <c r="AT181" i="11"/>
  <c r="AT180" i="11"/>
  <c r="AT179" i="11"/>
  <c r="AT178" i="11"/>
  <c r="AT177" i="11"/>
  <c r="AT176" i="11"/>
  <c r="AT175" i="11"/>
  <c r="AT174" i="11"/>
  <c r="AT173" i="11"/>
  <c r="AT172" i="11"/>
  <c r="AT171" i="11"/>
  <c r="AT170" i="11"/>
  <c r="AT169" i="11"/>
  <c r="AT168" i="11"/>
  <c r="AT167" i="11"/>
  <c r="AT166" i="11"/>
  <c r="AT165" i="11"/>
  <c r="AT164" i="11"/>
  <c r="AT163" i="11"/>
  <c r="AT162" i="11"/>
  <c r="AT161" i="11"/>
  <c r="AT160" i="11"/>
  <c r="AT159" i="11"/>
  <c r="AT158" i="11"/>
  <c r="AT157" i="11"/>
  <c r="AT156" i="11"/>
  <c r="AT155" i="11"/>
  <c r="AT154" i="11"/>
  <c r="AT153" i="11"/>
  <c r="AT152" i="11"/>
  <c r="AT151" i="11"/>
  <c r="AT150" i="11"/>
  <c r="AT149" i="11"/>
  <c r="AT148" i="11"/>
  <c r="AT147" i="11"/>
  <c r="AT146" i="11"/>
  <c r="AT145" i="11"/>
  <c r="AT144" i="11"/>
  <c r="AT143" i="11"/>
  <c r="AT142" i="11"/>
  <c r="AT141" i="11"/>
  <c r="AT140" i="11"/>
  <c r="AT139" i="11"/>
  <c r="AT138" i="11"/>
  <c r="AT137" i="11"/>
  <c r="AT136" i="11"/>
  <c r="AT135" i="11"/>
  <c r="AT134" i="11"/>
  <c r="AT133" i="11"/>
  <c r="AT132" i="11"/>
  <c r="AT131" i="11"/>
  <c r="AT130" i="11"/>
  <c r="AT129" i="11"/>
  <c r="AT128" i="11"/>
  <c r="AT127" i="11"/>
  <c r="AT126" i="11"/>
  <c r="AT125" i="11"/>
  <c r="AT124" i="11"/>
  <c r="AT123" i="11"/>
  <c r="AT122" i="11"/>
  <c r="AT121" i="11"/>
  <c r="AT120" i="11"/>
  <c r="AT119" i="11"/>
  <c r="AT118" i="11"/>
  <c r="AT117" i="11"/>
  <c r="AT116" i="11"/>
  <c r="AT115" i="11"/>
  <c r="AT114" i="11"/>
  <c r="AT113" i="11"/>
  <c r="AT112" i="11"/>
  <c r="AT111" i="11"/>
  <c r="AT110" i="11"/>
  <c r="AT109" i="11"/>
  <c r="AT108" i="11"/>
  <c r="AT107" i="11"/>
  <c r="AT106" i="11"/>
  <c r="AT105" i="11"/>
  <c r="AT104" i="11"/>
  <c r="AT103" i="11"/>
  <c r="AT102" i="11"/>
  <c r="AT101" i="11"/>
  <c r="AT100" i="11"/>
  <c r="AT99" i="11"/>
  <c r="AT98" i="11"/>
  <c r="AT97" i="11"/>
  <c r="AT96" i="11"/>
  <c r="AT95" i="11"/>
  <c r="AT94" i="11"/>
  <c r="AT93" i="11"/>
  <c r="AT92" i="11"/>
  <c r="AT91" i="11"/>
  <c r="AT90" i="11"/>
  <c r="AT89" i="11"/>
  <c r="AT88" i="11"/>
  <c r="AT87" i="11"/>
  <c r="AT86" i="11"/>
  <c r="AT85" i="11"/>
  <c r="AT84" i="11"/>
  <c r="AT83" i="11"/>
  <c r="AT82" i="11"/>
  <c r="AT81" i="11"/>
  <c r="AT80" i="11"/>
  <c r="AT79" i="11"/>
  <c r="AT78" i="11"/>
  <c r="AT77" i="11"/>
  <c r="AT76" i="11"/>
  <c r="AT75" i="11"/>
  <c r="AT74" i="11"/>
  <c r="AT73" i="11"/>
  <c r="AT72" i="11"/>
  <c r="AT71" i="11"/>
  <c r="AT70" i="11"/>
  <c r="AT69" i="11"/>
  <c r="AT68" i="11"/>
  <c r="AT67" i="11"/>
  <c r="AT66" i="11"/>
  <c r="AT65" i="11"/>
  <c r="AT64" i="11"/>
  <c r="AT63" i="11"/>
  <c r="AT62" i="11"/>
  <c r="AT61" i="11"/>
  <c r="AT60" i="11"/>
  <c r="AT59" i="11"/>
  <c r="AT58" i="11"/>
  <c r="AT57" i="11"/>
  <c r="AT56" i="11"/>
  <c r="AT55" i="11"/>
  <c r="AT54" i="11"/>
  <c r="AT53" i="11"/>
  <c r="AT52" i="11"/>
  <c r="AT51" i="11"/>
  <c r="AT50" i="11"/>
  <c r="AT49" i="11"/>
  <c r="AT48" i="11"/>
  <c r="AT47" i="11"/>
  <c r="AT46" i="11"/>
  <c r="AT45" i="11"/>
  <c r="AT44" i="11"/>
  <c r="AT43" i="11"/>
  <c r="AT42" i="11"/>
  <c r="AT41" i="11"/>
  <c r="AT40" i="11"/>
  <c r="AT39" i="11"/>
  <c r="AT38" i="11"/>
  <c r="AT37" i="11"/>
  <c r="AT36" i="11"/>
  <c r="AT35" i="11"/>
  <c r="AT34" i="11"/>
  <c r="AT33" i="11"/>
  <c r="AT32" i="11"/>
  <c r="AT31" i="11"/>
  <c r="AT30" i="11"/>
  <c r="AT29" i="11"/>
  <c r="AT28" i="11"/>
  <c r="AT27" i="11"/>
  <c r="AT26" i="11"/>
  <c r="AT25" i="11"/>
  <c r="AT24" i="11"/>
  <c r="AT23" i="11"/>
  <c r="AT22" i="11"/>
  <c r="AT21" i="11"/>
  <c r="AT20" i="11"/>
  <c r="AT19" i="11"/>
  <c r="AT18" i="11"/>
  <c r="AT17" i="11"/>
  <c r="AT16" i="11"/>
  <c r="AT15" i="11"/>
  <c r="AT14" i="11"/>
  <c r="AT13" i="11"/>
  <c r="AT12" i="11"/>
  <c r="AT11" i="11"/>
  <c r="AT10" i="11"/>
  <c r="AT9" i="11"/>
  <c r="AT8" i="11"/>
  <c r="AT7" i="11"/>
  <c r="AT6" i="11"/>
  <c r="AT5" i="11"/>
  <c r="AC32" i="20" l="1"/>
  <c r="AB27" i="20"/>
  <c r="AD29" i="20"/>
  <c r="AD32" i="20" s="1"/>
  <c r="AC29" i="20"/>
  <c r="AB29" i="20"/>
  <c r="AB32" i="20" s="1"/>
  <c r="AD24" i="20"/>
  <c r="AD27" i="20" s="1"/>
  <c r="AC24" i="20"/>
  <c r="AC27" i="20" s="1"/>
  <c r="AB24" i="20"/>
  <c r="AD19" i="20"/>
  <c r="AD22" i="20" s="1"/>
  <c r="AC19" i="20"/>
  <c r="AC22" i="20" s="1"/>
  <c r="AB19" i="20"/>
  <c r="AB22" i="20" s="1"/>
  <c r="AD14" i="20"/>
  <c r="AD17" i="20" s="1"/>
  <c r="AC14" i="20"/>
  <c r="AC17" i="20" s="1"/>
  <c r="AB14" i="20"/>
  <c r="AB17" i="20" s="1"/>
  <c r="S29" i="20"/>
  <c r="S30" i="20" s="1"/>
  <c r="S31" i="20" s="1"/>
  <c r="S32" i="20" s="1"/>
  <c r="S24" i="20"/>
  <c r="S25" i="20" s="1"/>
  <c r="S26" i="20" s="1"/>
  <c r="S27" i="20" s="1"/>
  <c r="S19" i="20"/>
  <c r="S20" i="20" s="1"/>
  <c r="S21" i="20" s="1"/>
  <c r="S22" i="20" s="1"/>
  <c r="S14" i="20"/>
  <c r="S15" i="20" s="1"/>
  <c r="S16" i="20" s="1"/>
  <c r="S17" i="20" s="1"/>
  <c r="AD12" i="20" l="1"/>
  <c r="AC12" i="20"/>
  <c r="T43" i="20"/>
  <c r="U43" i="20"/>
  <c r="V43" i="20"/>
  <c r="W43" i="20"/>
  <c r="X43" i="20"/>
  <c r="Y43" i="20"/>
  <c r="Z43" i="20"/>
  <c r="AA43" i="20"/>
  <c r="AB43" i="20"/>
  <c r="T44" i="20"/>
  <c r="U44" i="20"/>
  <c r="V44" i="20"/>
  <c r="W44" i="20"/>
  <c r="X44" i="20"/>
  <c r="Y44" i="20"/>
  <c r="Z44" i="20"/>
  <c r="AA44" i="20"/>
  <c r="AB44" i="20"/>
  <c r="BZ112" i="17" l="1"/>
  <c r="BY112" i="17"/>
  <c r="BZ111" i="17"/>
  <c r="BY111" i="17"/>
  <c r="BZ110" i="17"/>
  <c r="BY110" i="17"/>
  <c r="BZ109" i="17"/>
  <c r="BY109" i="17"/>
  <c r="BZ108" i="17"/>
  <c r="BY108" i="17"/>
  <c r="BZ107" i="17"/>
  <c r="BY107" i="17"/>
  <c r="BT112" i="17"/>
  <c r="BS112" i="17"/>
  <c r="BT111" i="17"/>
  <c r="BS111" i="17"/>
  <c r="BT110" i="17"/>
  <c r="BS110" i="17"/>
  <c r="BT109" i="17"/>
  <c r="BS109" i="17"/>
  <c r="BT108" i="17"/>
  <c r="BS108" i="17"/>
  <c r="BT107" i="17"/>
  <c r="BS107" i="17"/>
  <c r="BN112" i="17"/>
  <c r="BM112" i="17"/>
  <c r="BN111" i="17"/>
  <c r="BM111" i="17"/>
  <c r="BN110" i="17"/>
  <c r="BM110" i="17"/>
  <c r="BN109" i="17"/>
  <c r="BM109" i="17"/>
  <c r="BN108" i="17"/>
  <c r="BM108" i="17"/>
  <c r="BN107" i="17"/>
  <c r="BM107" i="17"/>
  <c r="BH112" i="17"/>
  <c r="BG112" i="17"/>
  <c r="BH111" i="17"/>
  <c r="BG111" i="17"/>
  <c r="BH110" i="17"/>
  <c r="BG110" i="17"/>
  <c r="BH109" i="17"/>
  <c r="BG109" i="17"/>
  <c r="BH108" i="17"/>
  <c r="BG108" i="17"/>
  <c r="BH107" i="17"/>
  <c r="BG107" i="17"/>
  <c r="BH55" i="17"/>
  <c r="BD55" i="17"/>
  <c r="BJ112" i="17" l="1"/>
  <c r="BK109" i="17"/>
  <c r="BW110" i="17"/>
  <c r="BK112" i="17"/>
  <c r="BW112" i="17"/>
  <c r="BK111" i="17"/>
  <c r="BJ111" i="17"/>
  <c r="BK110" i="17"/>
  <c r="BJ110" i="17"/>
  <c r="BW109" i="17"/>
  <c r="BK108" i="17"/>
  <c r="BW108" i="17"/>
  <c r="BK107" i="17"/>
  <c r="BJ107" i="17"/>
  <c r="BF109" i="17"/>
  <c r="BV109" i="17" s="1"/>
  <c r="BF107" i="17"/>
  <c r="BI107" i="17" s="1"/>
  <c r="BF105" i="17"/>
  <c r="BF110" i="17" s="1"/>
  <c r="AY113" i="17"/>
  <c r="AY106" i="17"/>
  <c r="AY100" i="17" s="1"/>
  <c r="BB100" i="17" s="1"/>
  <c r="AY105" i="17"/>
  <c r="AY99" i="17" s="1"/>
  <c r="BB99" i="17" s="1"/>
  <c r="AY104" i="17"/>
  <c r="AY98" i="17" s="1"/>
  <c r="BB98" i="17" s="1"/>
  <c r="AY103" i="17"/>
  <c r="BB103" i="17" s="1"/>
  <c r="AY102" i="17"/>
  <c r="AY96" i="17" s="1"/>
  <c r="BB96" i="17" s="1"/>
  <c r="AY95" i="17"/>
  <c r="BB95" i="17" s="1"/>
  <c r="AY101" i="17"/>
  <c r="BB101" i="17" s="1"/>
  <c r="AX105" i="17"/>
  <c r="AW106" i="17"/>
  <c r="AZ106" i="17" s="1"/>
  <c r="BC106" i="17" s="1"/>
  <c r="AX120" i="17"/>
  <c r="AX121" i="17" s="1"/>
  <c r="AW120" i="17"/>
  <c r="AX114" i="17"/>
  <c r="AX115" i="17" s="1"/>
  <c r="AW114" i="17"/>
  <c r="AW115" i="17" s="1"/>
  <c r="AY118" i="17"/>
  <c r="BB118" i="17" s="1"/>
  <c r="AY116" i="17"/>
  <c r="AY122" i="17" s="1"/>
  <c r="AY115" i="17"/>
  <c r="BB115" i="17" s="1"/>
  <c r="BB113" i="17"/>
  <c r="AW112" i="17"/>
  <c r="AT112" i="17"/>
  <c r="BB111" i="17"/>
  <c r="AW111" i="17"/>
  <c r="AT111" i="17"/>
  <c r="BB109" i="17"/>
  <c r="BB108" i="17"/>
  <c r="AY114" i="17"/>
  <c r="BB107" i="17"/>
  <c r="BJ108" i="17" l="1"/>
  <c r="BI110" i="17"/>
  <c r="BV110" i="17"/>
  <c r="AW105" i="17"/>
  <c r="BF111" i="17"/>
  <c r="BW111" i="17"/>
  <c r="BI109" i="17"/>
  <c r="BF108" i="17"/>
  <c r="BF112" i="17"/>
  <c r="BV107" i="17"/>
  <c r="BJ109" i="17"/>
  <c r="BW107" i="17"/>
  <c r="BL105" i="17"/>
  <c r="BB102" i="17"/>
  <c r="AY97" i="17"/>
  <c r="BB97" i="17" s="1"/>
  <c r="BB105" i="17"/>
  <c r="BA105" i="17"/>
  <c r="BD105" i="17" s="1"/>
  <c r="AX104" i="17"/>
  <c r="BA104" i="17" s="1"/>
  <c r="BD104" i="17" s="1"/>
  <c r="BA106" i="17"/>
  <c r="BD106" i="17" s="1"/>
  <c r="BB104" i="17"/>
  <c r="BB106" i="17"/>
  <c r="BB116" i="17"/>
  <c r="AY119" i="17"/>
  <c r="BB119" i="17" s="1"/>
  <c r="BB122" i="17"/>
  <c r="BD107" i="17"/>
  <c r="BQ107" i="17" s="1"/>
  <c r="BA113" i="17"/>
  <c r="AY120" i="17"/>
  <c r="BB114" i="17"/>
  <c r="AY121" i="17"/>
  <c r="AZ113" i="17"/>
  <c r="AY117" i="17"/>
  <c r="AY124" i="17"/>
  <c r="AX122" i="17"/>
  <c r="AW121" i="17"/>
  <c r="AX116" i="17"/>
  <c r="AW116" i="17"/>
  <c r="BA114" i="17"/>
  <c r="BD114" i="17" s="1"/>
  <c r="BV112" i="17" l="1"/>
  <c r="BI112" i="17"/>
  <c r="AZ105" i="17"/>
  <c r="BC105" i="17" s="1"/>
  <c r="AW104" i="17"/>
  <c r="BL110" i="17"/>
  <c r="BL111" i="17"/>
  <c r="BL107" i="17"/>
  <c r="BL112" i="17"/>
  <c r="BL108" i="17"/>
  <c r="BL109" i="17"/>
  <c r="BR105" i="17"/>
  <c r="BV111" i="17"/>
  <c r="BI111" i="17"/>
  <c r="BV108" i="17"/>
  <c r="BI108" i="17"/>
  <c r="AX103" i="17"/>
  <c r="AX102" i="17" s="1"/>
  <c r="BB117" i="17"/>
  <c r="AY123" i="17"/>
  <c r="BD113" i="17"/>
  <c r="BA119" i="17"/>
  <c r="BB124" i="17"/>
  <c r="BB120" i="17"/>
  <c r="BB121" i="17"/>
  <c r="BC113" i="17"/>
  <c r="AZ119" i="17"/>
  <c r="BA120" i="17"/>
  <c r="AW122" i="17"/>
  <c r="AX123" i="17"/>
  <c r="AX117" i="17"/>
  <c r="AW117" i="17"/>
  <c r="BK76" i="17"/>
  <c r="BN76" i="17" s="1"/>
  <c r="BK74" i="17"/>
  <c r="BN74" i="17" s="1"/>
  <c r="BK73" i="17"/>
  <c r="BN73" i="17" s="1"/>
  <c r="BK72" i="17"/>
  <c r="BN72" i="17" s="1"/>
  <c r="BP71" i="17"/>
  <c r="BO71" i="17"/>
  <c r="BN71" i="17"/>
  <c r="BK68" i="17"/>
  <c r="BN68" i="17" s="1"/>
  <c r="BK67" i="17"/>
  <c r="BN67" i="17" s="1"/>
  <c r="BK66" i="17"/>
  <c r="BN66" i="17" s="1"/>
  <c r="BK65" i="17"/>
  <c r="BN65" i="17" s="1"/>
  <c r="BK64" i="17"/>
  <c r="BN64" i="17" s="1"/>
  <c r="BP63" i="17"/>
  <c r="BO63" i="17"/>
  <c r="BN63" i="17"/>
  <c r="BK60" i="17"/>
  <c r="BN60" i="17" s="1"/>
  <c r="BK58" i="17"/>
  <c r="BN58" i="17" s="1"/>
  <c r="BK57" i="17"/>
  <c r="BN57" i="17" s="1"/>
  <c r="BK56" i="17"/>
  <c r="BN56" i="17" s="1"/>
  <c r="BP55" i="17"/>
  <c r="BO55" i="17"/>
  <c r="BN55" i="17"/>
  <c r="BK52" i="17"/>
  <c r="BN52" i="17" s="1"/>
  <c r="BK51" i="17"/>
  <c r="BN51" i="17" s="1"/>
  <c r="BK50" i="17"/>
  <c r="BN50" i="17" s="1"/>
  <c r="BK49" i="17"/>
  <c r="BN49" i="17" s="1"/>
  <c r="BK48" i="17"/>
  <c r="BN48" i="17" s="1"/>
  <c r="BP47" i="17"/>
  <c r="BO47" i="17"/>
  <c r="BN47" i="17"/>
  <c r="AY76" i="17"/>
  <c r="BB76" i="17" s="1"/>
  <c r="AY74" i="17"/>
  <c r="BB74" i="17" s="1"/>
  <c r="AY73" i="17"/>
  <c r="BB73" i="17" s="1"/>
  <c r="AY72" i="17"/>
  <c r="BB72" i="17" s="1"/>
  <c r="BD71" i="17"/>
  <c r="BC71" i="17"/>
  <c r="BB71" i="17"/>
  <c r="AY68" i="17"/>
  <c r="BB68" i="17" s="1"/>
  <c r="AY67" i="17"/>
  <c r="BB67" i="17" s="1"/>
  <c r="AY66" i="17"/>
  <c r="BB66" i="17" s="1"/>
  <c r="AY65" i="17"/>
  <c r="BB65" i="17" s="1"/>
  <c r="BB64" i="17"/>
  <c r="AY64" i="17"/>
  <c r="BD63" i="17"/>
  <c r="BC63" i="17"/>
  <c r="BB63" i="17"/>
  <c r="AY60" i="17"/>
  <c r="BB60" i="17" s="1"/>
  <c r="AY58" i="17"/>
  <c r="BB58" i="17" s="1"/>
  <c r="AY57" i="17"/>
  <c r="BB57" i="17" s="1"/>
  <c r="AY56" i="17"/>
  <c r="BB56" i="17" s="1"/>
  <c r="BC55" i="17"/>
  <c r="BB55" i="17"/>
  <c r="AY52" i="17"/>
  <c r="BB52" i="17" s="1"/>
  <c r="AY51" i="17"/>
  <c r="BB51" i="17" s="1"/>
  <c r="AY50" i="17"/>
  <c r="BB50" i="17" s="1"/>
  <c r="AY49" i="17"/>
  <c r="BB49" i="17" s="1"/>
  <c r="AY48" i="17"/>
  <c r="BB48" i="17" s="1"/>
  <c r="BD47" i="17"/>
  <c r="BC47" i="17"/>
  <c r="BB47" i="17"/>
  <c r="BE68" i="17"/>
  <c r="BE67" i="17"/>
  <c r="BE66" i="17"/>
  <c r="BE65" i="17"/>
  <c r="BE64" i="17"/>
  <c r="BE76" i="17"/>
  <c r="BE74" i="17"/>
  <c r="BE73" i="17"/>
  <c r="BE72" i="17"/>
  <c r="BE60" i="17"/>
  <c r="BE58" i="17"/>
  <c r="BE57" i="17"/>
  <c r="BE56" i="17"/>
  <c r="BE52" i="17"/>
  <c r="BE51" i="17"/>
  <c r="BE50" i="17"/>
  <c r="BE49" i="17"/>
  <c r="BE48" i="17"/>
  <c r="AS218" i="11"/>
  <c r="AS217" i="11"/>
  <c r="AS216" i="11"/>
  <c r="AS215" i="11"/>
  <c r="AS214" i="11"/>
  <c r="AS213" i="11"/>
  <c r="AS212" i="11"/>
  <c r="AS211" i="11"/>
  <c r="AS210" i="11"/>
  <c r="AS209" i="11"/>
  <c r="AS208" i="11"/>
  <c r="AS207" i="11"/>
  <c r="AS206" i="11"/>
  <c r="AS205" i="11"/>
  <c r="AS204" i="11"/>
  <c r="AS203" i="11"/>
  <c r="AS202" i="11"/>
  <c r="AS201" i="11"/>
  <c r="AS200" i="11"/>
  <c r="AS199" i="11"/>
  <c r="AS198" i="11"/>
  <c r="AS197" i="11"/>
  <c r="AS196" i="11"/>
  <c r="AS195" i="11"/>
  <c r="AS194" i="11"/>
  <c r="AS193" i="11"/>
  <c r="AS192" i="11"/>
  <c r="AS191" i="11"/>
  <c r="AS190" i="11"/>
  <c r="AS189" i="11"/>
  <c r="AS188" i="11"/>
  <c r="AS187" i="11"/>
  <c r="AS186" i="11"/>
  <c r="AS185" i="11"/>
  <c r="AS184" i="11"/>
  <c r="AS183" i="11"/>
  <c r="AS182" i="11"/>
  <c r="AS181" i="11"/>
  <c r="AS180" i="11"/>
  <c r="AS179" i="11"/>
  <c r="AS178" i="11"/>
  <c r="AS177" i="11"/>
  <c r="AS176" i="11"/>
  <c r="AS175" i="11"/>
  <c r="AS174" i="11"/>
  <c r="AS173" i="11"/>
  <c r="AS172" i="11"/>
  <c r="AS171" i="11"/>
  <c r="AS170" i="11"/>
  <c r="AS169" i="11"/>
  <c r="AS168" i="11"/>
  <c r="AS167" i="11"/>
  <c r="AS166" i="11"/>
  <c r="AS165" i="11"/>
  <c r="AS164" i="11"/>
  <c r="AS163" i="11"/>
  <c r="AS162" i="11"/>
  <c r="AS161" i="11"/>
  <c r="AS160" i="11"/>
  <c r="AS159" i="11"/>
  <c r="AS158" i="11"/>
  <c r="AS157" i="11"/>
  <c r="AS156" i="11"/>
  <c r="AS155" i="11"/>
  <c r="AS154" i="11"/>
  <c r="AS153" i="11"/>
  <c r="AS152" i="11"/>
  <c r="AS151" i="11"/>
  <c r="AS150" i="11"/>
  <c r="AS149" i="11"/>
  <c r="AS148" i="11"/>
  <c r="AS147" i="11"/>
  <c r="AS146" i="11"/>
  <c r="AS145" i="11"/>
  <c r="AS144" i="11"/>
  <c r="AS143" i="11"/>
  <c r="AS142" i="11"/>
  <c r="AS141" i="11"/>
  <c r="AS140" i="11"/>
  <c r="AS139" i="11"/>
  <c r="AS138" i="11"/>
  <c r="AS137" i="11"/>
  <c r="AS136" i="11"/>
  <c r="AS135" i="11"/>
  <c r="AS134" i="11"/>
  <c r="AS133" i="11"/>
  <c r="AS132" i="11"/>
  <c r="AS131" i="11"/>
  <c r="AS130" i="11"/>
  <c r="AS129" i="11"/>
  <c r="AS128" i="11"/>
  <c r="AS127" i="11"/>
  <c r="AS126" i="11"/>
  <c r="AS125" i="11"/>
  <c r="AS124" i="11"/>
  <c r="AS123" i="11"/>
  <c r="AS122" i="11"/>
  <c r="AS121" i="11"/>
  <c r="AS120" i="11"/>
  <c r="AS119" i="11"/>
  <c r="AS118" i="11"/>
  <c r="AS117" i="11"/>
  <c r="AS116" i="11"/>
  <c r="AS115" i="11"/>
  <c r="AS114" i="11"/>
  <c r="AS113" i="11"/>
  <c r="AS112" i="11"/>
  <c r="AS111" i="11"/>
  <c r="AS110" i="11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I142" i="13"/>
  <c r="AI192" i="13"/>
  <c r="AI191" i="13"/>
  <c r="AI190" i="13"/>
  <c r="AI189" i="13"/>
  <c r="AI141" i="13"/>
  <c r="AI140" i="13"/>
  <c r="AI139" i="13"/>
  <c r="AI138" i="13"/>
  <c r="AI188" i="13"/>
  <c r="AI187" i="13"/>
  <c r="AI137" i="13"/>
  <c r="AI136" i="13"/>
  <c r="AI186" i="13"/>
  <c r="AI185" i="13"/>
  <c r="AI135" i="13"/>
  <c r="AI134" i="13"/>
  <c r="AI184" i="13"/>
  <c r="AI183" i="13"/>
  <c r="AI91" i="13"/>
  <c r="AI133" i="13"/>
  <c r="AI132" i="13"/>
  <c r="AI90" i="13"/>
  <c r="AI182" i="13"/>
  <c r="AI181" i="13"/>
  <c r="AI89" i="13"/>
  <c r="AI180" i="13"/>
  <c r="AI179" i="13"/>
  <c r="AI131" i="13"/>
  <c r="AI130" i="13"/>
  <c r="AI218" i="13"/>
  <c r="AI217" i="13"/>
  <c r="AI88" i="13"/>
  <c r="AI129" i="13"/>
  <c r="AI128" i="13"/>
  <c r="AI178" i="13"/>
  <c r="AI177" i="13"/>
  <c r="AI87" i="13"/>
  <c r="AI86" i="13"/>
  <c r="AI176" i="13"/>
  <c r="AI175" i="13"/>
  <c r="AI127" i="13"/>
  <c r="AI126" i="13"/>
  <c r="AI174" i="13"/>
  <c r="AI173" i="13"/>
  <c r="AI125" i="13"/>
  <c r="AI124" i="13"/>
  <c r="AI172" i="13"/>
  <c r="AI171" i="13"/>
  <c r="AI123" i="13"/>
  <c r="AI122" i="13"/>
  <c r="AI170" i="13"/>
  <c r="AI169" i="13"/>
  <c r="AI168" i="13"/>
  <c r="AI167" i="13"/>
  <c r="AI121" i="13"/>
  <c r="AI120" i="13"/>
  <c r="AI166" i="13"/>
  <c r="AI165" i="13"/>
  <c r="AI119" i="13"/>
  <c r="AI118" i="13"/>
  <c r="AI164" i="13"/>
  <c r="AI163" i="13"/>
  <c r="AI85" i="13"/>
  <c r="AI162" i="13"/>
  <c r="AI161" i="13"/>
  <c r="AI117" i="13"/>
  <c r="AI116" i="13"/>
  <c r="AI216" i="13"/>
  <c r="AI215" i="13"/>
  <c r="AI84" i="13"/>
  <c r="AI160" i="13"/>
  <c r="AI159" i="13"/>
  <c r="AI83" i="13"/>
  <c r="AI214" i="13"/>
  <c r="AI213" i="13"/>
  <c r="AI158" i="13"/>
  <c r="AI157" i="13"/>
  <c r="AI82" i="13"/>
  <c r="AI212" i="13"/>
  <c r="AI211" i="13"/>
  <c r="AI156" i="13"/>
  <c r="AI155" i="13"/>
  <c r="AI81" i="13"/>
  <c r="AI80" i="13"/>
  <c r="AI154" i="13"/>
  <c r="AI153" i="13"/>
  <c r="AI115" i="13"/>
  <c r="AI210" i="13"/>
  <c r="AI209" i="13"/>
  <c r="AI79" i="13"/>
  <c r="AI114" i="13"/>
  <c r="AI78" i="13"/>
  <c r="AI208" i="13"/>
  <c r="AI207" i="13"/>
  <c r="AI206" i="13"/>
  <c r="AI205" i="13"/>
  <c r="AI77" i="13"/>
  <c r="AI204" i="13"/>
  <c r="AI203" i="13"/>
  <c r="AI152" i="13"/>
  <c r="AI151" i="13"/>
  <c r="AI76" i="13"/>
  <c r="AI150" i="13"/>
  <c r="AI149" i="13"/>
  <c r="AI75" i="13"/>
  <c r="AI202" i="13"/>
  <c r="AI201" i="13"/>
  <c r="AI74" i="13"/>
  <c r="AI73" i="13"/>
  <c r="AI72" i="13"/>
  <c r="AI200" i="13"/>
  <c r="AI199" i="13"/>
  <c r="AI71" i="13"/>
  <c r="AI113" i="13"/>
  <c r="AI112" i="13"/>
  <c r="AI70" i="13"/>
  <c r="AI148" i="13"/>
  <c r="AI147" i="13"/>
  <c r="AI198" i="13"/>
  <c r="AI197" i="13"/>
  <c r="AI69" i="13"/>
  <c r="AI146" i="13"/>
  <c r="AI145" i="13"/>
  <c r="AI196" i="13"/>
  <c r="AI195" i="13"/>
  <c r="AI68" i="13"/>
  <c r="AI67" i="13"/>
  <c r="AI66" i="13"/>
  <c r="AI65" i="13"/>
  <c r="AI194" i="13"/>
  <c r="AI193" i="13"/>
  <c r="AI64" i="13"/>
  <c r="AI63" i="13"/>
  <c r="AI62" i="13"/>
  <c r="AI144" i="13"/>
  <c r="AI143" i="13"/>
  <c r="AI61" i="13"/>
  <c r="AI111" i="13"/>
  <c r="AI110" i="13"/>
  <c r="AI60" i="13"/>
  <c r="AI21" i="13"/>
  <c r="AI20" i="13"/>
  <c r="AI109" i="13"/>
  <c r="AI108" i="13"/>
  <c r="AI59" i="13"/>
  <c r="AI58" i="13"/>
  <c r="AI57" i="13"/>
  <c r="AI56" i="13"/>
  <c r="AI13" i="13"/>
  <c r="AI12" i="13"/>
  <c r="AI55" i="13"/>
  <c r="AI54" i="13"/>
  <c r="AI53" i="13"/>
  <c r="AI11" i="13"/>
  <c r="AI10" i="13"/>
  <c r="AI52" i="13"/>
  <c r="AI107" i="13"/>
  <c r="AI106" i="13"/>
  <c r="AI51" i="13"/>
  <c r="AI19" i="13"/>
  <c r="AI18" i="13"/>
  <c r="AI105" i="13"/>
  <c r="AI104" i="13"/>
  <c r="AI50" i="13"/>
  <c r="AI49" i="13"/>
  <c r="AI103" i="13"/>
  <c r="AI102" i="13"/>
  <c r="AI48" i="13"/>
  <c r="AI47" i="13"/>
  <c r="AI46" i="13"/>
  <c r="AI45" i="13"/>
  <c r="AI44" i="13"/>
  <c r="AI101" i="13"/>
  <c r="AI100" i="13"/>
  <c r="AI43" i="13"/>
  <c r="AI42" i="13"/>
  <c r="AI41" i="13"/>
  <c r="AI40" i="13"/>
  <c r="AI9" i="13"/>
  <c r="AI8" i="13"/>
  <c r="AI99" i="13"/>
  <c r="AI98" i="13"/>
  <c r="AI39" i="13"/>
  <c r="AI97" i="13"/>
  <c r="AI96" i="13"/>
  <c r="AI38" i="13"/>
  <c r="AI37" i="13"/>
  <c r="AI36" i="13"/>
  <c r="AI35" i="13"/>
  <c r="AI34" i="13"/>
  <c r="AI7" i="13"/>
  <c r="AI6" i="13"/>
  <c r="AI33" i="13"/>
  <c r="AI32" i="13"/>
  <c r="AI95" i="13"/>
  <c r="AI94" i="13"/>
  <c r="AI31" i="13"/>
  <c r="AI30" i="13"/>
  <c r="AI29" i="13"/>
  <c r="AI28" i="13"/>
  <c r="AI93" i="13"/>
  <c r="AI27" i="13"/>
  <c r="AI26" i="13"/>
  <c r="AI5" i="13"/>
  <c r="AI25" i="13"/>
  <c r="AI24" i="13"/>
  <c r="AI92" i="13"/>
  <c r="AI23" i="13"/>
  <c r="AI22" i="13"/>
  <c r="AI17" i="13"/>
  <c r="AI16" i="13"/>
  <c r="AI15" i="13"/>
  <c r="AI14" i="13"/>
  <c r="AD218" i="13"/>
  <c r="AD217" i="13"/>
  <c r="AD216" i="13"/>
  <c r="AD215" i="13"/>
  <c r="AD214" i="13"/>
  <c r="AD213" i="13"/>
  <c r="AD212" i="13"/>
  <c r="AD211" i="13"/>
  <c r="AD210" i="13"/>
  <c r="AD209" i="13"/>
  <c r="AD208" i="13"/>
  <c r="AD207" i="13"/>
  <c r="AD206" i="13"/>
  <c r="AD205" i="13"/>
  <c r="AD204" i="13"/>
  <c r="AD203" i="13"/>
  <c r="AD202" i="13"/>
  <c r="AD201" i="13"/>
  <c r="AD200" i="13"/>
  <c r="AD199" i="13"/>
  <c r="AD198" i="13"/>
  <c r="AD197" i="13"/>
  <c r="AD196" i="13"/>
  <c r="AD195" i="13"/>
  <c r="AD194" i="13"/>
  <c r="AD193" i="13"/>
  <c r="AD192" i="13"/>
  <c r="AD191" i="13"/>
  <c r="AD190" i="13"/>
  <c r="AD189" i="13"/>
  <c r="AD188" i="13"/>
  <c r="AD187" i="13"/>
  <c r="AD186" i="13"/>
  <c r="AD185" i="13"/>
  <c r="AD184" i="13"/>
  <c r="AD183" i="13"/>
  <c r="AD182" i="13"/>
  <c r="AD181" i="13"/>
  <c r="AD180" i="13"/>
  <c r="AD179" i="13"/>
  <c r="AD178" i="13"/>
  <c r="AD177" i="13"/>
  <c r="AD176" i="13"/>
  <c r="AD175" i="13"/>
  <c r="AD174" i="13"/>
  <c r="AD173" i="13"/>
  <c r="AD172" i="13"/>
  <c r="AD171" i="13"/>
  <c r="AD170" i="13"/>
  <c r="AD169" i="13"/>
  <c r="AD168" i="13"/>
  <c r="AD167" i="13"/>
  <c r="AD166" i="13"/>
  <c r="AD165" i="13"/>
  <c r="AD164" i="13"/>
  <c r="AD163" i="13"/>
  <c r="AD162" i="13"/>
  <c r="AD161" i="13"/>
  <c r="AD160" i="13"/>
  <c r="AD159" i="13"/>
  <c r="AD158" i="13"/>
  <c r="AD157" i="13"/>
  <c r="AD156" i="13"/>
  <c r="AD155" i="13"/>
  <c r="AD154" i="13"/>
  <c r="AD153" i="13"/>
  <c r="AD152" i="13"/>
  <c r="AD151" i="13"/>
  <c r="AD150" i="13"/>
  <c r="AD149" i="13"/>
  <c r="AD148" i="13"/>
  <c r="AD147" i="13"/>
  <c r="AD146" i="13"/>
  <c r="AD145" i="13"/>
  <c r="AD144" i="13"/>
  <c r="AD143" i="13"/>
  <c r="AD142" i="13"/>
  <c r="AD141" i="13"/>
  <c r="AD140" i="13"/>
  <c r="AD139" i="13"/>
  <c r="AD138" i="13"/>
  <c r="AD137" i="13"/>
  <c r="AD136" i="13"/>
  <c r="AD135" i="13"/>
  <c r="AD134" i="13"/>
  <c r="AD133" i="13"/>
  <c r="AD132" i="13"/>
  <c r="AD131" i="13"/>
  <c r="AD130" i="13"/>
  <c r="AD129" i="13"/>
  <c r="AD128" i="13"/>
  <c r="AD127" i="13"/>
  <c r="AD126" i="13"/>
  <c r="AD125" i="13"/>
  <c r="AD124" i="13"/>
  <c r="AD123" i="13"/>
  <c r="AD122" i="13"/>
  <c r="AD121" i="13"/>
  <c r="AD120" i="13"/>
  <c r="AD119" i="13"/>
  <c r="AD118" i="13"/>
  <c r="AD117" i="13"/>
  <c r="AD116" i="13"/>
  <c r="AD115" i="13"/>
  <c r="AD114" i="13"/>
  <c r="AD113" i="13"/>
  <c r="AD112" i="13"/>
  <c r="AD111" i="13"/>
  <c r="AD110" i="13"/>
  <c r="AD109" i="13"/>
  <c r="AD108" i="13"/>
  <c r="AD107" i="13"/>
  <c r="AD106" i="13"/>
  <c r="AD105" i="13"/>
  <c r="AD104" i="13"/>
  <c r="AD103" i="13"/>
  <c r="AD102" i="13"/>
  <c r="AD101" i="13"/>
  <c r="AD100" i="13"/>
  <c r="AD99" i="13"/>
  <c r="AD98" i="13"/>
  <c r="AD97" i="13"/>
  <c r="AD96" i="13"/>
  <c r="AD95" i="13"/>
  <c r="AD94" i="13"/>
  <c r="AD93" i="13"/>
  <c r="AD92" i="13"/>
  <c r="AD91" i="13"/>
  <c r="AD90" i="13"/>
  <c r="AD89" i="13"/>
  <c r="AD88" i="13"/>
  <c r="AD87" i="13"/>
  <c r="AD86" i="13"/>
  <c r="AD85" i="13"/>
  <c r="AD84" i="13"/>
  <c r="AD83" i="13"/>
  <c r="AD82" i="13"/>
  <c r="AD81" i="13"/>
  <c r="AD80" i="13"/>
  <c r="AD79" i="13"/>
  <c r="AD78" i="13"/>
  <c r="AD77" i="13"/>
  <c r="AD76" i="13"/>
  <c r="AD75" i="13"/>
  <c r="AD74" i="13"/>
  <c r="AD73" i="13"/>
  <c r="AD72" i="13"/>
  <c r="AD71" i="13"/>
  <c r="AD70" i="13"/>
  <c r="AD69" i="13"/>
  <c r="AD68" i="13"/>
  <c r="AD67" i="13"/>
  <c r="AD66" i="13"/>
  <c r="AD65" i="13"/>
  <c r="AD64" i="13"/>
  <c r="AD63" i="13"/>
  <c r="AD62" i="13"/>
  <c r="AD61" i="13"/>
  <c r="AD60" i="13"/>
  <c r="AD59" i="13"/>
  <c r="AD58" i="13"/>
  <c r="AD57" i="13"/>
  <c r="AD56" i="13"/>
  <c r="AD55" i="13"/>
  <c r="AD54" i="13"/>
  <c r="AD53" i="13"/>
  <c r="AD52" i="13"/>
  <c r="AD51" i="13"/>
  <c r="AD50" i="13"/>
  <c r="AD49" i="13"/>
  <c r="AD48" i="13"/>
  <c r="AD47" i="13"/>
  <c r="AD46" i="13"/>
  <c r="AD45" i="13"/>
  <c r="AD44" i="13"/>
  <c r="AD43" i="13"/>
  <c r="AD42" i="13"/>
  <c r="AD41" i="13"/>
  <c r="AD40" i="13"/>
  <c r="AD39" i="13"/>
  <c r="AD38" i="13"/>
  <c r="AD37" i="13"/>
  <c r="AD36" i="13"/>
  <c r="AD35" i="13"/>
  <c r="AD34" i="13"/>
  <c r="AD33" i="13"/>
  <c r="AD32" i="13"/>
  <c r="AD31" i="13"/>
  <c r="AD30" i="13"/>
  <c r="AD29" i="13"/>
  <c r="AD28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10" i="13"/>
  <c r="AD9" i="13"/>
  <c r="AD8" i="13"/>
  <c r="AD7" i="13"/>
  <c r="AD6" i="13"/>
  <c r="AD5" i="13"/>
  <c r="BO112" i="17" l="1"/>
  <c r="CB112" i="17"/>
  <c r="AZ104" i="17"/>
  <c r="BC104" i="17" s="1"/>
  <c r="AW103" i="17"/>
  <c r="BX105" i="17"/>
  <c r="BR112" i="17"/>
  <c r="BU112" i="17" s="1"/>
  <c r="BR109" i="17"/>
  <c r="BU109" i="17" s="1"/>
  <c r="BR110" i="17"/>
  <c r="BU110" i="17" s="1"/>
  <c r="BR107" i="17"/>
  <c r="BU107" i="17" s="1"/>
  <c r="BR108" i="17"/>
  <c r="BU108" i="17" s="1"/>
  <c r="BR111" i="17"/>
  <c r="BU111" i="17" s="1"/>
  <c r="CB107" i="17"/>
  <c r="BO107" i="17"/>
  <c r="CB109" i="17"/>
  <c r="BO109" i="17"/>
  <c r="CB111" i="17"/>
  <c r="BO111" i="17"/>
  <c r="CB108" i="17"/>
  <c r="BO108" i="17"/>
  <c r="CB110" i="17"/>
  <c r="BO110" i="17"/>
  <c r="BA103" i="17"/>
  <c r="BD103" i="17" s="1"/>
  <c r="AX101" i="17"/>
  <c r="BA102" i="17"/>
  <c r="BD102" i="17" s="1"/>
  <c r="BB123" i="17"/>
  <c r="BC119" i="17"/>
  <c r="BD119" i="17"/>
  <c r="BD120" i="17"/>
  <c r="BD109" i="17"/>
  <c r="BQ109" i="17" s="1"/>
  <c r="BA115" i="17"/>
  <c r="BC108" i="17"/>
  <c r="AZ114" i="17"/>
  <c r="AW123" i="17"/>
  <c r="AX124" i="17"/>
  <c r="AX118" i="17"/>
  <c r="AW118" i="17"/>
  <c r="BH76" i="17"/>
  <c r="AR75" i="17"/>
  <c r="BH74" i="17"/>
  <c r="BH73" i="17"/>
  <c r="BH72" i="17"/>
  <c r="AV72" i="17"/>
  <c r="AS72" i="17"/>
  <c r="AS73" i="17" s="1"/>
  <c r="BJ71" i="17"/>
  <c r="BI71" i="17"/>
  <c r="BH71" i="17"/>
  <c r="AR69" i="17"/>
  <c r="BH68" i="17"/>
  <c r="BH67" i="17"/>
  <c r="BH66" i="17"/>
  <c r="BH65" i="17"/>
  <c r="AV65" i="17"/>
  <c r="AS65" i="17"/>
  <c r="AS66" i="17" s="1"/>
  <c r="BH64" i="17"/>
  <c r="BJ63" i="17"/>
  <c r="BI63" i="17"/>
  <c r="BH63" i="17"/>
  <c r="AR61" i="17"/>
  <c r="BH60" i="17"/>
  <c r="AW60" i="17"/>
  <c r="AW68" i="17" s="1"/>
  <c r="AW76" i="17" s="1"/>
  <c r="AW109" i="17" s="1"/>
  <c r="AT60" i="17"/>
  <c r="AT68" i="17" s="1"/>
  <c r="AT76" i="17" s="1"/>
  <c r="AT109" i="17" s="1"/>
  <c r="AW59" i="17"/>
  <c r="AW67" i="17" s="1"/>
  <c r="AW75" i="17" s="1"/>
  <c r="AW108" i="17" s="1"/>
  <c r="AT59" i="17"/>
  <c r="AT67" i="17" s="1"/>
  <c r="AT75" i="17" s="1"/>
  <c r="AT108" i="17" s="1"/>
  <c r="AR59" i="17"/>
  <c r="BH58" i="17"/>
  <c r="AW58" i="17"/>
  <c r="AW66" i="17" s="1"/>
  <c r="AW74" i="17" s="1"/>
  <c r="AW107" i="17" s="1"/>
  <c r="AT58" i="17"/>
  <c r="AT66" i="17" s="1"/>
  <c r="AT74" i="17" s="1"/>
  <c r="AT107" i="17" s="1"/>
  <c r="BH57" i="17"/>
  <c r="AW57" i="17"/>
  <c r="AW65" i="17" s="1"/>
  <c r="AW73" i="17" s="1"/>
  <c r="AT57" i="17"/>
  <c r="AT65" i="17" s="1"/>
  <c r="BH56" i="17"/>
  <c r="AW56" i="17"/>
  <c r="AW64" i="17" s="1"/>
  <c r="AV56" i="17"/>
  <c r="AV57" i="17" s="1"/>
  <c r="AT56" i="17"/>
  <c r="AT64" i="17" s="1"/>
  <c r="AS56" i="17"/>
  <c r="AS57" i="17" s="1"/>
  <c r="BJ55" i="17"/>
  <c r="BI55" i="17"/>
  <c r="AW53" i="17"/>
  <c r="AW61" i="17" s="1"/>
  <c r="AW69" i="17" s="1"/>
  <c r="AW77" i="17" s="1"/>
  <c r="AW110" i="17" s="1"/>
  <c r="AT53" i="17"/>
  <c r="AT61" i="17" s="1"/>
  <c r="AT69" i="17" s="1"/>
  <c r="AT77" i="17" s="1"/>
  <c r="AT110" i="17" s="1"/>
  <c r="AR53" i="17"/>
  <c r="BH52" i="17"/>
  <c r="BH51" i="17"/>
  <c r="BH50" i="17"/>
  <c r="BH49" i="17"/>
  <c r="AV49" i="17"/>
  <c r="AV50" i="17" s="1"/>
  <c r="AS49" i="17"/>
  <c r="AS50" i="17" s="1"/>
  <c r="BH48" i="17"/>
  <c r="AX48" i="17"/>
  <c r="AU48" i="17"/>
  <c r="BJ47" i="17"/>
  <c r="BI47" i="17"/>
  <c r="BH47" i="17"/>
  <c r="AY24" i="17"/>
  <c r="BB24" i="17" s="1"/>
  <c r="AY42" i="17"/>
  <c r="BB42" i="17" s="1"/>
  <c r="AR41" i="17"/>
  <c r="AR43" i="17" s="1"/>
  <c r="AY43" i="17" s="1"/>
  <c r="BB43" i="17" s="1"/>
  <c r="AY40" i="17"/>
  <c r="BB40" i="17" s="1"/>
  <c r="AY39" i="17"/>
  <c r="BB39" i="17" s="1"/>
  <c r="AY38" i="17"/>
  <c r="BB38" i="17" s="1"/>
  <c r="AV38" i="17"/>
  <c r="AS38" i="17"/>
  <c r="AS39" i="17" s="1"/>
  <c r="BD37" i="17"/>
  <c r="BC37" i="17"/>
  <c r="BB37" i="17"/>
  <c r="AR36" i="17"/>
  <c r="AY36" i="17" s="1"/>
  <c r="BB36" i="17" s="1"/>
  <c r="AY35" i="17"/>
  <c r="BB35" i="17" s="1"/>
  <c r="AY34" i="17"/>
  <c r="BB34" i="17" s="1"/>
  <c r="AY33" i="17"/>
  <c r="BB33" i="17" s="1"/>
  <c r="AY32" i="17"/>
  <c r="BB32" i="17" s="1"/>
  <c r="AV32" i="17"/>
  <c r="AS32" i="17"/>
  <c r="AS33" i="17" s="1"/>
  <c r="AY31" i="17"/>
  <c r="BB31" i="17" s="1"/>
  <c r="BD30" i="17"/>
  <c r="BC30" i="17"/>
  <c r="BB30" i="17"/>
  <c r="AY28" i="17"/>
  <c r="BB28" i="17" s="1"/>
  <c r="AW28" i="17"/>
  <c r="AW35" i="17" s="1"/>
  <c r="AW42" i="17" s="1"/>
  <c r="AT28" i="17"/>
  <c r="AT35" i="17" s="1"/>
  <c r="AT42" i="17" s="1"/>
  <c r="AW27" i="17"/>
  <c r="AW34" i="17" s="1"/>
  <c r="AW41" i="17" s="1"/>
  <c r="AT27" i="17"/>
  <c r="AT34" i="17" s="1"/>
  <c r="AT41" i="17" s="1"/>
  <c r="AR27" i="17"/>
  <c r="AR29" i="17" s="1"/>
  <c r="AY29" i="17" s="1"/>
  <c r="BB29" i="17" s="1"/>
  <c r="AY26" i="17"/>
  <c r="BB26" i="17" s="1"/>
  <c r="AW26" i="17"/>
  <c r="AW33" i="17" s="1"/>
  <c r="AW40" i="17" s="1"/>
  <c r="AT26" i="17"/>
  <c r="AT33" i="17" s="1"/>
  <c r="AT40" i="17" s="1"/>
  <c r="AY25" i="17"/>
  <c r="BB25" i="17" s="1"/>
  <c r="AW25" i="17"/>
  <c r="AW32" i="17" s="1"/>
  <c r="AW39" i="17" s="1"/>
  <c r="AT25" i="17"/>
  <c r="AT32" i="17" s="1"/>
  <c r="AW24" i="17"/>
  <c r="AW31" i="17" s="1"/>
  <c r="AV24" i="17"/>
  <c r="AV25" i="17" s="1"/>
  <c r="AV26" i="17" s="1"/>
  <c r="AV27" i="17" s="1"/>
  <c r="AT24" i="17"/>
  <c r="AS24" i="17"/>
  <c r="AS25" i="17" s="1"/>
  <c r="BD23" i="17"/>
  <c r="BC23" i="17"/>
  <c r="BB23" i="17"/>
  <c r="AW22" i="17"/>
  <c r="AW29" i="17" s="1"/>
  <c r="AW36" i="17" s="1"/>
  <c r="AW43" i="17" s="1"/>
  <c r="AT22" i="17"/>
  <c r="AT29" i="17" s="1"/>
  <c r="AT36" i="17" s="1"/>
  <c r="AT43" i="17" s="1"/>
  <c r="AR22" i="17"/>
  <c r="AY22" i="17" s="1"/>
  <c r="BB22" i="17" s="1"/>
  <c r="AY21" i="17"/>
  <c r="BB21" i="17" s="1"/>
  <c r="AY20" i="17"/>
  <c r="BB20" i="17" s="1"/>
  <c r="AY19" i="17"/>
  <c r="BB19" i="17" s="1"/>
  <c r="AY18" i="17"/>
  <c r="BB18" i="17" s="1"/>
  <c r="AV18" i="17"/>
  <c r="AV19" i="17" s="1"/>
  <c r="AV20" i="17" s="1"/>
  <c r="AS18" i="17"/>
  <c r="AS19" i="17" s="1"/>
  <c r="AY17" i="17"/>
  <c r="BB17" i="17" s="1"/>
  <c r="AX17" i="17"/>
  <c r="BA17" i="17" s="1"/>
  <c r="AU17" i="17"/>
  <c r="AZ17" i="17" s="1"/>
  <c r="BC17" i="17" s="1"/>
  <c r="BD16" i="17"/>
  <c r="BC16" i="17"/>
  <c r="BB16" i="17"/>
  <c r="AG28" i="17"/>
  <c r="AG35" i="17" s="1"/>
  <c r="AG42" i="17" s="1"/>
  <c r="AG27" i="17"/>
  <c r="AG34" i="17" s="1"/>
  <c r="AG41" i="17" s="1"/>
  <c r="AG26" i="17"/>
  <c r="AG33" i="17" s="1"/>
  <c r="AG40" i="17" s="1"/>
  <c r="AG25" i="17"/>
  <c r="AG32" i="17" s="1"/>
  <c r="AG24" i="17"/>
  <c r="AG31" i="17" s="1"/>
  <c r="AG38" i="17" s="1"/>
  <c r="AJ38" i="17" s="1"/>
  <c r="AM38" i="17" s="1"/>
  <c r="AG22" i="17"/>
  <c r="AG29" i="17" s="1"/>
  <c r="AG36" i="17" s="1"/>
  <c r="AG43" i="17" s="1"/>
  <c r="AF28" i="17"/>
  <c r="AF35" i="17" s="1"/>
  <c r="AF42" i="17" s="1"/>
  <c r="AF27" i="17"/>
  <c r="AF34" i="17" s="1"/>
  <c r="AF41" i="17" s="1"/>
  <c r="AF26" i="17"/>
  <c r="AF33" i="17" s="1"/>
  <c r="AF40" i="17" s="1"/>
  <c r="AF25" i="17"/>
  <c r="AF32" i="17" s="1"/>
  <c r="AF39" i="17" s="1"/>
  <c r="AF24" i="17"/>
  <c r="AF31" i="17" s="1"/>
  <c r="AF38" i="17" s="1"/>
  <c r="AI38" i="17" s="1"/>
  <c r="AL38" i="17" s="1"/>
  <c r="AF22" i="17"/>
  <c r="AF29" i="17" s="1"/>
  <c r="AF36" i="17" s="1"/>
  <c r="AF43" i="17" s="1"/>
  <c r="AH43" i="17"/>
  <c r="AK43" i="17" s="1"/>
  <c r="AH42" i="17"/>
  <c r="AK42" i="17" s="1"/>
  <c r="AH41" i="17"/>
  <c r="AK41" i="17" s="1"/>
  <c r="AH40" i="17"/>
  <c r="AK40" i="17" s="1"/>
  <c r="AH39" i="17"/>
  <c r="AK39" i="17" s="1"/>
  <c r="AH38" i="17"/>
  <c r="AK38" i="17" s="1"/>
  <c r="AM37" i="17"/>
  <c r="AL37" i="17"/>
  <c r="AK37" i="17"/>
  <c r="AH36" i="17"/>
  <c r="AK36" i="17" s="1"/>
  <c r="AH35" i="17"/>
  <c r="AK35" i="17" s="1"/>
  <c r="AH34" i="17"/>
  <c r="AK34" i="17" s="1"/>
  <c r="AH33" i="17"/>
  <c r="AK33" i="17" s="1"/>
  <c r="AH32" i="17"/>
  <c r="AK32" i="17" s="1"/>
  <c r="AH31" i="17"/>
  <c r="AK31" i="17" s="1"/>
  <c r="AM30" i="17"/>
  <c r="AL30" i="17"/>
  <c r="AK30" i="17"/>
  <c r="AH29" i="17"/>
  <c r="AK29" i="17" s="1"/>
  <c r="AH28" i="17"/>
  <c r="AK28" i="17" s="1"/>
  <c r="AH27" i="17"/>
  <c r="AK27" i="17" s="1"/>
  <c r="AH26" i="17"/>
  <c r="AK26" i="17" s="1"/>
  <c r="AH25" i="17"/>
  <c r="AK25" i="17" s="1"/>
  <c r="AH24" i="17"/>
  <c r="AK24" i="17" s="1"/>
  <c r="AM23" i="17"/>
  <c r="AL23" i="17"/>
  <c r="AK23" i="17"/>
  <c r="AH22" i="17"/>
  <c r="AK22" i="17" s="1"/>
  <c r="AH21" i="17"/>
  <c r="AK21" i="17" s="1"/>
  <c r="AH20" i="17"/>
  <c r="AK20" i="17" s="1"/>
  <c r="AH19" i="17"/>
  <c r="AK19" i="17" s="1"/>
  <c r="AJ18" i="17"/>
  <c r="AM18" i="17" s="1"/>
  <c r="AI18" i="17"/>
  <c r="AL18" i="17" s="1"/>
  <c r="AH18" i="17"/>
  <c r="AK18" i="17" s="1"/>
  <c r="AJ17" i="17"/>
  <c r="AM17" i="17" s="1"/>
  <c r="AI17" i="17"/>
  <c r="AL17" i="17" s="1"/>
  <c r="AH17" i="17"/>
  <c r="AK17" i="17" s="1"/>
  <c r="AM16" i="17"/>
  <c r="AL16" i="17"/>
  <c r="AK16" i="17"/>
  <c r="T24" i="17"/>
  <c r="W24" i="17" s="1"/>
  <c r="Z24" i="17" s="1"/>
  <c r="S24" i="17"/>
  <c r="V24" i="17" s="1"/>
  <c r="Y24" i="17" s="1"/>
  <c r="T38" i="17"/>
  <c r="W38" i="17" s="1"/>
  <c r="Z38" i="17" s="1"/>
  <c r="S38" i="17"/>
  <c r="S39" i="17" s="1"/>
  <c r="T39" i="17"/>
  <c r="T40" i="17" s="1"/>
  <c r="T41" i="17" s="1"/>
  <c r="T42" i="17" s="1"/>
  <c r="T43" i="17" s="1"/>
  <c r="T32" i="17"/>
  <c r="T33" i="17" s="1"/>
  <c r="T34" i="17" s="1"/>
  <c r="T35" i="17" s="1"/>
  <c r="T36" i="17" s="1"/>
  <c r="S32" i="17"/>
  <c r="V32" i="17" s="1"/>
  <c r="Y32" i="17" s="1"/>
  <c r="T25" i="17"/>
  <c r="T26" i="17" s="1"/>
  <c r="T27" i="17" s="1"/>
  <c r="T28" i="17" s="1"/>
  <c r="T29" i="17" s="1"/>
  <c r="S25" i="17"/>
  <c r="S26" i="17" s="1"/>
  <c r="S27" i="17" s="1"/>
  <c r="S28" i="17" s="1"/>
  <c r="S29" i="17" s="1"/>
  <c r="S18" i="17"/>
  <c r="S19" i="17" s="1"/>
  <c r="S20" i="17" s="1"/>
  <c r="S21" i="17" s="1"/>
  <c r="S22" i="17" s="1"/>
  <c r="T18" i="17"/>
  <c r="T19" i="17" s="1"/>
  <c r="T20" i="17" s="1"/>
  <c r="T21" i="17" s="1"/>
  <c r="T22" i="17" s="1"/>
  <c r="U43" i="17"/>
  <c r="X43" i="17" s="1"/>
  <c r="U42" i="17"/>
  <c r="X42" i="17" s="1"/>
  <c r="U41" i="17"/>
  <c r="X41" i="17" s="1"/>
  <c r="U40" i="17"/>
  <c r="X40" i="17" s="1"/>
  <c r="U39" i="17"/>
  <c r="X39" i="17" s="1"/>
  <c r="V38" i="17"/>
  <c r="Y38" i="17" s="1"/>
  <c r="U38" i="17"/>
  <c r="X38" i="17" s="1"/>
  <c r="Z37" i="17"/>
  <c r="Y37" i="17"/>
  <c r="X37" i="17"/>
  <c r="U36" i="17"/>
  <c r="X36" i="17" s="1"/>
  <c r="U35" i="17"/>
  <c r="X35" i="17" s="1"/>
  <c r="U34" i="17"/>
  <c r="X34" i="17" s="1"/>
  <c r="U33" i="17"/>
  <c r="X33" i="17" s="1"/>
  <c r="U32" i="17"/>
  <c r="X32" i="17" s="1"/>
  <c r="W32" i="17"/>
  <c r="Z32" i="17" s="1"/>
  <c r="W31" i="17"/>
  <c r="Z31" i="17" s="1"/>
  <c r="V31" i="17"/>
  <c r="Y31" i="17" s="1"/>
  <c r="U31" i="17"/>
  <c r="X31" i="17" s="1"/>
  <c r="Z30" i="17"/>
  <c r="Y30" i="17"/>
  <c r="X30" i="17"/>
  <c r="U29" i="17"/>
  <c r="X29" i="17" s="1"/>
  <c r="U28" i="17"/>
  <c r="X28" i="17" s="1"/>
  <c r="U27" i="17"/>
  <c r="X27" i="17" s="1"/>
  <c r="U26" i="17"/>
  <c r="X26" i="17" s="1"/>
  <c r="U25" i="17"/>
  <c r="X25" i="17" s="1"/>
  <c r="U24" i="17"/>
  <c r="X24" i="17" s="1"/>
  <c r="Z23" i="17"/>
  <c r="Y23" i="17"/>
  <c r="X23" i="17"/>
  <c r="U22" i="17"/>
  <c r="X22" i="17" s="1"/>
  <c r="U21" i="17"/>
  <c r="X21" i="17" s="1"/>
  <c r="U20" i="17"/>
  <c r="X20" i="17" s="1"/>
  <c r="U19" i="17"/>
  <c r="X19" i="17" s="1"/>
  <c r="U18" i="17"/>
  <c r="X18" i="17" s="1"/>
  <c r="W17" i="17"/>
  <c r="Z17" i="17" s="1"/>
  <c r="V17" i="17"/>
  <c r="Y17" i="17" s="1"/>
  <c r="U17" i="17"/>
  <c r="X17" i="17" s="1"/>
  <c r="Z16" i="17"/>
  <c r="Y16" i="17"/>
  <c r="X16" i="17"/>
  <c r="AW102" i="17" l="1"/>
  <c r="AZ103" i="17"/>
  <c r="BC103" i="17" s="1"/>
  <c r="S33" i="17"/>
  <c r="S34" i="17" s="1"/>
  <c r="S35" i="17" s="1"/>
  <c r="S36" i="17" s="1"/>
  <c r="CC108" i="17"/>
  <c r="BP108" i="17"/>
  <c r="BX110" i="17"/>
  <c r="CA110" i="17" s="1"/>
  <c r="BX112" i="17"/>
  <c r="CA112" i="17" s="1"/>
  <c r="BX108" i="17"/>
  <c r="CA108" i="17" s="1"/>
  <c r="BX109" i="17"/>
  <c r="CA109" i="17" s="1"/>
  <c r="BX107" i="17"/>
  <c r="CA107" i="17" s="1"/>
  <c r="BX111" i="17"/>
  <c r="CA111" i="17" s="1"/>
  <c r="BA101" i="17"/>
  <c r="BD101" i="17" s="1"/>
  <c r="BD115" i="17"/>
  <c r="BA121" i="17"/>
  <c r="BD110" i="17"/>
  <c r="BQ110" i="17" s="1"/>
  <c r="BA116" i="17"/>
  <c r="BC109" i="17"/>
  <c r="AZ115" i="17"/>
  <c r="BC114" i="17"/>
  <c r="AZ120" i="17"/>
  <c r="BA118" i="17"/>
  <c r="BD118" i="17" s="1"/>
  <c r="AW124" i="17"/>
  <c r="BL48" i="17"/>
  <c r="BO48" i="17" s="1"/>
  <c r="AZ48" i="17"/>
  <c r="BC48" i="17" s="1"/>
  <c r="BF48" i="17"/>
  <c r="BI48" i="17" s="1"/>
  <c r="AR77" i="17"/>
  <c r="AR110" i="17" s="1"/>
  <c r="BE75" i="17"/>
  <c r="BK75" i="17"/>
  <c r="BN75" i="17" s="1"/>
  <c r="AY75" i="17"/>
  <c r="BB75" i="17" s="1"/>
  <c r="BK53" i="17"/>
  <c r="BN53" i="17" s="1"/>
  <c r="AY53" i="17"/>
  <c r="BB53" i="17" s="1"/>
  <c r="BE53" i="17"/>
  <c r="BH53" i="17" s="1"/>
  <c r="BE59" i="17"/>
  <c r="BH59" i="17" s="1"/>
  <c r="BK59" i="17"/>
  <c r="BN59" i="17" s="1"/>
  <c r="AY59" i="17"/>
  <c r="BB59" i="17" s="1"/>
  <c r="BE61" i="17"/>
  <c r="BH61" i="17" s="1"/>
  <c r="BK61" i="17"/>
  <c r="BN61" i="17" s="1"/>
  <c r="AY61" i="17"/>
  <c r="BB61" i="17" s="1"/>
  <c r="BG48" i="17"/>
  <c r="BJ48" i="17" s="1"/>
  <c r="BA48" i="17"/>
  <c r="BD48" i="17" s="1"/>
  <c r="BM48" i="17"/>
  <c r="BP48" i="17" s="1"/>
  <c r="AJ24" i="17"/>
  <c r="AM24" i="17" s="1"/>
  <c r="BE69" i="17"/>
  <c r="BH69" i="17" s="1"/>
  <c r="AY69" i="17"/>
  <c r="BB69" i="17" s="1"/>
  <c r="BK69" i="17"/>
  <c r="BN69" i="17" s="1"/>
  <c r="BH75" i="17"/>
  <c r="AX18" i="17"/>
  <c r="BA18" i="17" s="1"/>
  <c r="AX24" i="17"/>
  <c r="BA24" i="17" s="1"/>
  <c r="BD24" i="17" s="1"/>
  <c r="AU49" i="17"/>
  <c r="AY41" i="17"/>
  <c r="BB41" i="17" s="1"/>
  <c r="V18" i="17"/>
  <c r="Y18" i="17" s="1"/>
  <c r="W25" i="17"/>
  <c r="Z25" i="17" s="1"/>
  <c r="AI24" i="17"/>
  <c r="AL24" i="17" s="1"/>
  <c r="AU18" i="17"/>
  <c r="AZ18" i="17" s="1"/>
  <c r="BC18" i="17" s="1"/>
  <c r="AX56" i="17"/>
  <c r="AT72" i="17"/>
  <c r="AU72" i="17" s="1"/>
  <c r="AU64" i="17"/>
  <c r="AZ64" i="17" s="1"/>
  <c r="AX57" i="17"/>
  <c r="AV58" i="17"/>
  <c r="AS51" i="17"/>
  <c r="AU50" i="17"/>
  <c r="AV51" i="17"/>
  <c r="AX50" i="17"/>
  <c r="AX64" i="17"/>
  <c r="AW72" i="17"/>
  <c r="AX72" i="17" s="1"/>
  <c r="AT73" i="17"/>
  <c r="AU73" i="17" s="1"/>
  <c r="AU65" i="17"/>
  <c r="AZ65" i="17" s="1"/>
  <c r="AS67" i="17"/>
  <c r="AU66" i="17"/>
  <c r="AS74" i="17"/>
  <c r="AS107" i="17" s="1"/>
  <c r="AS58" i="17"/>
  <c r="AU57" i="17"/>
  <c r="AX65" i="17"/>
  <c r="AU56" i="17"/>
  <c r="AV66" i="17"/>
  <c r="AV73" i="17"/>
  <c r="AX49" i="17"/>
  <c r="S40" i="17"/>
  <c r="S41" i="17" s="1"/>
  <c r="S42" i="17" s="1"/>
  <c r="S43" i="17" s="1"/>
  <c r="V39" i="17"/>
  <c r="Y39" i="17" s="1"/>
  <c r="AG39" i="17"/>
  <c r="AJ39" i="17" s="1"/>
  <c r="AM39" i="17" s="1"/>
  <c r="AJ32" i="17"/>
  <c r="AM32" i="17" s="1"/>
  <c r="AY27" i="17"/>
  <c r="BB27" i="17" s="1"/>
  <c r="AX25" i="17"/>
  <c r="BA25" i="17" s="1"/>
  <c r="BD25" i="17" s="1"/>
  <c r="BD18" i="17"/>
  <c r="BD17" i="17"/>
  <c r="AV21" i="17"/>
  <c r="AX20" i="17"/>
  <c r="AV28" i="17"/>
  <c r="AX27" i="17"/>
  <c r="BA27" i="17" s="1"/>
  <c r="BD27" i="17" s="1"/>
  <c r="AX26" i="17"/>
  <c r="BA26" i="17" s="1"/>
  <c r="BD26" i="17" s="1"/>
  <c r="AU24" i="17"/>
  <c r="AT31" i="17"/>
  <c r="AX31" i="17"/>
  <c r="AW38" i="17"/>
  <c r="AT39" i="17"/>
  <c r="AU39" i="17" s="1"/>
  <c r="AZ39" i="17" s="1"/>
  <c r="BC39" i="17" s="1"/>
  <c r="AU32" i="17"/>
  <c r="AZ32" i="17" s="1"/>
  <c r="BC32" i="17" s="1"/>
  <c r="AS34" i="17"/>
  <c r="AU33" i="17"/>
  <c r="AZ33" i="17" s="1"/>
  <c r="BC33" i="17" s="1"/>
  <c r="AS40" i="17"/>
  <c r="AS20" i="17"/>
  <c r="AU19" i="17"/>
  <c r="AZ19" i="17" s="1"/>
  <c r="BC19" i="17" s="1"/>
  <c r="AX19" i="17"/>
  <c r="AS26" i="17"/>
  <c r="AU25" i="17"/>
  <c r="AZ25" i="17" s="1"/>
  <c r="BC25" i="17" s="1"/>
  <c r="AX32" i="17"/>
  <c r="AX38" i="17"/>
  <c r="BA38" i="17" s="1"/>
  <c r="BD38" i="17" s="1"/>
  <c r="AV33" i="17"/>
  <c r="AV39" i="17"/>
  <c r="AJ31" i="17"/>
  <c r="AM31" i="17" s="1"/>
  <c r="AI31" i="17"/>
  <c r="AL31" i="17" s="1"/>
  <c r="AI32" i="17"/>
  <c r="AL32" i="17" s="1"/>
  <c r="AJ33" i="17"/>
  <c r="AM33" i="17" s="1"/>
  <c r="AJ25" i="17"/>
  <c r="AM25" i="17" s="1"/>
  <c r="AI19" i="17"/>
  <c r="AL19" i="17" s="1"/>
  <c r="AJ19" i="17"/>
  <c r="AM19" i="17" s="1"/>
  <c r="AI33" i="17"/>
  <c r="AL33" i="17" s="1"/>
  <c r="W39" i="17"/>
  <c r="Z39" i="17" s="1"/>
  <c r="W40" i="17"/>
  <c r="Z40" i="17" s="1"/>
  <c r="V19" i="17"/>
  <c r="Y19" i="17" s="1"/>
  <c r="V26" i="17"/>
  <c r="Y26" i="17" s="1"/>
  <c r="V33" i="17"/>
  <c r="Y33" i="17" s="1"/>
  <c r="W19" i="17"/>
  <c r="Z19" i="17" s="1"/>
  <c r="W26" i="17"/>
  <c r="Z26" i="17" s="1"/>
  <c r="W18" i="17"/>
  <c r="Z18" i="17" s="1"/>
  <c r="V25" i="17"/>
  <c r="Y25" i="17" s="1"/>
  <c r="M37" i="17"/>
  <c r="L37" i="17"/>
  <c r="K37" i="17"/>
  <c r="M30" i="17"/>
  <c r="L30" i="17"/>
  <c r="K30" i="17"/>
  <c r="M23" i="17"/>
  <c r="L23" i="17"/>
  <c r="K23" i="17"/>
  <c r="M16" i="17"/>
  <c r="L16" i="17"/>
  <c r="K16" i="17"/>
  <c r="J38" i="17"/>
  <c r="M38" i="17" s="1"/>
  <c r="I38" i="17"/>
  <c r="L38" i="17" s="1"/>
  <c r="J31" i="17"/>
  <c r="M31" i="17" s="1"/>
  <c r="I31" i="17"/>
  <c r="L31" i="17" s="1"/>
  <c r="H36" i="17"/>
  <c r="K36" i="17" s="1"/>
  <c r="H35" i="17"/>
  <c r="K35" i="17" s="1"/>
  <c r="H34" i="17"/>
  <c r="K34" i="17" s="1"/>
  <c r="H33" i="17"/>
  <c r="K33" i="17" s="1"/>
  <c r="H32" i="17"/>
  <c r="K32" i="17" s="1"/>
  <c r="H43" i="17"/>
  <c r="K43" i="17" s="1"/>
  <c r="H42" i="17"/>
  <c r="K42" i="17" s="1"/>
  <c r="H41" i="17"/>
  <c r="K41" i="17" s="1"/>
  <c r="H40" i="17"/>
  <c r="K40" i="17" s="1"/>
  <c r="H39" i="17"/>
  <c r="K39" i="17" s="1"/>
  <c r="H38" i="17"/>
  <c r="K38" i="17" s="1"/>
  <c r="H31" i="17"/>
  <c r="K31" i="17" s="1"/>
  <c r="H29" i="17"/>
  <c r="K29" i="17" s="1"/>
  <c r="H28" i="17"/>
  <c r="K28" i="17" s="1"/>
  <c r="H27" i="17"/>
  <c r="K27" i="17" s="1"/>
  <c r="H26" i="17"/>
  <c r="K26" i="17" s="1"/>
  <c r="H25" i="17"/>
  <c r="K25" i="17" s="1"/>
  <c r="H24" i="17"/>
  <c r="K24" i="17" s="1"/>
  <c r="I24" i="17"/>
  <c r="L24" i="17" s="1"/>
  <c r="J24" i="17"/>
  <c r="M24" i="17" s="1"/>
  <c r="J17" i="17"/>
  <c r="M17" i="17" s="1"/>
  <c r="I17" i="17"/>
  <c r="L17" i="17" s="1"/>
  <c r="H22" i="17"/>
  <c r="K22" i="17" s="1"/>
  <c r="H21" i="17"/>
  <c r="K21" i="17" s="1"/>
  <c r="H20" i="17"/>
  <c r="K20" i="17" s="1"/>
  <c r="H19" i="17"/>
  <c r="K19" i="17" s="1"/>
  <c r="H18" i="17"/>
  <c r="K18" i="17" s="1"/>
  <c r="H17" i="17"/>
  <c r="K17" i="17" s="1"/>
  <c r="G32" i="17"/>
  <c r="G33" i="17" s="1"/>
  <c r="G34" i="17" s="1"/>
  <c r="G35" i="17" s="1"/>
  <c r="G36" i="17" s="1"/>
  <c r="J36" i="17" s="1"/>
  <c r="M36" i="17" s="1"/>
  <c r="F32" i="17"/>
  <c r="F33" i="17" s="1"/>
  <c r="F34" i="17" s="1"/>
  <c r="F35" i="17" s="1"/>
  <c r="F36" i="17" s="1"/>
  <c r="I36" i="17" s="1"/>
  <c r="L36" i="17" s="1"/>
  <c r="G25" i="17"/>
  <c r="G26" i="17" s="1"/>
  <c r="G27" i="17" s="1"/>
  <c r="G28" i="17" s="1"/>
  <c r="G29" i="17" s="1"/>
  <c r="J29" i="17" s="1"/>
  <c r="M29" i="17" s="1"/>
  <c r="F25" i="17"/>
  <c r="I25" i="17" s="1"/>
  <c r="L25" i="17" s="1"/>
  <c r="G18" i="17"/>
  <c r="G19" i="17" s="1"/>
  <c r="G20" i="17" s="1"/>
  <c r="G21" i="17" s="1"/>
  <c r="G22" i="17" s="1"/>
  <c r="J22" i="17" s="1"/>
  <c r="M22" i="17" s="1"/>
  <c r="F18" i="17"/>
  <c r="F19" i="17" s="1"/>
  <c r="F20" i="17" s="1"/>
  <c r="F21" i="17" s="1"/>
  <c r="F22" i="17" s="1"/>
  <c r="I22" i="17" s="1"/>
  <c r="L22" i="17" s="1"/>
  <c r="G39" i="17"/>
  <c r="G40" i="17" s="1"/>
  <c r="G41" i="17" s="1"/>
  <c r="G42" i="17" s="1"/>
  <c r="G43" i="17" s="1"/>
  <c r="J43" i="17" s="1"/>
  <c r="M43" i="17" s="1"/>
  <c r="F39" i="17"/>
  <c r="F40" i="17" s="1"/>
  <c r="F41" i="17" s="1"/>
  <c r="F42" i="17" s="1"/>
  <c r="F43" i="17" s="1"/>
  <c r="I43" i="17" s="1"/>
  <c r="L43" i="17" s="1"/>
  <c r="R1" i="17"/>
  <c r="Q1" i="17"/>
  <c r="P1" i="17"/>
  <c r="AT3" i="17"/>
  <c r="AS3" i="17"/>
  <c r="AR3" i="17"/>
  <c r="AM3" i="17"/>
  <c r="AL3" i="17"/>
  <c r="AK3" i="17"/>
  <c r="AF3" i="17"/>
  <c r="AE3" i="17"/>
  <c r="AD3" i="17"/>
  <c r="Y3" i="17"/>
  <c r="X3" i="17"/>
  <c r="W3" i="17"/>
  <c r="R3" i="17"/>
  <c r="Q3" i="17"/>
  <c r="P3" i="17"/>
  <c r="K3" i="17"/>
  <c r="J3" i="17"/>
  <c r="I3" i="17"/>
  <c r="AT1" i="17"/>
  <c r="AS1" i="17"/>
  <c r="AR1" i="17"/>
  <c r="AM1" i="17"/>
  <c r="AL1" i="17"/>
  <c r="AK1" i="17"/>
  <c r="AF1" i="17"/>
  <c r="AE1" i="17"/>
  <c r="AD1" i="17"/>
  <c r="Y1" i="17"/>
  <c r="X1" i="17"/>
  <c r="W1" i="17"/>
  <c r="AQ13" i="17"/>
  <c r="AT13" i="17" s="1"/>
  <c r="AP13" i="17"/>
  <c r="AS13" i="17" s="1"/>
  <c r="AO13" i="17"/>
  <c r="AR13" i="17" s="1"/>
  <c r="AQ12" i="17"/>
  <c r="AT12" i="17" s="1"/>
  <c r="AP12" i="17"/>
  <c r="AS12" i="17" s="1"/>
  <c r="AO12" i="17"/>
  <c r="AR12" i="17" s="1"/>
  <c r="AQ11" i="17"/>
  <c r="AT11" i="17" s="1"/>
  <c r="AP11" i="17"/>
  <c r="AS11" i="17" s="1"/>
  <c r="AO11" i="17"/>
  <c r="AR11" i="17" s="1"/>
  <c r="AQ10" i="17"/>
  <c r="AT10" i="17" s="1"/>
  <c r="AP10" i="17"/>
  <c r="AS10" i="17" s="1"/>
  <c r="AO10" i="17"/>
  <c r="AR10" i="17" s="1"/>
  <c r="AQ9" i="17"/>
  <c r="AT9" i="17" s="1"/>
  <c r="AP9" i="17"/>
  <c r="AS9" i="17" s="1"/>
  <c r="AO9" i="17"/>
  <c r="AR9" i="17" s="1"/>
  <c r="AQ8" i="17"/>
  <c r="AT8" i="17" s="1"/>
  <c r="AP8" i="17"/>
  <c r="AS8" i="17" s="1"/>
  <c r="AO8" i="17"/>
  <c r="AR8" i="17" s="1"/>
  <c r="AQ7" i="17"/>
  <c r="AT7" i="17" s="1"/>
  <c r="AP7" i="17"/>
  <c r="AS7" i="17" s="1"/>
  <c r="AO7" i="17"/>
  <c r="AR7" i="17" s="1"/>
  <c r="AQ6" i="17"/>
  <c r="AT6" i="17" s="1"/>
  <c r="AP6" i="17"/>
  <c r="AS6" i="17" s="1"/>
  <c r="AO6" i="17"/>
  <c r="AR6" i="17" s="1"/>
  <c r="AQ5" i="17"/>
  <c r="AT5" i="17" s="1"/>
  <c r="AP5" i="17"/>
  <c r="AS5" i="17" s="1"/>
  <c r="AO5" i="17"/>
  <c r="AR5" i="17" s="1"/>
  <c r="AQ4" i="17"/>
  <c r="AT4" i="17" s="1"/>
  <c r="AP4" i="17"/>
  <c r="AS4" i="17" s="1"/>
  <c r="AO4" i="17"/>
  <c r="AR4" i="17" s="1"/>
  <c r="AJ13" i="17"/>
  <c r="AM13" i="17" s="1"/>
  <c r="AI13" i="17"/>
  <c r="AL13" i="17" s="1"/>
  <c r="AH13" i="17"/>
  <c r="AK13" i="17" s="1"/>
  <c r="AJ12" i="17"/>
  <c r="AM12" i="17" s="1"/>
  <c r="AI12" i="17"/>
  <c r="AL12" i="17" s="1"/>
  <c r="AH12" i="17"/>
  <c r="AK12" i="17" s="1"/>
  <c r="AJ11" i="17"/>
  <c r="AM11" i="17" s="1"/>
  <c r="AI11" i="17"/>
  <c r="AL11" i="17" s="1"/>
  <c r="AH11" i="17"/>
  <c r="AK11" i="17" s="1"/>
  <c r="AJ10" i="17"/>
  <c r="AM10" i="17" s="1"/>
  <c r="AI10" i="17"/>
  <c r="AL10" i="17" s="1"/>
  <c r="AH10" i="17"/>
  <c r="AK10" i="17" s="1"/>
  <c r="AJ9" i="17"/>
  <c r="AM9" i="17" s="1"/>
  <c r="AI9" i="17"/>
  <c r="AL9" i="17" s="1"/>
  <c r="AH9" i="17"/>
  <c r="AK9" i="17" s="1"/>
  <c r="AJ8" i="17"/>
  <c r="AM8" i="17" s="1"/>
  <c r="AI8" i="17"/>
  <c r="AL8" i="17" s="1"/>
  <c r="AH8" i="17"/>
  <c r="AK8" i="17" s="1"/>
  <c r="AJ7" i="17"/>
  <c r="AM7" i="17" s="1"/>
  <c r="AI7" i="17"/>
  <c r="AL7" i="17" s="1"/>
  <c r="AH7" i="17"/>
  <c r="AK7" i="17" s="1"/>
  <c r="AJ6" i="17"/>
  <c r="AM6" i="17" s="1"/>
  <c r="AI6" i="17"/>
  <c r="AL6" i="17" s="1"/>
  <c r="AH6" i="17"/>
  <c r="AK6" i="17" s="1"/>
  <c r="AJ5" i="17"/>
  <c r="AM5" i="17" s="1"/>
  <c r="AI5" i="17"/>
  <c r="AL5" i="17" s="1"/>
  <c r="AH5" i="17"/>
  <c r="AK5" i="17" s="1"/>
  <c r="AJ4" i="17"/>
  <c r="AM4" i="17" s="1"/>
  <c r="AI4" i="17"/>
  <c r="AL4" i="17" s="1"/>
  <c r="AH4" i="17"/>
  <c r="AK4" i="17" s="1"/>
  <c r="AC13" i="17"/>
  <c r="AF13" i="17" s="1"/>
  <c r="AB13" i="17"/>
  <c r="AE13" i="17" s="1"/>
  <c r="AA13" i="17"/>
  <c r="AD13" i="17" s="1"/>
  <c r="AC12" i="17"/>
  <c r="AF12" i="17" s="1"/>
  <c r="AB12" i="17"/>
  <c r="AE12" i="17" s="1"/>
  <c r="AA12" i="17"/>
  <c r="AD12" i="17" s="1"/>
  <c r="AC11" i="17"/>
  <c r="AF11" i="17" s="1"/>
  <c r="AB11" i="17"/>
  <c r="AE11" i="17" s="1"/>
  <c r="AA11" i="17"/>
  <c r="AD11" i="17" s="1"/>
  <c r="AC10" i="17"/>
  <c r="AF10" i="17" s="1"/>
  <c r="AB10" i="17"/>
  <c r="AE10" i="17" s="1"/>
  <c r="AA10" i="17"/>
  <c r="AD10" i="17" s="1"/>
  <c r="AC9" i="17"/>
  <c r="AF9" i="17" s="1"/>
  <c r="AB9" i="17"/>
  <c r="AE9" i="17" s="1"/>
  <c r="AA9" i="17"/>
  <c r="AD9" i="17" s="1"/>
  <c r="AC8" i="17"/>
  <c r="AF8" i="17" s="1"/>
  <c r="AB8" i="17"/>
  <c r="AE8" i="17" s="1"/>
  <c r="AA8" i="17"/>
  <c r="AD8" i="17" s="1"/>
  <c r="AC7" i="17"/>
  <c r="AF7" i="17" s="1"/>
  <c r="AB7" i="17"/>
  <c r="AE7" i="17" s="1"/>
  <c r="AA7" i="17"/>
  <c r="AD7" i="17" s="1"/>
  <c r="AC6" i="17"/>
  <c r="AF6" i="17" s="1"/>
  <c r="AB6" i="17"/>
  <c r="AE6" i="17" s="1"/>
  <c r="AA6" i="17"/>
  <c r="AD6" i="17" s="1"/>
  <c r="AC5" i="17"/>
  <c r="AF5" i="17" s="1"/>
  <c r="AB5" i="17"/>
  <c r="AE5" i="17" s="1"/>
  <c r="AA5" i="17"/>
  <c r="AD5" i="17" s="1"/>
  <c r="AC4" i="17"/>
  <c r="AF4" i="17" s="1"/>
  <c r="AB4" i="17"/>
  <c r="AE4" i="17" s="1"/>
  <c r="AA4" i="17"/>
  <c r="AD4" i="17" s="1"/>
  <c r="V13" i="17"/>
  <c r="Y13" i="17" s="1"/>
  <c r="U13" i="17"/>
  <c r="X13" i="17" s="1"/>
  <c r="T13" i="17"/>
  <c r="W13" i="17" s="1"/>
  <c r="V12" i="17"/>
  <c r="Y12" i="17" s="1"/>
  <c r="U12" i="17"/>
  <c r="X12" i="17" s="1"/>
  <c r="T12" i="17"/>
  <c r="W12" i="17" s="1"/>
  <c r="V11" i="17"/>
  <c r="Y11" i="17" s="1"/>
  <c r="U11" i="17"/>
  <c r="X11" i="17" s="1"/>
  <c r="T11" i="17"/>
  <c r="W11" i="17" s="1"/>
  <c r="V10" i="17"/>
  <c r="Y10" i="17" s="1"/>
  <c r="U10" i="17"/>
  <c r="X10" i="17" s="1"/>
  <c r="T10" i="17"/>
  <c r="W10" i="17" s="1"/>
  <c r="V9" i="17"/>
  <c r="Y9" i="17" s="1"/>
  <c r="U9" i="17"/>
  <c r="X9" i="17" s="1"/>
  <c r="T9" i="17"/>
  <c r="W9" i="17" s="1"/>
  <c r="V8" i="17"/>
  <c r="Y8" i="17" s="1"/>
  <c r="U8" i="17"/>
  <c r="X8" i="17" s="1"/>
  <c r="T8" i="17"/>
  <c r="W8" i="17" s="1"/>
  <c r="V7" i="17"/>
  <c r="Y7" i="17" s="1"/>
  <c r="U7" i="17"/>
  <c r="X7" i="17" s="1"/>
  <c r="T7" i="17"/>
  <c r="W7" i="17" s="1"/>
  <c r="V6" i="17"/>
  <c r="Y6" i="17" s="1"/>
  <c r="U6" i="17"/>
  <c r="X6" i="17" s="1"/>
  <c r="T6" i="17"/>
  <c r="W6" i="17" s="1"/>
  <c r="V5" i="17"/>
  <c r="Y5" i="17" s="1"/>
  <c r="U5" i="17"/>
  <c r="X5" i="17" s="1"/>
  <c r="T5" i="17"/>
  <c r="W5" i="17" s="1"/>
  <c r="V4" i="17"/>
  <c r="Y4" i="17" s="1"/>
  <c r="U4" i="17"/>
  <c r="X4" i="17" s="1"/>
  <c r="T4" i="17"/>
  <c r="W4" i="17" s="1"/>
  <c r="K1" i="17"/>
  <c r="J1" i="17"/>
  <c r="I1" i="17"/>
  <c r="O13" i="17"/>
  <c r="R13" i="17" s="1"/>
  <c r="N13" i="17"/>
  <c r="Q13" i="17" s="1"/>
  <c r="M13" i="17"/>
  <c r="P13" i="17" s="1"/>
  <c r="O12" i="17"/>
  <c r="R12" i="17" s="1"/>
  <c r="N12" i="17"/>
  <c r="Q12" i="17" s="1"/>
  <c r="M12" i="17"/>
  <c r="P12" i="17" s="1"/>
  <c r="O11" i="17"/>
  <c r="R11" i="17" s="1"/>
  <c r="N11" i="17"/>
  <c r="Q11" i="17" s="1"/>
  <c r="M11" i="17"/>
  <c r="P11" i="17" s="1"/>
  <c r="O10" i="17"/>
  <c r="R10" i="17" s="1"/>
  <c r="N10" i="17"/>
  <c r="Q10" i="17" s="1"/>
  <c r="M10" i="17"/>
  <c r="P10" i="17" s="1"/>
  <c r="O9" i="17"/>
  <c r="R9" i="17" s="1"/>
  <c r="N9" i="17"/>
  <c r="Q9" i="17" s="1"/>
  <c r="M9" i="17"/>
  <c r="P9" i="17" s="1"/>
  <c r="O8" i="17"/>
  <c r="R8" i="17" s="1"/>
  <c r="N8" i="17"/>
  <c r="Q8" i="17" s="1"/>
  <c r="M8" i="17"/>
  <c r="P8" i="17" s="1"/>
  <c r="O7" i="17"/>
  <c r="R7" i="17" s="1"/>
  <c r="N7" i="17"/>
  <c r="Q7" i="17" s="1"/>
  <c r="M7" i="17"/>
  <c r="P7" i="17" s="1"/>
  <c r="O6" i="17"/>
  <c r="R6" i="17" s="1"/>
  <c r="N6" i="17"/>
  <c r="Q6" i="17" s="1"/>
  <c r="M6" i="17"/>
  <c r="P6" i="17" s="1"/>
  <c r="O5" i="17"/>
  <c r="R5" i="17" s="1"/>
  <c r="N5" i="17"/>
  <c r="Q5" i="17" s="1"/>
  <c r="M5" i="17"/>
  <c r="P5" i="17" s="1"/>
  <c r="O4" i="17"/>
  <c r="R4" i="17" s="1"/>
  <c r="N4" i="17"/>
  <c r="Q4" i="17" s="1"/>
  <c r="M4" i="17"/>
  <c r="P4" i="17" s="1"/>
  <c r="H5" i="17"/>
  <c r="K5" i="17" s="1"/>
  <c r="H7" i="17"/>
  <c r="K7" i="17" s="1"/>
  <c r="H9" i="17"/>
  <c r="K9" i="17" s="1"/>
  <c r="H10" i="17"/>
  <c r="K10" i="17" s="1"/>
  <c r="H12" i="17"/>
  <c r="K12" i="17" s="1"/>
  <c r="H13" i="17"/>
  <c r="K13" i="17" s="1"/>
  <c r="H11" i="17"/>
  <c r="K11" i="17" s="1"/>
  <c r="H8" i="17"/>
  <c r="K8" i="17" s="1"/>
  <c r="H6" i="17"/>
  <c r="K6" i="17" s="1"/>
  <c r="H4" i="17"/>
  <c r="K4" i="17" s="1"/>
  <c r="F13" i="17"/>
  <c r="I13" i="17" s="1"/>
  <c r="F11" i="17"/>
  <c r="I11" i="17" s="1"/>
  <c r="F10" i="17"/>
  <c r="I10" i="17" s="1"/>
  <c r="G10" i="17"/>
  <c r="J10" i="17" s="1"/>
  <c r="G5" i="17"/>
  <c r="J5" i="17" s="1"/>
  <c r="G13" i="17"/>
  <c r="J13" i="17" s="1"/>
  <c r="G12" i="17"/>
  <c r="J12" i="17" s="1"/>
  <c r="G11" i="17"/>
  <c r="J11" i="17" s="1"/>
  <c r="G9" i="17"/>
  <c r="J9" i="17" s="1"/>
  <c r="G8" i="17"/>
  <c r="J8" i="17" s="1"/>
  <c r="G7" i="17"/>
  <c r="J7" i="17" s="1"/>
  <c r="G6" i="17"/>
  <c r="J6" i="17" s="1"/>
  <c r="G4" i="17"/>
  <c r="J4" i="17" s="1"/>
  <c r="F12" i="17"/>
  <c r="I12" i="17" s="1"/>
  <c r="F9" i="17"/>
  <c r="I9" i="17" s="1"/>
  <c r="F8" i="17"/>
  <c r="I8" i="17" s="1"/>
  <c r="F7" i="17"/>
  <c r="I7" i="17" s="1"/>
  <c r="F6" i="17"/>
  <c r="I6" i="17" s="1"/>
  <c r="F5" i="17"/>
  <c r="I5" i="17" s="1"/>
  <c r="F4" i="17"/>
  <c r="I4" i="17" s="1"/>
  <c r="J3" i="11"/>
  <c r="I3" i="11"/>
  <c r="H3" i="11"/>
  <c r="BA124" i="17" l="1"/>
  <c r="BD124" i="17" s="1"/>
  <c r="BP109" i="17"/>
  <c r="CC109" i="17"/>
  <c r="AU107" i="17"/>
  <c r="BC107" i="17" s="1"/>
  <c r="AS108" i="17"/>
  <c r="BB110" i="17"/>
  <c r="AR112" i="17"/>
  <c r="BB112" i="17" s="1"/>
  <c r="AZ102" i="17"/>
  <c r="BC102" i="17" s="1"/>
  <c r="AW101" i="17"/>
  <c r="BF66" i="17"/>
  <c r="BI66" i="17" s="1"/>
  <c r="AZ66" i="17"/>
  <c r="BL66" i="17"/>
  <c r="BA100" i="17"/>
  <c r="BD100" i="17" s="1"/>
  <c r="AX99" i="17"/>
  <c r="BD111" i="17"/>
  <c r="BQ111" i="17" s="1"/>
  <c r="BA117" i="17"/>
  <c r="BC120" i="17"/>
  <c r="BC110" i="17"/>
  <c r="AZ116" i="17"/>
  <c r="BD116" i="17"/>
  <c r="BA122" i="17"/>
  <c r="BC115" i="17"/>
  <c r="AZ121" i="17"/>
  <c r="BD121" i="17"/>
  <c r="BL72" i="17"/>
  <c r="BO72" i="17" s="1"/>
  <c r="BF72" i="17"/>
  <c r="BI72" i="17" s="1"/>
  <c r="AZ72" i="17"/>
  <c r="BC72" i="17" s="1"/>
  <c r="BL56" i="17"/>
  <c r="BO56" i="17" s="1"/>
  <c r="AZ56" i="17"/>
  <c r="BC56" i="17" s="1"/>
  <c r="BF56" i="17"/>
  <c r="BI56" i="17" s="1"/>
  <c r="BL73" i="17"/>
  <c r="BO73" i="17" s="1"/>
  <c r="AZ73" i="17"/>
  <c r="BC73" i="17" s="1"/>
  <c r="BF73" i="17"/>
  <c r="BI73" i="17" s="1"/>
  <c r="BA57" i="17"/>
  <c r="BD57" i="17" s="1"/>
  <c r="BG57" i="17"/>
  <c r="BJ57" i="17" s="1"/>
  <c r="BM57" i="17"/>
  <c r="BP57" i="17" s="1"/>
  <c r="BL57" i="17"/>
  <c r="BO57" i="17" s="1"/>
  <c r="BF57" i="17"/>
  <c r="BI57" i="17" s="1"/>
  <c r="AZ57" i="17"/>
  <c r="BC57" i="17" s="1"/>
  <c r="BM64" i="17"/>
  <c r="BP64" i="17" s="1"/>
  <c r="BG64" i="17"/>
  <c r="BJ64" i="17" s="1"/>
  <c r="BA64" i="17"/>
  <c r="BD64" i="17" s="1"/>
  <c r="BC65" i="17"/>
  <c r="BL65" i="17"/>
  <c r="BO65" i="17" s="1"/>
  <c r="BF65" i="17"/>
  <c r="BI65" i="17" s="1"/>
  <c r="BM50" i="17"/>
  <c r="BP50" i="17" s="1"/>
  <c r="BG50" i="17"/>
  <c r="BJ50" i="17" s="1"/>
  <c r="BA50" i="17"/>
  <c r="BD50" i="17" s="1"/>
  <c r="BA56" i="17"/>
  <c r="BD56" i="17" s="1"/>
  <c r="BG56" i="17"/>
  <c r="BJ56" i="17" s="1"/>
  <c r="BM56" i="17"/>
  <c r="BP56" i="17" s="1"/>
  <c r="BM49" i="17"/>
  <c r="BP49" i="17" s="1"/>
  <c r="BA49" i="17"/>
  <c r="BD49" i="17" s="1"/>
  <c r="BG49" i="17"/>
  <c r="BJ49" i="17" s="1"/>
  <c r="BM65" i="17"/>
  <c r="BP65" i="17" s="1"/>
  <c r="BG65" i="17"/>
  <c r="BJ65" i="17" s="1"/>
  <c r="BA65" i="17"/>
  <c r="BD65" i="17" s="1"/>
  <c r="BA72" i="17"/>
  <c r="BD72" i="17" s="1"/>
  <c r="BM72" i="17"/>
  <c r="BP72" i="17" s="1"/>
  <c r="BG72" i="17"/>
  <c r="BJ72" i="17" s="1"/>
  <c r="AZ50" i="17"/>
  <c r="BC50" i="17" s="1"/>
  <c r="BF50" i="17"/>
  <c r="BI50" i="17" s="1"/>
  <c r="BL50" i="17"/>
  <c r="BO50" i="17" s="1"/>
  <c r="BC64" i="17"/>
  <c r="BL64" i="17"/>
  <c r="BO64" i="17" s="1"/>
  <c r="BF64" i="17"/>
  <c r="BI64" i="17" s="1"/>
  <c r="BF49" i="17"/>
  <c r="BI49" i="17" s="1"/>
  <c r="BL49" i="17"/>
  <c r="BO49" i="17" s="1"/>
  <c r="AZ49" i="17"/>
  <c r="BC49" i="17" s="1"/>
  <c r="BK77" i="17"/>
  <c r="BN77" i="17" s="1"/>
  <c r="BE77" i="17"/>
  <c r="BH77" i="17" s="1"/>
  <c r="AY77" i="17"/>
  <c r="BB77" i="17" s="1"/>
  <c r="AV59" i="17"/>
  <c r="AX58" i="17"/>
  <c r="AX73" i="17"/>
  <c r="AV74" i="17"/>
  <c r="AV107" i="17" s="1"/>
  <c r="AS75" i="17"/>
  <c r="AU74" i="17"/>
  <c r="AV52" i="17"/>
  <c r="AX51" i="17"/>
  <c r="AX66" i="17"/>
  <c r="AV67" i="17"/>
  <c r="AS59" i="17"/>
  <c r="AU58" i="17"/>
  <c r="AS68" i="17"/>
  <c r="AU67" i="17"/>
  <c r="AU51" i="17"/>
  <c r="AS52" i="17"/>
  <c r="J19" i="17"/>
  <c r="M19" i="17" s="1"/>
  <c r="I33" i="17"/>
  <c r="L33" i="17" s="1"/>
  <c r="I35" i="17"/>
  <c r="L35" i="17" s="1"/>
  <c r="I39" i="17"/>
  <c r="L39" i="17" s="1"/>
  <c r="I41" i="17"/>
  <c r="L41" i="17" s="1"/>
  <c r="J21" i="17"/>
  <c r="M21" i="17" s="1"/>
  <c r="J33" i="17"/>
  <c r="M33" i="17" s="1"/>
  <c r="J35" i="17"/>
  <c r="M35" i="17" s="1"/>
  <c r="J39" i="17"/>
  <c r="M39" i="17" s="1"/>
  <c r="J41" i="17"/>
  <c r="M41" i="17" s="1"/>
  <c r="AZ24" i="17"/>
  <c r="BC24" i="17" s="1"/>
  <c r="BA20" i="17"/>
  <c r="BD20" i="17" s="1"/>
  <c r="J25" i="17"/>
  <c r="M25" i="17" s="1"/>
  <c r="I32" i="17"/>
  <c r="L32" i="17" s="1"/>
  <c r="I34" i="17"/>
  <c r="L34" i="17" s="1"/>
  <c r="I40" i="17"/>
  <c r="L40" i="17" s="1"/>
  <c r="I42" i="17"/>
  <c r="L42" i="17" s="1"/>
  <c r="BA19" i="17"/>
  <c r="BD19" i="17" s="1"/>
  <c r="J27" i="17"/>
  <c r="M27" i="17" s="1"/>
  <c r="J32" i="17"/>
  <c r="M32" i="17" s="1"/>
  <c r="J34" i="17"/>
  <c r="M34" i="17" s="1"/>
  <c r="J40" i="17"/>
  <c r="M40" i="17" s="1"/>
  <c r="J42" i="17"/>
  <c r="M42" i="17" s="1"/>
  <c r="BA32" i="17"/>
  <c r="BD32" i="17" s="1"/>
  <c r="BA31" i="17"/>
  <c r="BD31" i="17" s="1"/>
  <c r="AX33" i="17"/>
  <c r="AV34" i="17"/>
  <c r="AU26" i="17"/>
  <c r="AZ26" i="17" s="1"/>
  <c r="BC26" i="17" s="1"/>
  <c r="AS27" i="17"/>
  <c r="AT38" i="17"/>
  <c r="AU38" i="17" s="1"/>
  <c r="AZ38" i="17" s="1"/>
  <c r="BC38" i="17" s="1"/>
  <c r="AU31" i="17"/>
  <c r="AV29" i="17"/>
  <c r="AX29" i="17" s="1"/>
  <c r="BA29" i="17" s="1"/>
  <c r="BD29" i="17" s="1"/>
  <c r="AX28" i="17"/>
  <c r="AX39" i="17"/>
  <c r="BA39" i="17" s="1"/>
  <c r="BD39" i="17" s="1"/>
  <c r="AV40" i="17"/>
  <c r="AS21" i="17"/>
  <c r="AU20" i="17"/>
  <c r="AZ20" i="17" s="1"/>
  <c r="BC20" i="17" s="1"/>
  <c r="AU34" i="17"/>
  <c r="AS35" i="17"/>
  <c r="AS41" i="17"/>
  <c r="AU40" i="17"/>
  <c r="AZ40" i="17" s="1"/>
  <c r="BC40" i="17" s="1"/>
  <c r="AV22" i="17"/>
  <c r="AX22" i="17" s="1"/>
  <c r="AX21" i="17"/>
  <c r="AJ26" i="17"/>
  <c r="AM26" i="17" s="1"/>
  <c r="AI34" i="17"/>
  <c r="AL34" i="17" s="1"/>
  <c r="AJ40" i="17"/>
  <c r="AM40" i="17" s="1"/>
  <c r="AI25" i="17"/>
  <c r="AL25" i="17" s="1"/>
  <c r="AI39" i="17"/>
  <c r="AL39" i="17" s="1"/>
  <c r="AJ20" i="17"/>
  <c r="AM20" i="17" s="1"/>
  <c r="AI20" i="17"/>
  <c r="AL20" i="17" s="1"/>
  <c r="AJ34" i="17"/>
  <c r="AM34" i="17" s="1"/>
  <c r="W33" i="17"/>
  <c r="Z33" i="17" s="1"/>
  <c r="V20" i="17"/>
  <c r="Y20" i="17" s="1"/>
  <c r="W27" i="17"/>
  <c r="Z27" i="17" s="1"/>
  <c r="V34" i="17"/>
  <c r="Y34" i="17" s="1"/>
  <c r="V40" i="17"/>
  <c r="Y40" i="17" s="1"/>
  <c r="W20" i="17"/>
  <c r="Z20" i="17" s="1"/>
  <c r="V27" i="17"/>
  <c r="Y27" i="17" s="1"/>
  <c r="W41" i="17"/>
  <c r="Z41" i="17" s="1"/>
  <c r="I18" i="17"/>
  <c r="L18" i="17" s="1"/>
  <c r="I20" i="17"/>
  <c r="L20" i="17" s="1"/>
  <c r="F26" i="17"/>
  <c r="J18" i="17"/>
  <c r="M18" i="17" s="1"/>
  <c r="J20" i="17"/>
  <c r="M20" i="17" s="1"/>
  <c r="J26" i="17"/>
  <c r="M26" i="17" s="1"/>
  <c r="J28" i="17"/>
  <c r="M28" i="17" s="1"/>
  <c r="I19" i="17"/>
  <c r="L19" i="17" s="1"/>
  <c r="I21" i="17"/>
  <c r="L21" i="17" s="1"/>
  <c r="AX6" i="11"/>
  <c r="BF49" i="11"/>
  <c r="BF48" i="11"/>
  <c r="BF53" i="11"/>
  <c r="BF52" i="11"/>
  <c r="AW6" i="11"/>
  <c r="AV6" i="11"/>
  <c r="L10" i="13"/>
  <c r="BF51" i="11"/>
  <c r="BF50" i="11"/>
  <c r="BD49" i="11"/>
  <c r="BD47" i="11"/>
  <c r="L220" i="13"/>
  <c r="L212" i="13"/>
  <c r="L202" i="13"/>
  <c r="L185" i="13"/>
  <c r="L189" i="13"/>
  <c r="L200" i="13"/>
  <c r="L175" i="13"/>
  <c r="L113" i="13"/>
  <c r="L99" i="13"/>
  <c r="L78" i="13"/>
  <c r="L69" i="13"/>
  <c r="L140" i="13"/>
  <c r="L234" i="13"/>
  <c r="L233" i="13"/>
  <c r="L232" i="13"/>
  <c r="L231" i="13"/>
  <c r="L222" i="13"/>
  <c r="L205" i="13"/>
  <c r="L191" i="13"/>
  <c r="L178" i="13"/>
  <c r="L166" i="13"/>
  <c r="L135" i="13"/>
  <c r="L133" i="13"/>
  <c r="L228" i="13"/>
  <c r="L221" i="13"/>
  <c r="L213" i="13"/>
  <c r="L206" i="13"/>
  <c r="L217" i="13"/>
  <c r="L216" i="13"/>
  <c r="L218" i="13"/>
  <c r="L215" i="13"/>
  <c r="L230" i="13"/>
  <c r="L120" i="13"/>
  <c r="L115" i="13"/>
  <c r="L101" i="13"/>
  <c r="L80" i="13"/>
  <c r="L71" i="13"/>
  <c r="L142" i="13"/>
  <c r="L219" i="13"/>
  <c r="L204" i="13"/>
  <c r="L203" i="13"/>
  <c r="L197" i="13"/>
  <c r="L198" i="13"/>
  <c r="L194" i="13"/>
  <c r="L214" i="13"/>
  <c r="L187" i="13"/>
  <c r="L186" i="13"/>
  <c r="L109" i="13"/>
  <c r="L117" i="13"/>
  <c r="L103" i="13"/>
  <c r="L82" i="13"/>
  <c r="L148" i="13"/>
  <c r="L144" i="13"/>
  <c r="L211" i="13"/>
  <c r="L190" i="13"/>
  <c r="L173" i="13"/>
  <c r="L171" i="13"/>
  <c r="L167" i="13"/>
  <c r="L181" i="13"/>
  <c r="L160" i="13"/>
  <c r="L158" i="13"/>
  <c r="L125" i="13"/>
  <c r="L111" i="13"/>
  <c r="L95" i="13"/>
  <c r="L105" i="13"/>
  <c r="L84" i="13"/>
  <c r="L150" i="13"/>
  <c r="L21" i="13"/>
  <c r="L201" i="13"/>
  <c r="L177" i="13"/>
  <c r="L176" i="13"/>
  <c r="L154" i="13"/>
  <c r="L172" i="13"/>
  <c r="L168" i="13"/>
  <c r="L136" i="13"/>
  <c r="L131" i="13"/>
  <c r="L129" i="13"/>
  <c r="L91" i="13"/>
  <c r="L97" i="13"/>
  <c r="L56" i="13"/>
  <c r="L30" i="13"/>
  <c r="L16" i="13"/>
  <c r="L23" i="13"/>
  <c r="L209" i="13"/>
  <c r="L184" i="13"/>
  <c r="L165" i="13"/>
  <c r="L159" i="13"/>
  <c r="L128" i="13"/>
  <c r="L155" i="13"/>
  <c r="L153" i="13"/>
  <c r="L122" i="13"/>
  <c r="L87" i="13"/>
  <c r="L121" i="13"/>
  <c r="L93" i="13"/>
  <c r="L58" i="13"/>
  <c r="L86" i="13"/>
  <c r="L48" i="13"/>
  <c r="L73" i="13"/>
  <c r="L7" i="13"/>
  <c r="L195" i="13"/>
  <c r="L188" i="13"/>
  <c r="L134" i="13"/>
  <c r="L130" i="13"/>
  <c r="L126" i="13"/>
  <c r="L127" i="13"/>
  <c r="L123" i="13"/>
  <c r="L124" i="13"/>
  <c r="L88" i="13"/>
  <c r="L67" i="13"/>
  <c r="L62" i="13"/>
  <c r="L60" i="13"/>
  <c r="L53" i="13"/>
  <c r="L50" i="13"/>
  <c r="L27" i="13"/>
  <c r="L42" i="13"/>
  <c r="L179" i="13"/>
  <c r="L199" i="13"/>
  <c r="L132" i="13"/>
  <c r="L118" i="13"/>
  <c r="L106" i="13"/>
  <c r="L107" i="13"/>
  <c r="L74" i="13"/>
  <c r="L89" i="13"/>
  <c r="L66" i="13"/>
  <c r="L54" i="13"/>
  <c r="L65" i="13"/>
  <c r="L40" i="13"/>
  <c r="L36" i="13"/>
  <c r="L14" i="13"/>
  <c r="L18" i="13"/>
  <c r="L45" i="13"/>
  <c r="L207" i="13"/>
  <c r="L174" i="13"/>
  <c r="L119" i="13"/>
  <c r="L108" i="13"/>
  <c r="L110" i="13"/>
  <c r="L90" i="13"/>
  <c r="L92" i="13"/>
  <c r="L61" i="13"/>
  <c r="L63" i="13"/>
  <c r="L64" i="13"/>
  <c r="L37" i="13"/>
  <c r="L33" i="13"/>
  <c r="L32" i="13"/>
  <c r="L25" i="13"/>
  <c r="L31" i="13"/>
  <c r="L46" i="13"/>
  <c r="L163" i="13"/>
  <c r="L182" i="13"/>
  <c r="L112" i="13"/>
  <c r="L114" i="13"/>
  <c r="L116" i="13"/>
  <c r="L94" i="13"/>
  <c r="L96" i="13"/>
  <c r="L57" i="13"/>
  <c r="L59" i="13"/>
  <c r="L38" i="13"/>
  <c r="L39" i="13"/>
  <c r="L24" i="13"/>
  <c r="L9" i="13"/>
  <c r="L11" i="13"/>
  <c r="L8" i="13"/>
  <c r="L5" i="13"/>
  <c r="L3" i="13"/>
  <c r="L156" i="13"/>
  <c r="L192" i="13"/>
  <c r="L98" i="13"/>
  <c r="L100" i="13"/>
  <c r="L102" i="13"/>
  <c r="L104" i="13"/>
  <c r="L55" i="13"/>
  <c r="L85" i="13"/>
  <c r="L52" i="13"/>
  <c r="L34" i="13"/>
  <c r="L35" i="13"/>
  <c r="L19" i="13"/>
  <c r="L12" i="13"/>
  <c r="L4" i="13"/>
  <c r="L226" i="13"/>
  <c r="L151" i="13"/>
  <c r="L77" i="13"/>
  <c r="L79" i="13"/>
  <c r="L81" i="13"/>
  <c r="L83" i="13"/>
  <c r="L29" i="13"/>
  <c r="L47" i="13"/>
  <c r="L49" i="13"/>
  <c r="L51" i="13"/>
  <c r="L13" i="13"/>
  <c r="L161" i="13"/>
  <c r="L75" i="13"/>
  <c r="L145" i="13"/>
  <c r="L68" i="13"/>
  <c r="L70" i="13"/>
  <c r="L147" i="13"/>
  <c r="L149" i="13"/>
  <c r="L15" i="13"/>
  <c r="L72" i="13"/>
  <c r="L26" i="13"/>
  <c r="L28" i="13"/>
  <c r="L17" i="13"/>
  <c r="L169" i="13"/>
  <c r="L137" i="13"/>
  <c r="L224" i="13"/>
  <c r="L139" i="13"/>
  <c r="L141" i="13"/>
  <c r="L143" i="13"/>
  <c r="L20" i="13"/>
  <c r="L22" i="13"/>
  <c r="L6" i="13"/>
  <c r="L41" i="13"/>
  <c r="L43" i="13"/>
  <c r="L44" i="13"/>
  <c r="O3" i="11"/>
  <c r="BE3" i="11"/>
  <c r="BE49" i="11"/>
  <c r="BE48" i="11"/>
  <c r="BD53" i="11"/>
  <c r="BH53" i="11" s="1"/>
  <c r="BD52" i="11"/>
  <c r="BD51" i="11"/>
  <c r="BD50" i="11"/>
  <c r="BF47" i="11"/>
  <c r="BF46" i="11"/>
  <c r="BE46" i="11"/>
  <c r="BE47" i="11"/>
  <c r="BE52" i="11"/>
  <c r="BE50" i="11"/>
  <c r="BD48" i="11"/>
  <c r="BD46" i="11"/>
  <c r="AV108" i="17" l="1"/>
  <c r="AX107" i="17"/>
  <c r="BP110" i="17"/>
  <c r="CC110" i="17"/>
  <c r="BP107" i="17"/>
  <c r="CC107" i="17"/>
  <c r="BH48" i="11"/>
  <c r="AZ67" i="17"/>
  <c r="BL67" i="17"/>
  <c r="BG49" i="11"/>
  <c r="AZ101" i="17"/>
  <c r="BC101" i="17" s="1"/>
  <c r="AW100" i="17"/>
  <c r="AU108" i="17"/>
  <c r="AS109" i="17"/>
  <c r="AX98" i="17"/>
  <c r="BA99" i="17"/>
  <c r="BD99" i="17" s="1"/>
  <c r="BC121" i="17"/>
  <c r="BD117" i="17"/>
  <c r="BA123" i="17"/>
  <c r="BC116" i="17"/>
  <c r="AZ122" i="17"/>
  <c r="BC111" i="17"/>
  <c r="AZ117" i="17"/>
  <c r="BC112" i="17"/>
  <c r="AZ118" i="17"/>
  <c r="BD122" i="17"/>
  <c r="BF67" i="17"/>
  <c r="BI67" i="17" s="1"/>
  <c r="BL74" i="17"/>
  <c r="BO74" i="17" s="1"/>
  <c r="BF74" i="17"/>
  <c r="BI74" i="17" s="1"/>
  <c r="AZ74" i="17"/>
  <c r="BC74" i="17" s="1"/>
  <c r="BA58" i="17"/>
  <c r="BD58" i="17" s="1"/>
  <c r="BG58" i="17"/>
  <c r="BJ58" i="17" s="1"/>
  <c r="BM58" i="17"/>
  <c r="BP58" i="17" s="1"/>
  <c r="BL58" i="17"/>
  <c r="BO58" i="17" s="1"/>
  <c r="BF58" i="17"/>
  <c r="BI58" i="17" s="1"/>
  <c r="AZ58" i="17"/>
  <c r="BC58" i="17" s="1"/>
  <c r="BA51" i="17"/>
  <c r="BD51" i="17" s="1"/>
  <c r="BG51" i="17"/>
  <c r="BJ51" i="17" s="1"/>
  <c r="BM51" i="17"/>
  <c r="BP51" i="17" s="1"/>
  <c r="BF51" i="17"/>
  <c r="BI51" i="17" s="1"/>
  <c r="AZ51" i="17"/>
  <c r="BC51" i="17" s="1"/>
  <c r="BL51" i="17"/>
  <c r="BO51" i="17" s="1"/>
  <c r="BA73" i="17"/>
  <c r="BD73" i="17" s="1"/>
  <c r="BG73" i="17"/>
  <c r="BJ73" i="17" s="1"/>
  <c r="BM73" i="17"/>
  <c r="BP73" i="17" s="1"/>
  <c r="BG66" i="17"/>
  <c r="BC66" i="17" s="1"/>
  <c r="BM66" i="17"/>
  <c r="BP66" i="17" s="1"/>
  <c r="BA66" i="17"/>
  <c r="AU52" i="17"/>
  <c r="AS53" i="17"/>
  <c r="AU53" i="17" s="1"/>
  <c r="AX74" i="17"/>
  <c r="AV75" i="17"/>
  <c r="AU59" i="17"/>
  <c r="AS60" i="17"/>
  <c r="AV53" i="17"/>
  <c r="AX53" i="17" s="1"/>
  <c r="AX52" i="17"/>
  <c r="AX67" i="17"/>
  <c r="AV68" i="17"/>
  <c r="AS69" i="17"/>
  <c r="AU69" i="17" s="1"/>
  <c r="AU68" i="17"/>
  <c r="AS76" i="17"/>
  <c r="AU75" i="17"/>
  <c r="AV60" i="17"/>
  <c r="AX59" i="17"/>
  <c r="BA21" i="17"/>
  <c r="BD21" i="17" s="1"/>
  <c r="AZ31" i="17"/>
  <c r="BC31" i="17" s="1"/>
  <c r="BA22" i="17"/>
  <c r="BD22" i="17" s="1"/>
  <c r="AZ34" i="17"/>
  <c r="BC34" i="17" s="1"/>
  <c r="BA33" i="17"/>
  <c r="BD33" i="17" s="1"/>
  <c r="BA28" i="17"/>
  <c r="BD28" i="17" s="1"/>
  <c r="AU27" i="17"/>
  <c r="AZ27" i="17" s="1"/>
  <c r="BC27" i="17" s="1"/>
  <c r="AS28" i="17"/>
  <c r="AS42" i="17"/>
  <c r="AU41" i="17"/>
  <c r="AZ41" i="17" s="1"/>
  <c r="BC41" i="17" s="1"/>
  <c r="AU21" i="17"/>
  <c r="AZ21" i="17" s="1"/>
  <c r="BC21" i="17" s="1"/>
  <c r="AS22" i="17"/>
  <c r="AU22" i="17" s="1"/>
  <c r="AZ22" i="17" s="1"/>
  <c r="BC22" i="17" s="1"/>
  <c r="AS36" i="17"/>
  <c r="AU36" i="17" s="1"/>
  <c r="AU35" i="17"/>
  <c r="AX40" i="17"/>
  <c r="BA40" i="17" s="1"/>
  <c r="BD40" i="17" s="1"/>
  <c r="AV41" i="17"/>
  <c r="AX34" i="17"/>
  <c r="AV35" i="17"/>
  <c r="AJ36" i="17"/>
  <c r="AM36" i="17" s="1"/>
  <c r="AJ35" i="17"/>
  <c r="AM35" i="17" s="1"/>
  <c r="AI36" i="17"/>
  <c r="AL36" i="17" s="1"/>
  <c r="AI35" i="17"/>
  <c r="AL35" i="17" s="1"/>
  <c r="AJ21" i="17"/>
  <c r="AM21" i="17" s="1"/>
  <c r="AJ22" i="17"/>
  <c r="AM22" i="17" s="1"/>
  <c r="AI40" i="17"/>
  <c r="AL40" i="17" s="1"/>
  <c r="AI26" i="17"/>
  <c r="AL26" i="17" s="1"/>
  <c r="AI22" i="17"/>
  <c r="AL22" i="17" s="1"/>
  <c r="AI21" i="17"/>
  <c r="AL21" i="17" s="1"/>
  <c r="AJ41" i="17"/>
  <c r="AM41" i="17" s="1"/>
  <c r="AJ27" i="17"/>
  <c r="AM27" i="17" s="1"/>
  <c r="W43" i="17"/>
  <c r="Z43" i="17" s="1"/>
  <c r="W42" i="17"/>
  <c r="Z42" i="17" s="1"/>
  <c r="W22" i="17"/>
  <c r="Z22" i="17" s="1"/>
  <c r="W21" i="17"/>
  <c r="Z21" i="17" s="1"/>
  <c r="V36" i="17"/>
  <c r="Y36" i="17" s="1"/>
  <c r="V35" i="17"/>
  <c r="Y35" i="17" s="1"/>
  <c r="V21" i="17"/>
  <c r="Y21" i="17" s="1"/>
  <c r="V22" i="17"/>
  <c r="Y22" i="17" s="1"/>
  <c r="V41" i="17"/>
  <c r="Y41" i="17" s="1"/>
  <c r="W34" i="17"/>
  <c r="Z34" i="17" s="1"/>
  <c r="V29" i="17"/>
  <c r="Y29" i="17" s="1"/>
  <c r="V28" i="17"/>
  <c r="Y28" i="17" s="1"/>
  <c r="W29" i="17"/>
  <c r="Z29" i="17" s="1"/>
  <c r="W28" i="17"/>
  <c r="Z28" i="17" s="1"/>
  <c r="F27" i="17"/>
  <c r="I26" i="17"/>
  <c r="L26" i="17" s="1"/>
  <c r="BH46" i="11"/>
  <c r="BH47" i="11"/>
  <c r="BH49" i="11"/>
  <c r="BH50" i="11"/>
  <c r="BH52" i="11"/>
  <c r="BG48" i="11"/>
  <c r="BG46" i="11"/>
  <c r="BG50" i="11"/>
  <c r="BE51" i="11"/>
  <c r="BG47" i="11"/>
  <c r="BG52" i="1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G4" i="1"/>
  <c r="H4" i="1"/>
  <c r="I4" i="1"/>
  <c r="AY10" i="11"/>
  <c r="AW10" i="11"/>
  <c r="AO6" i="11"/>
  <c r="AP6" i="11"/>
  <c r="AQ6" i="11"/>
  <c r="AO7" i="11"/>
  <c r="AP7" i="11"/>
  <c r="AQ7" i="11"/>
  <c r="AO8" i="11"/>
  <c r="AP8" i="11"/>
  <c r="AQ8" i="11"/>
  <c r="AO9" i="11"/>
  <c r="AP9" i="11"/>
  <c r="AQ9" i="11"/>
  <c r="AO10" i="11"/>
  <c r="AP10" i="11"/>
  <c r="AQ10" i="11"/>
  <c r="AO11" i="11"/>
  <c r="AP11" i="11"/>
  <c r="AQ11" i="11"/>
  <c r="AO12" i="11"/>
  <c r="AP12" i="11"/>
  <c r="AQ12" i="11"/>
  <c r="AO13" i="11"/>
  <c r="AP13" i="11"/>
  <c r="AQ13" i="11"/>
  <c r="AO14" i="11"/>
  <c r="AP14" i="11"/>
  <c r="AQ14" i="11"/>
  <c r="AO15" i="11"/>
  <c r="AP15" i="11"/>
  <c r="AQ15" i="11"/>
  <c r="AO16" i="11"/>
  <c r="AP16" i="11"/>
  <c r="AQ16" i="11"/>
  <c r="AO17" i="11"/>
  <c r="AP17" i="11"/>
  <c r="AQ17" i="11"/>
  <c r="AO18" i="11"/>
  <c r="AP18" i="11"/>
  <c r="AQ18" i="11"/>
  <c r="AO19" i="11"/>
  <c r="AP19" i="11"/>
  <c r="AQ19" i="11"/>
  <c r="AO20" i="11"/>
  <c r="AP20" i="11"/>
  <c r="AQ20" i="11"/>
  <c r="AO21" i="11"/>
  <c r="AP21" i="11"/>
  <c r="AQ21" i="11"/>
  <c r="AO22" i="11"/>
  <c r="AP22" i="11"/>
  <c r="AQ22" i="11"/>
  <c r="AO23" i="11"/>
  <c r="AP23" i="11"/>
  <c r="AQ23" i="11"/>
  <c r="AO24" i="11"/>
  <c r="AP24" i="11"/>
  <c r="AQ24" i="11"/>
  <c r="AO25" i="11"/>
  <c r="AP25" i="11"/>
  <c r="AQ25" i="11"/>
  <c r="BE40" i="11"/>
  <c r="BD40" i="11"/>
  <c r="BC40" i="11"/>
  <c r="BE39" i="11"/>
  <c r="BD39" i="11"/>
  <c r="BC39" i="11"/>
  <c r="BE38" i="11"/>
  <c r="BD38" i="11"/>
  <c r="BC38" i="11"/>
  <c r="BE37" i="11"/>
  <c r="BD37" i="11"/>
  <c r="BC37" i="11"/>
  <c r="AQ218" i="11"/>
  <c r="AP218" i="11"/>
  <c r="AO218" i="11"/>
  <c r="AQ217" i="11"/>
  <c r="AP217" i="11"/>
  <c r="AO217" i="11"/>
  <c r="AQ216" i="11"/>
  <c r="AP216" i="11"/>
  <c r="AO216" i="11"/>
  <c r="AQ215" i="11"/>
  <c r="AP215" i="11"/>
  <c r="AO215" i="11"/>
  <c r="AQ214" i="11"/>
  <c r="AP214" i="11"/>
  <c r="AO214" i="11"/>
  <c r="AQ213" i="11"/>
  <c r="AP213" i="11"/>
  <c r="AO213" i="11"/>
  <c r="AQ212" i="11"/>
  <c r="AP212" i="11"/>
  <c r="AO212" i="11"/>
  <c r="AQ211" i="11"/>
  <c r="AP211" i="11"/>
  <c r="AO211" i="11"/>
  <c r="AQ210" i="11"/>
  <c r="AP210" i="11"/>
  <c r="AO210" i="11"/>
  <c r="AQ209" i="11"/>
  <c r="AP209" i="11"/>
  <c r="AO209" i="11"/>
  <c r="AQ208" i="11"/>
  <c r="AP208" i="11"/>
  <c r="AO208" i="11"/>
  <c r="AQ207" i="11"/>
  <c r="AP207" i="11"/>
  <c r="AO207" i="11"/>
  <c r="AQ206" i="11"/>
  <c r="AP206" i="11"/>
  <c r="AO206" i="11"/>
  <c r="AQ205" i="11"/>
  <c r="AP205" i="11"/>
  <c r="AO205" i="11"/>
  <c r="AQ204" i="11"/>
  <c r="AP204" i="11"/>
  <c r="AO204" i="11"/>
  <c r="AQ203" i="11"/>
  <c r="AP203" i="11"/>
  <c r="AO203" i="11"/>
  <c r="AQ202" i="11"/>
  <c r="AP202" i="11"/>
  <c r="AO202" i="11"/>
  <c r="AQ201" i="11"/>
  <c r="AP201" i="11"/>
  <c r="AO201" i="11"/>
  <c r="AQ200" i="11"/>
  <c r="AP200" i="11"/>
  <c r="AO200" i="11"/>
  <c r="AQ199" i="11"/>
  <c r="AP199" i="11"/>
  <c r="AO199" i="11"/>
  <c r="AQ198" i="11"/>
  <c r="AP198" i="11"/>
  <c r="AO198" i="11"/>
  <c r="AQ197" i="11"/>
  <c r="AP197" i="11"/>
  <c r="AO197" i="11"/>
  <c r="AQ196" i="11"/>
  <c r="AP196" i="11"/>
  <c r="AO196" i="11"/>
  <c r="AQ195" i="11"/>
  <c r="AP195" i="11"/>
  <c r="AO195" i="11"/>
  <c r="AQ194" i="11"/>
  <c r="AP194" i="11"/>
  <c r="AO194" i="11"/>
  <c r="AQ193" i="11"/>
  <c r="AP193" i="11"/>
  <c r="AO193" i="11"/>
  <c r="AQ192" i="11"/>
  <c r="AP192" i="11"/>
  <c r="AO192" i="11"/>
  <c r="AQ191" i="11"/>
  <c r="AP191" i="11"/>
  <c r="AO191" i="11"/>
  <c r="AQ190" i="11"/>
  <c r="AP190" i="11"/>
  <c r="AO190" i="11"/>
  <c r="AQ189" i="11"/>
  <c r="AP189" i="11"/>
  <c r="AO189" i="11"/>
  <c r="AQ188" i="11"/>
  <c r="AP188" i="11"/>
  <c r="AO188" i="11"/>
  <c r="AQ187" i="11"/>
  <c r="AP187" i="11"/>
  <c r="AO187" i="11"/>
  <c r="AQ186" i="11"/>
  <c r="AP186" i="11"/>
  <c r="AO186" i="11"/>
  <c r="AQ185" i="11"/>
  <c r="AP185" i="11"/>
  <c r="AO185" i="11"/>
  <c r="AQ184" i="11"/>
  <c r="AP184" i="11"/>
  <c r="AO184" i="11"/>
  <c r="AQ183" i="11"/>
  <c r="AP183" i="11"/>
  <c r="AO183" i="11"/>
  <c r="AQ182" i="11"/>
  <c r="AP182" i="11"/>
  <c r="AO182" i="11"/>
  <c r="AQ181" i="11"/>
  <c r="AP181" i="11"/>
  <c r="AO181" i="11"/>
  <c r="AQ180" i="11"/>
  <c r="AP180" i="11"/>
  <c r="AO180" i="11"/>
  <c r="AQ179" i="11"/>
  <c r="AP179" i="11"/>
  <c r="AO179" i="11"/>
  <c r="AQ178" i="11"/>
  <c r="AP178" i="11"/>
  <c r="AO178" i="11"/>
  <c r="AQ177" i="11"/>
  <c r="AP177" i="11"/>
  <c r="AO177" i="11"/>
  <c r="AQ176" i="11"/>
  <c r="AP176" i="11"/>
  <c r="AO176" i="11"/>
  <c r="AQ175" i="11"/>
  <c r="AP175" i="11"/>
  <c r="AO175" i="11"/>
  <c r="AQ174" i="11"/>
  <c r="AP174" i="11"/>
  <c r="AO174" i="11"/>
  <c r="AQ173" i="11"/>
  <c r="AP173" i="11"/>
  <c r="AO173" i="11"/>
  <c r="AQ172" i="11"/>
  <c r="AP172" i="11"/>
  <c r="AO172" i="11"/>
  <c r="AQ171" i="11"/>
  <c r="AP171" i="11"/>
  <c r="AO171" i="11"/>
  <c r="AQ170" i="11"/>
  <c r="AP170" i="11"/>
  <c r="AO170" i="11"/>
  <c r="AQ169" i="11"/>
  <c r="AP169" i="11"/>
  <c r="AO169" i="11"/>
  <c r="AQ168" i="11"/>
  <c r="AP168" i="11"/>
  <c r="AO168" i="11"/>
  <c r="AQ167" i="11"/>
  <c r="AP167" i="11"/>
  <c r="AO167" i="11"/>
  <c r="AQ166" i="11"/>
  <c r="AP166" i="11"/>
  <c r="AO166" i="11"/>
  <c r="AQ165" i="11"/>
  <c r="AP165" i="11"/>
  <c r="AO165" i="11"/>
  <c r="AQ164" i="11"/>
  <c r="AP164" i="11"/>
  <c r="AO164" i="11"/>
  <c r="AQ163" i="11"/>
  <c r="AP163" i="11"/>
  <c r="AO163" i="11"/>
  <c r="AQ162" i="11"/>
  <c r="AP162" i="11"/>
  <c r="AO162" i="11"/>
  <c r="AQ161" i="11"/>
  <c r="AP161" i="11"/>
  <c r="AO161" i="11"/>
  <c r="AQ160" i="11"/>
  <c r="AP160" i="11"/>
  <c r="AO160" i="11"/>
  <c r="AQ159" i="11"/>
  <c r="AP159" i="11"/>
  <c r="AO159" i="11"/>
  <c r="AQ158" i="11"/>
  <c r="AP158" i="11"/>
  <c r="AO158" i="11"/>
  <c r="AQ157" i="11"/>
  <c r="AP157" i="11"/>
  <c r="AO157" i="11"/>
  <c r="AQ156" i="11"/>
  <c r="AP156" i="11"/>
  <c r="AO156" i="11"/>
  <c r="AQ155" i="11"/>
  <c r="AP155" i="11"/>
  <c r="AO155" i="11"/>
  <c r="AQ154" i="11"/>
  <c r="AP154" i="11"/>
  <c r="AO154" i="11"/>
  <c r="AQ153" i="11"/>
  <c r="AP153" i="11"/>
  <c r="AO153" i="11"/>
  <c r="AQ152" i="11"/>
  <c r="AP152" i="11"/>
  <c r="AO152" i="11"/>
  <c r="AQ151" i="11"/>
  <c r="AP151" i="11"/>
  <c r="AO151" i="11"/>
  <c r="AQ150" i="11"/>
  <c r="AP150" i="11"/>
  <c r="AO150" i="11"/>
  <c r="AQ149" i="11"/>
  <c r="AP149" i="11"/>
  <c r="AO149" i="11"/>
  <c r="AQ148" i="11"/>
  <c r="AP148" i="11"/>
  <c r="AO148" i="11"/>
  <c r="AQ147" i="11"/>
  <c r="AP147" i="11"/>
  <c r="AO147" i="11"/>
  <c r="AQ146" i="11"/>
  <c r="AP146" i="11"/>
  <c r="AO146" i="11"/>
  <c r="AQ145" i="11"/>
  <c r="AP145" i="11"/>
  <c r="AO145" i="11"/>
  <c r="AQ144" i="11"/>
  <c r="AP144" i="11"/>
  <c r="AO144" i="11"/>
  <c r="AQ143" i="11"/>
  <c r="AP143" i="11"/>
  <c r="AO143" i="11"/>
  <c r="AQ142" i="11"/>
  <c r="AP142" i="11"/>
  <c r="AO142" i="11"/>
  <c r="AQ141" i="11"/>
  <c r="AP141" i="11"/>
  <c r="AO141" i="11"/>
  <c r="AQ140" i="11"/>
  <c r="AP140" i="11"/>
  <c r="AO140" i="11"/>
  <c r="AQ139" i="11"/>
  <c r="AP139" i="11"/>
  <c r="AO139" i="11"/>
  <c r="AQ138" i="11"/>
  <c r="AP138" i="11"/>
  <c r="AO138" i="11"/>
  <c r="AQ137" i="11"/>
  <c r="AP137" i="11"/>
  <c r="AO137" i="11"/>
  <c r="AQ136" i="11"/>
  <c r="AP136" i="11"/>
  <c r="AO136" i="11"/>
  <c r="AQ135" i="11"/>
  <c r="AP135" i="11"/>
  <c r="AO135" i="11"/>
  <c r="AQ134" i="11"/>
  <c r="AP134" i="11"/>
  <c r="AO134" i="11"/>
  <c r="AQ133" i="11"/>
  <c r="AP133" i="11"/>
  <c r="AO133" i="11"/>
  <c r="AQ132" i="11"/>
  <c r="AP132" i="11"/>
  <c r="AO132" i="11"/>
  <c r="AQ131" i="11"/>
  <c r="AP131" i="11"/>
  <c r="AO131" i="11"/>
  <c r="AQ130" i="11"/>
  <c r="AP130" i="11"/>
  <c r="AO130" i="11"/>
  <c r="AQ129" i="11"/>
  <c r="AP129" i="11"/>
  <c r="AO129" i="11"/>
  <c r="AQ128" i="11"/>
  <c r="AP128" i="11"/>
  <c r="AO128" i="11"/>
  <c r="AQ127" i="11"/>
  <c r="AP127" i="11"/>
  <c r="AO127" i="11"/>
  <c r="AQ126" i="11"/>
  <c r="AP126" i="11"/>
  <c r="AO126" i="11"/>
  <c r="AQ125" i="11"/>
  <c r="AP125" i="11"/>
  <c r="AO125" i="11"/>
  <c r="AQ124" i="11"/>
  <c r="AP124" i="11"/>
  <c r="AO124" i="11"/>
  <c r="AQ123" i="11"/>
  <c r="AP123" i="11"/>
  <c r="AO123" i="11"/>
  <c r="AQ122" i="11"/>
  <c r="AP122" i="11"/>
  <c r="AO122" i="11"/>
  <c r="AQ121" i="11"/>
  <c r="AP121" i="11"/>
  <c r="AO121" i="11"/>
  <c r="AQ120" i="11"/>
  <c r="AP120" i="11"/>
  <c r="AO120" i="11"/>
  <c r="AQ119" i="11"/>
  <c r="AP119" i="11"/>
  <c r="AO119" i="11"/>
  <c r="AQ118" i="11"/>
  <c r="AP118" i="11"/>
  <c r="AO118" i="11"/>
  <c r="AQ117" i="11"/>
  <c r="AP117" i="11"/>
  <c r="AO117" i="11"/>
  <c r="AQ116" i="11"/>
  <c r="AP116" i="11"/>
  <c r="AO116" i="11"/>
  <c r="AQ115" i="11"/>
  <c r="AP115" i="11"/>
  <c r="AO115" i="11"/>
  <c r="AQ114" i="11"/>
  <c r="AP114" i="11"/>
  <c r="AO114" i="11"/>
  <c r="AQ113" i="11"/>
  <c r="AP113" i="11"/>
  <c r="AO113" i="11"/>
  <c r="AQ112" i="11"/>
  <c r="AP112" i="11"/>
  <c r="AO112" i="11"/>
  <c r="AQ111" i="11"/>
  <c r="AP111" i="11"/>
  <c r="AO111" i="11"/>
  <c r="AQ110" i="11"/>
  <c r="AP110" i="11"/>
  <c r="AO110" i="11"/>
  <c r="AQ109" i="11"/>
  <c r="AP109" i="11"/>
  <c r="AO109" i="11"/>
  <c r="AQ108" i="11"/>
  <c r="AP108" i="11"/>
  <c r="AO108" i="11"/>
  <c r="AQ107" i="11"/>
  <c r="AP107" i="11"/>
  <c r="AO107" i="11"/>
  <c r="AQ106" i="11"/>
  <c r="AP106" i="11"/>
  <c r="AO106" i="11"/>
  <c r="AQ105" i="11"/>
  <c r="AP105" i="11"/>
  <c r="AO105" i="11"/>
  <c r="AQ104" i="11"/>
  <c r="AP104" i="11"/>
  <c r="AO104" i="11"/>
  <c r="AQ103" i="11"/>
  <c r="AP103" i="11"/>
  <c r="AO103" i="11"/>
  <c r="AQ102" i="11"/>
  <c r="AP102" i="11"/>
  <c r="AO102" i="11"/>
  <c r="AQ101" i="11"/>
  <c r="AP101" i="11"/>
  <c r="AO101" i="11"/>
  <c r="AQ100" i="11"/>
  <c r="AP100" i="11"/>
  <c r="AO100" i="11"/>
  <c r="AQ99" i="11"/>
  <c r="AP99" i="11"/>
  <c r="AO99" i="11"/>
  <c r="AQ98" i="11"/>
  <c r="AP98" i="11"/>
  <c r="AO98" i="11"/>
  <c r="AQ97" i="11"/>
  <c r="AP97" i="11"/>
  <c r="AO97" i="11"/>
  <c r="AQ96" i="11"/>
  <c r="AP96" i="11"/>
  <c r="AO96" i="11"/>
  <c r="AQ95" i="11"/>
  <c r="AP95" i="11"/>
  <c r="AO95" i="11"/>
  <c r="AQ94" i="11"/>
  <c r="AP94" i="11"/>
  <c r="AO94" i="11"/>
  <c r="AQ93" i="11"/>
  <c r="AP93" i="11"/>
  <c r="AO93" i="11"/>
  <c r="AQ92" i="11"/>
  <c r="AP92" i="11"/>
  <c r="AO92" i="11"/>
  <c r="AQ91" i="11"/>
  <c r="AP91" i="11"/>
  <c r="AO91" i="11"/>
  <c r="AQ90" i="11"/>
  <c r="AP90" i="11"/>
  <c r="AO90" i="11"/>
  <c r="AQ89" i="11"/>
  <c r="AP89" i="11"/>
  <c r="AO89" i="11"/>
  <c r="AQ88" i="11"/>
  <c r="AP88" i="11"/>
  <c r="AO88" i="11"/>
  <c r="AQ87" i="11"/>
  <c r="AP87" i="11"/>
  <c r="AO87" i="11"/>
  <c r="AQ86" i="11"/>
  <c r="AP86" i="11"/>
  <c r="AO86" i="11"/>
  <c r="AQ85" i="11"/>
  <c r="AP85" i="11"/>
  <c r="AO85" i="11"/>
  <c r="AQ84" i="11"/>
  <c r="AP84" i="11"/>
  <c r="AO84" i="11"/>
  <c r="AQ83" i="11"/>
  <c r="AP83" i="11"/>
  <c r="AO83" i="11"/>
  <c r="AQ82" i="11"/>
  <c r="AP82" i="11"/>
  <c r="AO82" i="11"/>
  <c r="AQ81" i="11"/>
  <c r="AP81" i="11"/>
  <c r="AO81" i="11"/>
  <c r="AQ80" i="11"/>
  <c r="AP80" i="11"/>
  <c r="AO80" i="11"/>
  <c r="AQ79" i="11"/>
  <c r="AP79" i="11"/>
  <c r="AO79" i="11"/>
  <c r="AQ78" i="11"/>
  <c r="AP78" i="11"/>
  <c r="AO78" i="11"/>
  <c r="AQ77" i="11"/>
  <c r="AP77" i="11"/>
  <c r="AO77" i="11"/>
  <c r="AQ76" i="11"/>
  <c r="AP76" i="11"/>
  <c r="AO76" i="11"/>
  <c r="AQ75" i="11"/>
  <c r="AP75" i="11"/>
  <c r="AO75" i="11"/>
  <c r="AQ74" i="11"/>
  <c r="AP74" i="11"/>
  <c r="AO74" i="11"/>
  <c r="AQ73" i="11"/>
  <c r="AP73" i="11"/>
  <c r="AO73" i="11"/>
  <c r="AQ72" i="11"/>
  <c r="AP72" i="11"/>
  <c r="AO72" i="11"/>
  <c r="AQ71" i="11"/>
  <c r="AP71" i="11"/>
  <c r="AO71" i="11"/>
  <c r="AQ70" i="11"/>
  <c r="AP70" i="11"/>
  <c r="AO70" i="11"/>
  <c r="AQ69" i="11"/>
  <c r="AP69" i="11"/>
  <c r="AO69" i="11"/>
  <c r="AQ68" i="11"/>
  <c r="AP68" i="11"/>
  <c r="AO68" i="11"/>
  <c r="AQ67" i="11"/>
  <c r="AP67" i="11"/>
  <c r="AO67" i="11"/>
  <c r="AQ66" i="11"/>
  <c r="AP66" i="11"/>
  <c r="AO66" i="11"/>
  <c r="AQ65" i="11"/>
  <c r="AP65" i="11"/>
  <c r="AO65" i="11"/>
  <c r="AQ64" i="11"/>
  <c r="AP64" i="11"/>
  <c r="AO64" i="11"/>
  <c r="AQ63" i="11"/>
  <c r="AP63" i="11"/>
  <c r="AO63" i="11"/>
  <c r="AQ62" i="11"/>
  <c r="AP62" i="11"/>
  <c r="AO62" i="11"/>
  <c r="AQ61" i="11"/>
  <c r="AP61" i="11"/>
  <c r="AO61" i="11"/>
  <c r="AQ60" i="11"/>
  <c r="AP60" i="11"/>
  <c r="AO60" i="11"/>
  <c r="AQ59" i="11"/>
  <c r="AP59" i="11"/>
  <c r="AO59" i="11"/>
  <c r="AQ58" i="11"/>
  <c r="AP58" i="11"/>
  <c r="AO58" i="11"/>
  <c r="AQ57" i="11"/>
  <c r="AP57" i="11"/>
  <c r="AO57" i="11"/>
  <c r="AQ56" i="11"/>
  <c r="AP56" i="11"/>
  <c r="AO56" i="11"/>
  <c r="AQ55" i="11"/>
  <c r="AP55" i="11"/>
  <c r="AO55" i="11"/>
  <c r="AQ54" i="11"/>
  <c r="AP54" i="11"/>
  <c r="AO54" i="11"/>
  <c r="AQ53" i="11"/>
  <c r="AP53" i="11"/>
  <c r="AO53" i="11"/>
  <c r="AQ52" i="11"/>
  <c r="AP52" i="11"/>
  <c r="AO52" i="11"/>
  <c r="AQ51" i="11"/>
  <c r="AP51" i="11"/>
  <c r="AO51" i="11"/>
  <c r="AQ50" i="11"/>
  <c r="AP50" i="11"/>
  <c r="AO50" i="11"/>
  <c r="AQ49" i="11"/>
  <c r="AP49" i="11"/>
  <c r="AO49" i="11"/>
  <c r="AQ48" i="11"/>
  <c r="AP48" i="11"/>
  <c r="AO48" i="11"/>
  <c r="AQ47" i="11"/>
  <c r="AP47" i="11"/>
  <c r="AO47" i="11"/>
  <c r="AQ46" i="11"/>
  <c r="AP46" i="11"/>
  <c r="AO46" i="11"/>
  <c r="AQ45" i="11"/>
  <c r="AP45" i="11"/>
  <c r="AO45" i="11"/>
  <c r="AQ44" i="11"/>
  <c r="AP44" i="11"/>
  <c r="AO44" i="11"/>
  <c r="AQ43" i="11"/>
  <c r="AP43" i="11"/>
  <c r="AO43" i="11"/>
  <c r="AQ42" i="11"/>
  <c r="AP42" i="11"/>
  <c r="AO42" i="11"/>
  <c r="AQ41" i="11"/>
  <c r="AP41" i="11"/>
  <c r="AO41" i="11"/>
  <c r="AQ40" i="11"/>
  <c r="AP40" i="11"/>
  <c r="AO40" i="11"/>
  <c r="AQ39" i="11"/>
  <c r="AP39" i="11"/>
  <c r="AO39" i="11"/>
  <c r="AQ38" i="11"/>
  <c r="AP38" i="11"/>
  <c r="AO38" i="11"/>
  <c r="AQ37" i="11"/>
  <c r="AP37" i="11"/>
  <c r="AO37" i="11"/>
  <c r="AQ36" i="11"/>
  <c r="AP36" i="11"/>
  <c r="AO36" i="11"/>
  <c r="AQ35" i="11"/>
  <c r="AP35" i="11"/>
  <c r="AO35" i="11"/>
  <c r="AQ34" i="11"/>
  <c r="AP34" i="11"/>
  <c r="AO34" i="11"/>
  <c r="AQ33" i="11"/>
  <c r="AP33" i="11"/>
  <c r="AO33" i="11"/>
  <c r="AQ32" i="11"/>
  <c r="AP32" i="11"/>
  <c r="AO32" i="11"/>
  <c r="AQ31" i="11"/>
  <c r="AP31" i="11"/>
  <c r="AO31" i="11"/>
  <c r="AQ30" i="11"/>
  <c r="AP30" i="11"/>
  <c r="AO30" i="11"/>
  <c r="AQ29" i="11"/>
  <c r="AP29" i="11"/>
  <c r="AO29" i="11"/>
  <c r="AQ28" i="11"/>
  <c r="AP28" i="11"/>
  <c r="AO28" i="11"/>
  <c r="AQ27" i="11"/>
  <c r="AP27" i="11"/>
  <c r="AO27" i="11"/>
  <c r="AQ26" i="11"/>
  <c r="AP26" i="11"/>
  <c r="AO26" i="11"/>
  <c r="AF236" i="11"/>
  <c r="AE236" i="11"/>
  <c r="AD236" i="11"/>
  <c r="AF235" i="11"/>
  <c r="AE235" i="11"/>
  <c r="AD235" i="11"/>
  <c r="AF234" i="11"/>
  <c r="AE234" i="11"/>
  <c r="AD234" i="11"/>
  <c r="AF233" i="11"/>
  <c r="AE233" i="11"/>
  <c r="AD233" i="11"/>
  <c r="AF232" i="11"/>
  <c r="AE232" i="11"/>
  <c r="AD232" i="11"/>
  <c r="AF231" i="11"/>
  <c r="AE231" i="11"/>
  <c r="AD231" i="11"/>
  <c r="AF230" i="11"/>
  <c r="AE230" i="11"/>
  <c r="AD230" i="11"/>
  <c r="AF229" i="11"/>
  <c r="AE229" i="11"/>
  <c r="AD229" i="11"/>
  <c r="AF228" i="11"/>
  <c r="AE228" i="11"/>
  <c r="AD228" i="11"/>
  <c r="AF227" i="11"/>
  <c r="AE227" i="11"/>
  <c r="AD227" i="11"/>
  <c r="AF226" i="11"/>
  <c r="AE226" i="11"/>
  <c r="AD226" i="11"/>
  <c r="AF225" i="11"/>
  <c r="AE225" i="11"/>
  <c r="AD225" i="11"/>
  <c r="AF224" i="11"/>
  <c r="AE224" i="11"/>
  <c r="AD224" i="11"/>
  <c r="AF223" i="11"/>
  <c r="AE223" i="11"/>
  <c r="AD223" i="11"/>
  <c r="AF222" i="11"/>
  <c r="AE222" i="11"/>
  <c r="AD222" i="11"/>
  <c r="AF221" i="11"/>
  <c r="AE221" i="11"/>
  <c r="AD221" i="11"/>
  <c r="AF220" i="11"/>
  <c r="AE220" i="11"/>
  <c r="AD220" i="11"/>
  <c r="AF219" i="11"/>
  <c r="AE219" i="11"/>
  <c r="AD219" i="11"/>
  <c r="AF218" i="11"/>
  <c r="AE218" i="11"/>
  <c r="AD218" i="11"/>
  <c r="AF217" i="11"/>
  <c r="AE217" i="11"/>
  <c r="AD217" i="11"/>
  <c r="AF216" i="11"/>
  <c r="AE216" i="11"/>
  <c r="AD216" i="11"/>
  <c r="AF215" i="11"/>
  <c r="AE215" i="11"/>
  <c r="AD215" i="11"/>
  <c r="AF214" i="11"/>
  <c r="AE214" i="11"/>
  <c r="AD214" i="11"/>
  <c r="AF213" i="11"/>
  <c r="AE213" i="11"/>
  <c r="AD213" i="11"/>
  <c r="AF212" i="11"/>
  <c r="AE212" i="11"/>
  <c r="AD212" i="11"/>
  <c r="AF211" i="11"/>
  <c r="AE211" i="11"/>
  <c r="AD211" i="11"/>
  <c r="AF210" i="11"/>
  <c r="AE210" i="11"/>
  <c r="AD210" i="11"/>
  <c r="AF209" i="11"/>
  <c r="AE209" i="11"/>
  <c r="AD209" i="11"/>
  <c r="AF208" i="11"/>
  <c r="AE208" i="11"/>
  <c r="AD208" i="11"/>
  <c r="AF207" i="11"/>
  <c r="AE207" i="11"/>
  <c r="AD207" i="11"/>
  <c r="AF206" i="11"/>
  <c r="AE206" i="11"/>
  <c r="AD206" i="11"/>
  <c r="AF205" i="11"/>
  <c r="AE205" i="11"/>
  <c r="AD205" i="11"/>
  <c r="AF204" i="11"/>
  <c r="AE204" i="11"/>
  <c r="AD204" i="11"/>
  <c r="AF203" i="11"/>
  <c r="AE203" i="11"/>
  <c r="AD203" i="11"/>
  <c r="AF202" i="11"/>
  <c r="AE202" i="11"/>
  <c r="AD202" i="11"/>
  <c r="AF201" i="11"/>
  <c r="AE201" i="11"/>
  <c r="AD201" i="11"/>
  <c r="AF200" i="11"/>
  <c r="AE200" i="11"/>
  <c r="AD200" i="11"/>
  <c r="AF199" i="11"/>
  <c r="AE199" i="11"/>
  <c r="AD199" i="11"/>
  <c r="AF198" i="11"/>
  <c r="AE198" i="11"/>
  <c r="AD198" i="11"/>
  <c r="AF197" i="11"/>
  <c r="AE197" i="11"/>
  <c r="AD197" i="11"/>
  <c r="AF196" i="11"/>
  <c r="AE196" i="11"/>
  <c r="AD196" i="11"/>
  <c r="AF195" i="11"/>
  <c r="AE195" i="11"/>
  <c r="AD195" i="11"/>
  <c r="AF194" i="11"/>
  <c r="AE194" i="11"/>
  <c r="AD194" i="11"/>
  <c r="AF193" i="11"/>
  <c r="AE193" i="11"/>
  <c r="AD193" i="11"/>
  <c r="AF192" i="11"/>
  <c r="AE192" i="11"/>
  <c r="AD192" i="11"/>
  <c r="AF191" i="11"/>
  <c r="AE191" i="11"/>
  <c r="AD191" i="11"/>
  <c r="AF190" i="11"/>
  <c r="AE190" i="11"/>
  <c r="AD190" i="11"/>
  <c r="AF189" i="11"/>
  <c r="AE189" i="11"/>
  <c r="AD189" i="11"/>
  <c r="AF188" i="11"/>
  <c r="AE188" i="11"/>
  <c r="AD188" i="11"/>
  <c r="AF187" i="11"/>
  <c r="AE187" i="11"/>
  <c r="AD187" i="11"/>
  <c r="AF186" i="11"/>
  <c r="AE186" i="11"/>
  <c r="AD186" i="11"/>
  <c r="AF185" i="11"/>
  <c r="AE185" i="11"/>
  <c r="AD185" i="11"/>
  <c r="AF184" i="11"/>
  <c r="AE184" i="11"/>
  <c r="AD184" i="11"/>
  <c r="AF183" i="11"/>
  <c r="AE183" i="11"/>
  <c r="AD183" i="11"/>
  <c r="AF182" i="11"/>
  <c r="AE182" i="11"/>
  <c r="AD182" i="11"/>
  <c r="AF181" i="11"/>
  <c r="AE181" i="11"/>
  <c r="AD181" i="11"/>
  <c r="AF180" i="11"/>
  <c r="AE180" i="11"/>
  <c r="AD180" i="11"/>
  <c r="AF179" i="11"/>
  <c r="AE179" i="11"/>
  <c r="AD179" i="11"/>
  <c r="AF178" i="11"/>
  <c r="AE178" i="11"/>
  <c r="AD178" i="11"/>
  <c r="AF177" i="11"/>
  <c r="AE177" i="11"/>
  <c r="AD177" i="11"/>
  <c r="AF176" i="11"/>
  <c r="AE176" i="11"/>
  <c r="AD176" i="11"/>
  <c r="AF175" i="11"/>
  <c r="AE175" i="11"/>
  <c r="AD175" i="11"/>
  <c r="AF174" i="11"/>
  <c r="AE174" i="11"/>
  <c r="AD174" i="11"/>
  <c r="AF173" i="11"/>
  <c r="AE173" i="11"/>
  <c r="AD173" i="11"/>
  <c r="AF172" i="11"/>
  <c r="AE172" i="11"/>
  <c r="AD172" i="11"/>
  <c r="AF171" i="11"/>
  <c r="AE171" i="11"/>
  <c r="AD171" i="11"/>
  <c r="AF170" i="11"/>
  <c r="AE170" i="11"/>
  <c r="AD170" i="11"/>
  <c r="AF169" i="11"/>
  <c r="AE169" i="11"/>
  <c r="AD169" i="11"/>
  <c r="AF168" i="11"/>
  <c r="AE168" i="11"/>
  <c r="AD168" i="11"/>
  <c r="AF167" i="11"/>
  <c r="AE167" i="11"/>
  <c r="AD167" i="11"/>
  <c r="AF166" i="11"/>
  <c r="AE166" i="11"/>
  <c r="AD166" i="11"/>
  <c r="AF165" i="11"/>
  <c r="AE165" i="11"/>
  <c r="AD165" i="11"/>
  <c r="AF164" i="11"/>
  <c r="AE164" i="11"/>
  <c r="AD164" i="11"/>
  <c r="AF163" i="11"/>
  <c r="AE163" i="11"/>
  <c r="AD163" i="11"/>
  <c r="AF162" i="11"/>
  <c r="AE162" i="11"/>
  <c r="AD162" i="11"/>
  <c r="AF161" i="11"/>
  <c r="AE161" i="11"/>
  <c r="AD161" i="11"/>
  <c r="AF160" i="11"/>
  <c r="AE160" i="11"/>
  <c r="AD160" i="11"/>
  <c r="AF159" i="11"/>
  <c r="AE159" i="11"/>
  <c r="AD159" i="11"/>
  <c r="AF158" i="11"/>
  <c r="AE158" i="11"/>
  <c r="AD158" i="11"/>
  <c r="AF157" i="11"/>
  <c r="AE157" i="11"/>
  <c r="AD157" i="11"/>
  <c r="AF156" i="11"/>
  <c r="AE156" i="11"/>
  <c r="AD156" i="11"/>
  <c r="AF155" i="11"/>
  <c r="AE155" i="11"/>
  <c r="AD155" i="11"/>
  <c r="AF154" i="11"/>
  <c r="AE154" i="11"/>
  <c r="AD154" i="11"/>
  <c r="AF153" i="11"/>
  <c r="AE153" i="11"/>
  <c r="AD153" i="11"/>
  <c r="AF152" i="11"/>
  <c r="AE152" i="11"/>
  <c r="AD152" i="11"/>
  <c r="AF151" i="11"/>
  <c r="AE151" i="11"/>
  <c r="AD151" i="11"/>
  <c r="AF150" i="11"/>
  <c r="AE150" i="11"/>
  <c r="AD150" i="11"/>
  <c r="AF149" i="11"/>
  <c r="AE149" i="11"/>
  <c r="AD149" i="11"/>
  <c r="AF148" i="11"/>
  <c r="AE148" i="11"/>
  <c r="AD148" i="11"/>
  <c r="AF147" i="11"/>
  <c r="AE147" i="11"/>
  <c r="AD147" i="11"/>
  <c r="AF146" i="11"/>
  <c r="AE146" i="11"/>
  <c r="AD146" i="11"/>
  <c r="AF145" i="11"/>
  <c r="AE145" i="11"/>
  <c r="AD145" i="11"/>
  <c r="AF144" i="11"/>
  <c r="AE144" i="11"/>
  <c r="AD144" i="11"/>
  <c r="AF143" i="11"/>
  <c r="AE143" i="11"/>
  <c r="AD143" i="11"/>
  <c r="AF142" i="11"/>
  <c r="AE142" i="11"/>
  <c r="AD142" i="11"/>
  <c r="AF141" i="11"/>
  <c r="AE141" i="11"/>
  <c r="AD141" i="11"/>
  <c r="AF140" i="11"/>
  <c r="AE140" i="11"/>
  <c r="AD140" i="11"/>
  <c r="AF139" i="11"/>
  <c r="AE139" i="11"/>
  <c r="AD139" i="11"/>
  <c r="AF138" i="11"/>
  <c r="AE138" i="11"/>
  <c r="AD138" i="11"/>
  <c r="AF137" i="11"/>
  <c r="AE137" i="11"/>
  <c r="AD137" i="11"/>
  <c r="AF136" i="11"/>
  <c r="AE136" i="11"/>
  <c r="AD136" i="11"/>
  <c r="AF135" i="11"/>
  <c r="AE135" i="11"/>
  <c r="AD135" i="11"/>
  <c r="AF134" i="11"/>
  <c r="AE134" i="11"/>
  <c r="AD134" i="11"/>
  <c r="AF133" i="11"/>
  <c r="AE133" i="11"/>
  <c r="AD133" i="11"/>
  <c r="AF132" i="11"/>
  <c r="AE132" i="11"/>
  <c r="AD132" i="11"/>
  <c r="AF131" i="11"/>
  <c r="AE131" i="11"/>
  <c r="AD131" i="11"/>
  <c r="AF130" i="11"/>
  <c r="AE130" i="11"/>
  <c r="AD130" i="11"/>
  <c r="AF129" i="11"/>
  <c r="AE129" i="11"/>
  <c r="AD129" i="11"/>
  <c r="AF128" i="11"/>
  <c r="AE128" i="11"/>
  <c r="AD128" i="11"/>
  <c r="AF127" i="11"/>
  <c r="AE127" i="11"/>
  <c r="AD127" i="11"/>
  <c r="AF126" i="11"/>
  <c r="AE126" i="11"/>
  <c r="AD126" i="11"/>
  <c r="AF125" i="11"/>
  <c r="AE125" i="11"/>
  <c r="AD125" i="11"/>
  <c r="AF124" i="11"/>
  <c r="AE124" i="11"/>
  <c r="AD124" i="11"/>
  <c r="AF123" i="11"/>
  <c r="AE123" i="11"/>
  <c r="AD123" i="11"/>
  <c r="AF122" i="11"/>
  <c r="AE122" i="11"/>
  <c r="AD122" i="11"/>
  <c r="AF121" i="11"/>
  <c r="AE121" i="11"/>
  <c r="AD121" i="11"/>
  <c r="AF120" i="11"/>
  <c r="AE120" i="11"/>
  <c r="AD120" i="11"/>
  <c r="AF119" i="11"/>
  <c r="AE119" i="11"/>
  <c r="AD119" i="11"/>
  <c r="AF118" i="11"/>
  <c r="AE118" i="11"/>
  <c r="AD118" i="11"/>
  <c r="AF117" i="11"/>
  <c r="AE117" i="11"/>
  <c r="AD117" i="11"/>
  <c r="AF116" i="11"/>
  <c r="AE116" i="11"/>
  <c r="AD116" i="11"/>
  <c r="AF115" i="11"/>
  <c r="AE115" i="11"/>
  <c r="AD115" i="11"/>
  <c r="AF114" i="11"/>
  <c r="AE114" i="11"/>
  <c r="AD114" i="11"/>
  <c r="AF113" i="11"/>
  <c r="AE113" i="11"/>
  <c r="AD113" i="11"/>
  <c r="AF112" i="11"/>
  <c r="AE112" i="11"/>
  <c r="AD112" i="11"/>
  <c r="AF111" i="11"/>
  <c r="AE111" i="11"/>
  <c r="AD111" i="11"/>
  <c r="AF110" i="11"/>
  <c r="AE110" i="11"/>
  <c r="AD110" i="11"/>
  <c r="AF109" i="11"/>
  <c r="AE109" i="11"/>
  <c r="AD109" i="11"/>
  <c r="AF108" i="11"/>
  <c r="AE108" i="11"/>
  <c r="AD108" i="11"/>
  <c r="AF107" i="11"/>
  <c r="AE107" i="11"/>
  <c r="AD107" i="11"/>
  <c r="AF106" i="11"/>
  <c r="AE106" i="11"/>
  <c r="AD106" i="11"/>
  <c r="AF105" i="11"/>
  <c r="AE105" i="11"/>
  <c r="AD105" i="11"/>
  <c r="AF104" i="11"/>
  <c r="AE104" i="11"/>
  <c r="AD104" i="11"/>
  <c r="AF103" i="11"/>
  <c r="AE103" i="11"/>
  <c r="AD103" i="11"/>
  <c r="AF102" i="11"/>
  <c r="AE102" i="11"/>
  <c r="AD102" i="11"/>
  <c r="AF101" i="11"/>
  <c r="AE101" i="11"/>
  <c r="AD101" i="11"/>
  <c r="AF100" i="11"/>
  <c r="AE100" i="11"/>
  <c r="AD100" i="11"/>
  <c r="AF99" i="11"/>
  <c r="AE99" i="11"/>
  <c r="AD99" i="11"/>
  <c r="AF98" i="11"/>
  <c r="AE98" i="11"/>
  <c r="AD98" i="11"/>
  <c r="AF97" i="11"/>
  <c r="AE97" i="11"/>
  <c r="AD97" i="11"/>
  <c r="AF96" i="11"/>
  <c r="AE96" i="11"/>
  <c r="AD96" i="11"/>
  <c r="AF95" i="11"/>
  <c r="AE95" i="11"/>
  <c r="AD95" i="11"/>
  <c r="AF94" i="11"/>
  <c r="AE94" i="11"/>
  <c r="AD94" i="11"/>
  <c r="AF93" i="11"/>
  <c r="AE93" i="11"/>
  <c r="AD93" i="11"/>
  <c r="AF92" i="11"/>
  <c r="AE92" i="11"/>
  <c r="AD92" i="11"/>
  <c r="AF91" i="11"/>
  <c r="AE91" i="11"/>
  <c r="AD91" i="11"/>
  <c r="AF90" i="11"/>
  <c r="AE90" i="11"/>
  <c r="AD90" i="11"/>
  <c r="AF89" i="11"/>
  <c r="AE89" i="11"/>
  <c r="AD89" i="11"/>
  <c r="AF88" i="11"/>
  <c r="AE88" i="11"/>
  <c r="AD88" i="11"/>
  <c r="AF87" i="11"/>
  <c r="AE87" i="11"/>
  <c r="AD87" i="11"/>
  <c r="AF86" i="11"/>
  <c r="AE86" i="11"/>
  <c r="AD86" i="11"/>
  <c r="AF85" i="11"/>
  <c r="AE85" i="11"/>
  <c r="AD85" i="11"/>
  <c r="AF84" i="11"/>
  <c r="AE84" i="11"/>
  <c r="AD84" i="11"/>
  <c r="AF83" i="11"/>
  <c r="AE83" i="11"/>
  <c r="AD83" i="11"/>
  <c r="AF82" i="11"/>
  <c r="AE82" i="11"/>
  <c r="AD82" i="11"/>
  <c r="AF81" i="11"/>
  <c r="AE81" i="11"/>
  <c r="AD81" i="11"/>
  <c r="AF80" i="11"/>
  <c r="AE80" i="11"/>
  <c r="AD80" i="11"/>
  <c r="AF79" i="11"/>
  <c r="AE79" i="11"/>
  <c r="AD79" i="11"/>
  <c r="AF78" i="11"/>
  <c r="AE78" i="11"/>
  <c r="AD78" i="11"/>
  <c r="AF77" i="11"/>
  <c r="AE77" i="11"/>
  <c r="AD77" i="11"/>
  <c r="AF76" i="11"/>
  <c r="AE76" i="11"/>
  <c r="AD76" i="11"/>
  <c r="AF75" i="11"/>
  <c r="AE75" i="11"/>
  <c r="AD75" i="11"/>
  <c r="AF74" i="11"/>
  <c r="AE74" i="11"/>
  <c r="AD74" i="11"/>
  <c r="AF73" i="11"/>
  <c r="AE73" i="11"/>
  <c r="AD73" i="11"/>
  <c r="AF72" i="11"/>
  <c r="AE72" i="11"/>
  <c r="AD72" i="11"/>
  <c r="AF71" i="11"/>
  <c r="AE71" i="11"/>
  <c r="AD71" i="11"/>
  <c r="AF70" i="11"/>
  <c r="AE70" i="11"/>
  <c r="AD70" i="11"/>
  <c r="AF69" i="11"/>
  <c r="AE69" i="11"/>
  <c r="AD69" i="11"/>
  <c r="AF68" i="11"/>
  <c r="AE68" i="11"/>
  <c r="AD68" i="11"/>
  <c r="AF67" i="11"/>
  <c r="AE67" i="11"/>
  <c r="AD67" i="11"/>
  <c r="AF66" i="11"/>
  <c r="AE66" i="11"/>
  <c r="AD66" i="11"/>
  <c r="AF65" i="11"/>
  <c r="AE65" i="11"/>
  <c r="AD65" i="11"/>
  <c r="AF64" i="11"/>
  <c r="AE64" i="11"/>
  <c r="AD64" i="11"/>
  <c r="AF63" i="11"/>
  <c r="AE63" i="11"/>
  <c r="AD63" i="11"/>
  <c r="AF62" i="11"/>
  <c r="AE62" i="11"/>
  <c r="AD62" i="11"/>
  <c r="AF61" i="11"/>
  <c r="AE61" i="11"/>
  <c r="AD61" i="11"/>
  <c r="AF60" i="11"/>
  <c r="AE60" i="11"/>
  <c r="AD60" i="11"/>
  <c r="AF59" i="11"/>
  <c r="AE59" i="11"/>
  <c r="AD59" i="11"/>
  <c r="AF58" i="11"/>
  <c r="AE58" i="11"/>
  <c r="AD58" i="11"/>
  <c r="AF57" i="11"/>
  <c r="AE57" i="11"/>
  <c r="AD57" i="11"/>
  <c r="AF56" i="11"/>
  <c r="AE56" i="11"/>
  <c r="AD56" i="11"/>
  <c r="AF55" i="11"/>
  <c r="AE55" i="11"/>
  <c r="AD55" i="11"/>
  <c r="AF54" i="11"/>
  <c r="AE54" i="11"/>
  <c r="AD54" i="11"/>
  <c r="AF53" i="11"/>
  <c r="AE53" i="11"/>
  <c r="AD53" i="11"/>
  <c r="AF52" i="11"/>
  <c r="AE52" i="11"/>
  <c r="AD52" i="11"/>
  <c r="AF51" i="11"/>
  <c r="AE51" i="11"/>
  <c r="AD51" i="11"/>
  <c r="AF50" i="11"/>
  <c r="AE50" i="11"/>
  <c r="AD50" i="11"/>
  <c r="AF49" i="11"/>
  <c r="AE49" i="11"/>
  <c r="AD49" i="11"/>
  <c r="AF48" i="11"/>
  <c r="AE48" i="11"/>
  <c r="AD48" i="11"/>
  <c r="AF47" i="11"/>
  <c r="AE47" i="11"/>
  <c r="AD47" i="11"/>
  <c r="AF46" i="11"/>
  <c r="AE46" i="11"/>
  <c r="AD46" i="11"/>
  <c r="AF45" i="11"/>
  <c r="AE45" i="11"/>
  <c r="AD45" i="11"/>
  <c r="AF44" i="11"/>
  <c r="AE44" i="11"/>
  <c r="AD44" i="11"/>
  <c r="AF43" i="11"/>
  <c r="AE43" i="11"/>
  <c r="AD43" i="11"/>
  <c r="AF42" i="11"/>
  <c r="AE42" i="11"/>
  <c r="AD42" i="11"/>
  <c r="AF41" i="11"/>
  <c r="AE41" i="11"/>
  <c r="AD41" i="11"/>
  <c r="AF40" i="11"/>
  <c r="AE40" i="11"/>
  <c r="AD40" i="11"/>
  <c r="AF39" i="11"/>
  <c r="AE39" i="11"/>
  <c r="AD39" i="11"/>
  <c r="AF38" i="11"/>
  <c r="AE38" i="11"/>
  <c r="AD38" i="11"/>
  <c r="AF37" i="11"/>
  <c r="AE37" i="11"/>
  <c r="AD37" i="11"/>
  <c r="AF36" i="11"/>
  <c r="AE36" i="11"/>
  <c r="AD36" i="11"/>
  <c r="AF35" i="11"/>
  <c r="AE35" i="11"/>
  <c r="AD35" i="11"/>
  <c r="AF34" i="11"/>
  <c r="AE34" i="11"/>
  <c r="AD34" i="11"/>
  <c r="AF33" i="11"/>
  <c r="AE33" i="11"/>
  <c r="AD33" i="11"/>
  <c r="AF32" i="11"/>
  <c r="AE32" i="11"/>
  <c r="AD32" i="11"/>
  <c r="AF31" i="11"/>
  <c r="AE31" i="11"/>
  <c r="AD31" i="11"/>
  <c r="AF30" i="11"/>
  <c r="AE30" i="11"/>
  <c r="AD30" i="11"/>
  <c r="AF29" i="11"/>
  <c r="AE29" i="11"/>
  <c r="AD29" i="11"/>
  <c r="AF28" i="11"/>
  <c r="AE28" i="11"/>
  <c r="AD28" i="11"/>
  <c r="AF27" i="11"/>
  <c r="AE27" i="11"/>
  <c r="AD27" i="11"/>
  <c r="AF26" i="11"/>
  <c r="AE26" i="11"/>
  <c r="AD26" i="11"/>
  <c r="AF25" i="11"/>
  <c r="AE25" i="11"/>
  <c r="AD25" i="11"/>
  <c r="AF24" i="11"/>
  <c r="AE24" i="11"/>
  <c r="AD24" i="11"/>
  <c r="AF23" i="11"/>
  <c r="AE23" i="11"/>
  <c r="AD23" i="11"/>
  <c r="AF22" i="11"/>
  <c r="AE22" i="11"/>
  <c r="AD22" i="11"/>
  <c r="AF21" i="11"/>
  <c r="AE21" i="11"/>
  <c r="AD21" i="11"/>
  <c r="AF20" i="11"/>
  <c r="AE20" i="11"/>
  <c r="AD20" i="11"/>
  <c r="AF19" i="11"/>
  <c r="AE19" i="11"/>
  <c r="AD19" i="11"/>
  <c r="AF18" i="11"/>
  <c r="AE18" i="11"/>
  <c r="AD18" i="11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U236" i="11"/>
  <c r="T236" i="11"/>
  <c r="S236" i="11"/>
  <c r="U235" i="11"/>
  <c r="T235" i="11"/>
  <c r="S235" i="11"/>
  <c r="U234" i="11"/>
  <c r="T234" i="11"/>
  <c r="S234" i="11"/>
  <c r="U233" i="11"/>
  <c r="T233" i="11"/>
  <c r="S233" i="11"/>
  <c r="U232" i="11"/>
  <c r="T232" i="11"/>
  <c r="S232" i="11"/>
  <c r="U231" i="11"/>
  <c r="T231" i="11"/>
  <c r="S231" i="11"/>
  <c r="U230" i="11"/>
  <c r="T230" i="11"/>
  <c r="S230" i="11"/>
  <c r="U227" i="11"/>
  <c r="T227" i="11"/>
  <c r="S227" i="11"/>
  <c r="U226" i="11"/>
  <c r="T226" i="11"/>
  <c r="S226" i="11"/>
  <c r="U229" i="11"/>
  <c r="T229" i="11"/>
  <c r="S229" i="11"/>
  <c r="U228" i="11"/>
  <c r="T228" i="11"/>
  <c r="S228" i="11"/>
  <c r="U225" i="11"/>
  <c r="T225" i="11"/>
  <c r="S225" i="11"/>
  <c r="U224" i="11"/>
  <c r="T224" i="11"/>
  <c r="S224" i="11"/>
  <c r="U223" i="11"/>
  <c r="T223" i="11"/>
  <c r="S223" i="11"/>
  <c r="U222" i="11"/>
  <c r="T222" i="11"/>
  <c r="S222" i="11"/>
  <c r="U221" i="11"/>
  <c r="T221" i="11"/>
  <c r="S221" i="11"/>
  <c r="U220" i="11"/>
  <c r="T220" i="11"/>
  <c r="S220" i="11"/>
  <c r="U219" i="11"/>
  <c r="T219" i="11"/>
  <c r="S219" i="11"/>
  <c r="U218" i="11"/>
  <c r="T218" i="11"/>
  <c r="S218" i="11"/>
  <c r="U217" i="11"/>
  <c r="T217" i="11"/>
  <c r="S217" i="11"/>
  <c r="U212" i="11"/>
  <c r="T212" i="11"/>
  <c r="S212" i="11"/>
  <c r="U211" i="11"/>
  <c r="T211" i="11"/>
  <c r="S211" i="11"/>
  <c r="U216" i="11"/>
  <c r="T216" i="11"/>
  <c r="S216" i="11"/>
  <c r="U215" i="11"/>
  <c r="T215" i="11"/>
  <c r="S215" i="11"/>
  <c r="U214" i="11"/>
  <c r="T214" i="11"/>
  <c r="S214" i="11"/>
  <c r="U213" i="11"/>
  <c r="T213" i="11"/>
  <c r="S213" i="11"/>
  <c r="U210" i="11"/>
  <c r="T210" i="11"/>
  <c r="S210" i="11"/>
  <c r="U209" i="11"/>
  <c r="T209" i="11"/>
  <c r="S209" i="11"/>
  <c r="U208" i="11"/>
  <c r="T208" i="11"/>
  <c r="S208" i="11"/>
  <c r="U207" i="11"/>
  <c r="T207" i="11"/>
  <c r="S207" i="11"/>
  <c r="U206" i="11"/>
  <c r="T206" i="11"/>
  <c r="S206" i="11"/>
  <c r="U205" i="11"/>
  <c r="T205" i="11"/>
  <c r="S205" i="11"/>
  <c r="U202" i="11"/>
  <c r="T202" i="11"/>
  <c r="S202" i="11"/>
  <c r="U201" i="11"/>
  <c r="T201" i="11"/>
  <c r="S201" i="11"/>
  <c r="U204" i="11"/>
  <c r="T204" i="11"/>
  <c r="S204" i="11"/>
  <c r="U203" i="11"/>
  <c r="T203" i="11"/>
  <c r="S203" i="11"/>
  <c r="U200" i="11"/>
  <c r="T200" i="11"/>
  <c r="S200" i="11"/>
  <c r="U199" i="11"/>
  <c r="T199" i="11"/>
  <c r="S199" i="11"/>
  <c r="U198" i="11"/>
  <c r="T198" i="11"/>
  <c r="S198" i="11"/>
  <c r="U197" i="11"/>
  <c r="T197" i="11"/>
  <c r="S197" i="11"/>
  <c r="U196" i="11"/>
  <c r="T196" i="11"/>
  <c r="S196" i="11"/>
  <c r="U195" i="11"/>
  <c r="T195" i="11"/>
  <c r="S195" i="11"/>
  <c r="U194" i="11"/>
  <c r="T194" i="11"/>
  <c r="S194" i="11"/>
  <c r="U193" i="11"/>
  <c r="T193" i="11"/>
  <c r="S193" i="11"/>
  <c r="U192" i="11"/>
  <c r="T192" i="11"/>
  <c r="S192" i="11"/>
  <c r="U191" i="11"/>
  <c r="T191" i="11"/>
  <c r="S191" i="11"/>
  <c r="U190" i="11"/>
  <c r="T190" i="11"/>
  <c r="S190" i="11"/>
  <c r="U189" i="11"/>
  <c r="T189" i="11"/>
  <c r="S189" i="11"/>
  <c r="U186" i="11"/>
  <c r="T186" i="11"/>
  <c r="S186" i="11"/>
  <c r="U185" i="11"/>
  <c r="T185" i="11"/>
  <c r="S185" i="11"/>
  <c r="U188" i="11"/>
  <c r="T188" i="11"/>
  <c r="S188" i="11"/>
  <c r="U187" i="11"/>
  <c r="T187" i="11"/>
  <c r="S187" i="11"/>
  <c r="U184" i="11"/>
  <c r="T184" i="11"/>
  <c r="S184" i="11"/>
  <c r="U183" i="11"/>
  <c r="T183" i="11"/>
  <c r="S183" i="11"/>
  <c r="U182" i="11"/>
  <c r="T182" i="11"/>
  <c r="S182" i="11"/>
  <c r="U181" i="11"/>
  <c r="T181" i="11"/>
  <c r="S181" i="11"/>
  <c r="U180" i="11"/>
  <c r="T180" i="11"/>
  <c r="S180" i="11"/>
  <c r="U179" i="11"/>
  <c r="T179" i="11"/>
  <c r="S179" i="11"/>
  <c r="U178" i="11"/>
  <c r="T178" i="11"/>
  <c r="S178" i="11"/>
  <c r="U177" i="11"/>
  <c r="T177" i="11"/>
  <c r="S177" i="11"/>
  <c r="U176" i="11"/>
  <c r="T176" i="11"/>
  <c r="S176" i="11"/>
  <c r="U175" i="11"/>
  <c r="T175" i="11"/>
  <c r="S175" i="11"/>
  <c r="U174" i="11"/>
  <c r="T174" i="11"/>
  <c r="S174" i="11"/>
  <c r="U173" i="11"/>
  <c r="T173" i="11"/>
  <c r="S173" i="11"/>
  <c r="U172" i="11"/>
  <c r="T172" i="11"/>
  <c r="S172" i="11"/>
  <c r="U171" i="11"/>
  <c r="T171" i="11"/>
  <c r="S171" i="11"/>
  <c r="U170" i="11"/>
  <c r="T170" i="11"/>
  <c r="S170" i="11"/>
  <c r="U169" i="11"/>
  <c r="T169" i="11"/>
  <c r="S169" i="11"/>
  <c r="U168" i="11"/>
  <c r="T168" i="11"/>
  <c r="S168" i="11"/>
  <c r="U167" i="11"/>
  <c r="T167" i="11"/>
  <c r="S167" i="11"/>
  <c r="U166" i="11"/>
  <c r="T166" i="11"/>
  <c r="S166" i="11"/>
  <c r="U165" i="11"/>
  <c r="T165" i="11"/>
  <c r="S165" i="11"/>
  <c r="U164" i="11"/>
  <c r="T164" i="11"/>
  <c r="S164" i="11"/>
  <c r="U163" i="11"/>
  <c r="T163" i="11"/>
  <c r="S163" i="11"/>
  <c r="U162" i="11"/>
  <c r="T162" i="11"/>
  <c r="S162" i="11"/>
  <c r="U161" i="11"/>
  <c r="T161" i="11"/>
  <c r="S161" i="11"/>
  <c r="U160" i="11"/>
  <c r="T160" i="11"/>
  <c r="S160" i="11"/>
  <c r="U159" i="11"/>
  <c r="T159" i="11"/>
  <c r="S159" i="11"/>
  <c r="U158" i="11"/>
  <c r="T158" i="11"/>
  <c r="S158" i="11"/>
  <c r="U157" i="11"/>
  <c r="T157" i="11"/>
  <c r="S157" i="11"/>
  <c r="U156" i="11"/>
  <c r="T156" i="11"/>
  <c r="S156" i="11"/>
  <c r="U155" i="11"/>
  <c r="T155" i="11"/>
  <c r="S155" i="11"/>
  <c r="U154" i="11"/>
  <c r="T154" i="11"/>
  <c r="S154" i="11"/>
  <c r="U149" i="11"/>
  <c r="T149" i="11"/>
  <c r="S149" i="11"/>
  <c r="U148" i="11"/>
  <c r="T148" i="11"/>
  <c r="S148" i="11"/>
  <c r="U147" i="11"/>
  <c r="T147" i="11"/>
  <c r="S147" i="11"/>
  <c r="U146" i="11"/>
  <c r="T146" i="11"/>
  <c r="S146" i="11"/>
  <c r="U143" i="11"/>
  <c r="T143" i="11"/>
  <c r="S143" i="11"/>
  <c r="U142" i="11"/>
  <c r="T142" i="11"/>
  <c r="S142" i="11"/>
  <c r="U151" i="11"/>
  <c r="T151" i="11"/>
  <c r="S151" i="11"/>
  <c r="U150" i="11"/>
  <c r="T150" i="11"/>
  <c r="S150" i="11"/>
  <c r="U145" i="11"/>
  <c r="T145" i="11"/>
  <c r="S145" i="11"/>
  <c r="U144" i="11"/>
  <c r="T144" i="11"/>
  <c r="S144" i="11"/>
  <c r="U141" i="11"/>
  <c r="T141" i="11"/>
  <c r="S141" i="11"/>
  <c r="U140" i="11"/>
  <c r="T140" i="11"/>
  <c r="S140" i="11"/>
  <c r="U153" i="11"/>
  <c r="T153" i="11"/>
  <c r="S153" i="11"/>
  <c r="U152" i="11"/>
  <c r="T152" i="11"/>
  <c r="S152" i="11"/>
  <c r="U139" i="11"/>
  <c r="T139" i="11"/>
  <c r="S139" i="11"/>
  <c r="U138" i="11"/>
  <c r="T138" i="11"/>
  <c r="S138" i="11"/>
  <c r="U137" i="11"/>
  <c r="T137" i="11"/>
  <c r="S137" i="11"/>
  <c r="U136" i="11"/>
  <c r="T136" i="11"/>
  <c r="S136" i="11"/>
  <c r="U135" i="11"/>
  <c r="T135" i="11"/>
  <c r="S135" i="11"/>
  <c r="U134" i="11"/>
  <c r="T134" i="11"/>
  <c r="S134" i="11"/>
  <c r="U133" i="11"/>
  <c r="T133" i="11"/>
  <c r="S133" i="11"/>
  <c r="U132" i="11"/>
  <c r="T132" i="11"/>
  <c r="S132" i="11"/>
  <c r="U131" i="11"/>
  <c r="T131" i="11"/>
  <c r="S131" i="11"/>
  <c r="U130" i="11"/>
  <c r="T130" i="11"/>
  <c r="S130" i="11"/>
  <c r="U129" i="11"/>
  <c r="T129" i="11"/>
  <c r="S129" i="11"/>
  <c r="U128" i="11"/>
  <c r="T128" i="11"/>
  <c r="S128" i="11"/>
  <c r="U127" i="11"/>
  <c r="T127" i="11"/>
  <c r="S127" i="11"/>
  <c r="U126" i="11"/>
  <c r="T126" i="11"/>
  <c r="S126" i="11"/>
  <c r="U125" i="11"/>
  <c r="T125" i="11"/>
  <c r="S125" i="11"/>
  <c r="U124" i="11"/>
  <c r="T124" i="11"/>
  <c r="S124" i="11"/>
  <c r="U123" i="11"/>
  <c r="T123" i="11"/>
  <c r="S123" i="11"/>
  <c r="U122" i="11"/>
  <c r="T122" i="11"/>
  <c r="S122" i="11"/>
  <c r="U121" i="11"/>
  <c r="T121" i="11"/>
  <c r="S121" i="11"/>
  <c r="U120" i="11"/>
  <c r="T120" i="11"/>
  <c r="S120" i="11"/>
  <c r="U119" i="11"/>
  <c r="T119" i="11"/>
  <c r="S119" i="11"/>
  <c r="U118" i="11"/>
  <c r="T118" i="11"/>
  <c r="S118" i="11"/>
  <c r="U117" i="11"/>
  <c r="T117" i="11"/>
  <c r="S117" i="11"/>
  <c r="U116" i="1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U106" i="11"/>
  <c r="T106" i="11"/>
  <c r="S106" i="11"/>
  <c r="U105" i="11"/>
  <c r="T105" i="11"/>
  <c r="S105" i="11"/>
  <c r="U104" i="11"/>
  <c r="T104" i="11"/>
  <c r="S104" i="11"/>
  <c r="U103" i="11"/>
  <c r="T103" i="11"/>
  <c r="S103" i="11"/>
  <c r="U102" i="11"/>
  <c r="T102" i="11"/>
  <c r="S102" i="11"/>
  <c r="U101" i="11"/>
  <c r="T101" i="11"/>
  <c r="S101" i="11"/>
  <c r="U100" i="11"/>
  <c r="T100" i="11"/>
  <c r="S100" i="11"/>
  <c r="U99" i="11"/>
  <c r="T99" i="11"/>
  <c r="S99" i="11"/>
  <c r="U98" i="11"/>
  <c r="T98" i="11"/>
  <c r="S98" i="11"/>
  <c r="U97" i="11"/>
  <c r="T97" i="11"/>
  <c r="S97" i="11"/>
  <c r="U96" i="11"/>
  <c r="T96" i="11"/>
  <c r="S96" i="11"/>
  <c r="U95" i="11"/>
  <c r="T95" i="11"/>
  <c r="S95" i="11"/>
  <c r="U94" i="11"/>
  <c r="T94" i="11"/>
  <c r="S94" i="11"/>
  <c r="U93" i="11"/>
  <c r="T93" i="11"/>
  <c r="S93" i="11"/>
  <c r="U92" i="11"/>
  <c r="T92" i="11"/>
  <c r="S92" i="11"/>
  <c r="U91" i="11"/>
  <c r="T91" i="11"/>
  <c r="S91" i="11"/>
  <c r="U90" i="11"/>
  <c r="T90" i="11"/>
  <c r="S90" i="11"/>
  <c r="U89" i="11"/>
  <c r="T89" i="11"/>
  <c r="S89" i="11"/>
  <c r="U88" i="11"/>
  <c r="T88" i="11"/>
  <c r="S88" i="11"/>
  <c r="U87" i="11"/>
  <c r="T87" i="11"/>
  <c r="S87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U78" i="11"/>
  <c r="T78" i="11"/>
  <c r="S78" i="11"/>
  <c r="U77" i="11"/>
  <c r="T77" i="11"/>
  <c r="S77" i="11"/>
  <c r="U76" i="11"/>
  <c r="T76" i="11"/>
  <c r="S76" i="11"/>
  <c r="U75" i="11"/>
  <c r="T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7" i="11"/>
  <c r="T67" i="11"/>
  <c r="S67" i="11"/>
  <c r="U66" i="11"/>
  <c r="T66" i="11"/>
  <c r="S66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T58" i="11"/>
  <c r="S58" i="11"/>
  <c r="U57" i="11"/>
  <c r="T57" i="11"/>
  <c r="S57" i="11"/>
  <c r="U56" i="11"/>
  <c r="T56" i="11"/>
  <c r="S56" i="11"/>
  <c r="U55" i="11"/>
  <c r="T55" i="11"/>
  <c r="S55" i="11"/>
  <c r="U54" i="11"/>
  <c r="T54" i="11"/>
  <c r="S54" i="11"/>
  <c r="U49" i="11"/>
  <c r="T49" i="11"/>
  <c r="S49" i="11"/>
  <c r="U48" i="11"/>
  <c r="T48" i="11"/>
  <c r="S48" i="11"/>
  <c r="U46" i="11"/>
  <c r="T46" i="11"/>
  <c r="S46" i="11"/>
  <c r="U45" i="11"/>
  <c r="T45" i="11"/>
  <c r="S45" i="11"/>
  <c r="U44" i="11"/>
  <c r="T44" i="11"/>
  <c r="S44" i="11"/>
  <c r="U43" i="11"/>
  <c r="T43" i="11"/>
  <c r="S43" i="11"/>
  <c r="U53" i="11"/>
  <c r="T53" i="11"/>
  <c r="S53" i="11"/>
  <c r="U52" i="11"/>
  <c r="T52" i="11"/>
  <c r="S52" i="11"/>
  <c r="U51" i="11"/>
  <c r="T51" i="11"/>
  <c r="S51" i="11"/>
  <c r="U50" i="11"/>
  <c r="T50" i="11"/>
  <c r="S50" i="11"/>
  <c r="U47" i="11"/>
  <c r="T47" i="11"/>
  <c r="S47" i="11"/>
  <c r="U42" i="11"/>
  <c r="T42" i="11"/>
  <c r="S42" i="11"/>
  <c r="U41" i="11"/>
  <c r="T41" i="11"/>
  <c r="S41" i="11"/>
  <c r="U40" i="11"/>
  <c r="T40" i="11"/>
  <c r="S40" i="11"/>
  <c r="U39" i="11"/>
  <c r="T39" i="11"/>
  <c r="S39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2" i="11"/>
  <c r="T32" i="11"/>
  <c r="S32" i="11"/>
  <c r="U31" i="11"/>
  <c r="T31" i="11"/>
  <c r="S31" i="11"/>
  <c r="U30" i="11"/>
  <c r="T30" i="11"/>
  <c r="S30" i="11"/>
  <c r="U34" i="11"/>
  <c r="T34" i="11"/>
  <c r="S34" i="11"/>
  <c r="U33" i="11"/>
  <c r="T33" i="11"/>
  <c r="S33" i="11"/>
  <c r="U28" i="11"/>
  <c r="T28" i="11"/>
  <c r="S28" i="11"/>
  <c r="U29" i="11"/>
  <c r="T29" i="11"/>
  <c r="S29" i="11"/>
  <c r="U27" i="11"/>
  <c r="T27" i="11"/>
  <c r="S27" i="11"/>
  <c r="U26" i="11"/>
  <c r="T26" i="11"/>
  <c r="S26" i="11"/>
  <c r="U25" i="11"/>
  <c r="T25" i="11"/>
  <c r="S25" i="11"/>
  <c r="U24" i="11"/>
  <c r="T24" i="11"/>
  <c r="S24" i="11"/>
  <c r="U23" i="11"/>
  <c r="T23" i="11"/>
  <c r="S23" i="11"/>
  <c r="U22" i="11"/>
  <c r="T22" i="11"/>
  <c r="S22" i="11"/>
  <c r="U21" i="11"/>
  <c r="T21" i="11"/>
  <c r="S21" i="11"/>
  <c r="U20" i="11"/>
  <c r="T20" i="11"/>
  <c r="S20" i="11"/>
  <c r="U19" i="11"/>
  <c r="T19" i="11"/>
  <c r="S19" i="11"/>
  <c r="U18" i="11"/>
  <c r="T18" i="11"/>
  <c r="S18" i="11"/>
  <c r="U17" i="11"/>
  <c r="T17" i="11"/>
  <c r="S17" i="11"/>
  <c r="U16" i="11"/>
  <c r="T16" i="11"/>
  <c r="S16" i="11"/>
  <c r="U15" i="11"/>
  <c r="T15" i="11"/>
  <c r="S15" i="11"/>
  <c r="U14" i="11"/>
  <c r="T14" i="11"/>
  <c r="S14" i="11"/>
  <c r="U13" i="11"/>
  <c r="T13" i="11"/>
  <c r="S13" i="11"/>
  <c r="U12" i="11"/>
  <c r="T12" i="11"/>
  <c r="S12" i="11"/>
  <c r="U11" i="11"/>
  <c r="T11" i="11"/>
  <c r="S11" i="11"/>
  <c r="U10" i="11"/>
  <c r="T10" i="11"/>
  <c r="S10" i="11"/>
  <c r="U9" i="11"/>
  <c r="T9" i="11"/>
  <c r="S9" i="11"/>
  <c r="U8" i="11"/>
  <c r="T8" i="11"/>
  <c r="S8" i="11"/>
  <c r="U7" i="11"/>
  <c r="T7" i="11"/>
  <c r="S7" i="11"/>
  <c r="S6" i="11"/>
  <c r="T6" i="11"/>
  <c r="U6" i="11"/>
  <c r="AF6" i="11"/>
  <c r="AE6" i="11"/>
  <c r="AD6" i="11"/>
  <c r="J186" i="11"/>
  <c r="I186" i="11"/>
  <c r="H186" i="11"/>
  <c r="J185" i="11"/>
  <c r="I185" i="11"/>
  <c r="H185" i="11"/>
  <c r="J184" i="11"/>
  <c r="I184" i="11"/>
  <c r="H184" i="11"/>
  <c r="J183" i="11"/>
  <c r="I183" i="11"/>
  <c r="H183" i="11"/>
  <c r="J182" i="11"/>
  <c r="I182" i="11"/>
  <c r="H182" i="11"/>
  <c r="J181" i="11"/>
  <c r="I181" i="11"/>
  <c r="H181" i="11"/>
  <c r="J171" i="11"/>
  <c r="I171" i="11"/>
  <c r="H171" i="11"/>
  <c r="J170" i="11"/>
  <c r="I170" i="11"/>
  <c r="H170" i="11"/>
  <c r="J169" i="11"/>
  <c r="I169" i="11"/>
  <c r="H169" i="11"/>
  <c r="J168" i="11"/>
  <c r="I168" i="11"/>
  <c r="H168" i="11"/>
  <c r="J167" i="11"/>
  <c r="I167" i="11"/>
  <c r="H167" i="11"/>
  <c r="J166" i="11"/>
  <c r="I166" i="11"/>
  <c r="H166" i="11"/>
  <c r="J156" i="11"/>
  <c r="I156" i="11"/>
  <c r="H156" i="11"/>
  <c r="J155" i="11"/>
  <c r="I155" i="11"/>
  <c r="H155" i="11"/>
  <c r="J154" i="11"/>
  <c r="I154" i="11"/>
  <c r="H154" i="11"/>
  <c r="J153" i="11"/>
  <c r="I153" i="11"/>
  <c r="H153" i="11"/>
  <c r="J152" i="11"/>
  <c r="I152" i="11"/>
  <c r="H152" i="11"/>
  <c r="J151" i="11"/>
  <c r="I151" i="11"/>
  <c r="H151" i="11"/>
  <c r="J141" i="11"/>
  <c r="I141" i="11"/>
  <c r="H141" i="11"/>
  <c r="J140" i="11"/>
  <c r="I140" i="11"/>
  <c r="H140" i="11"/>
  <c r="J139" i="11"/>
  <c r="I139" i="11"/>
  <c r="H139" i="11"/>
  <c r="J138" i="11"/>
  <c r="I138" i="11"/>
  <c r="H138" i="11"/>
  <c r="J137" i="11"/>
  <c r="I137" i="11"/>
  <c r="H137" i="11"/>
  <c r="J136" i="11"/>
  <c r="I136" i="11"/>
  <c r="H136" i="11"/>
  <c r="J125" i="11"/>
  <c r="I125" i="11"/>
  <c r="H125" i="11"/>
  <c r="J124" i="11"/>
  <c r="I124" i="11"/>
  <c r="H124" i="11"/>
  <c r="J123" i="11"/>
  <c r="I123" i="11"/>
  <c r="H123" i="11"/>
  <c r="J122" i="11"/>
  <c r="I122" i="11"/>
  <c r="H122" i="11"/>
  <c r="J121" i="11"/>
  <c r="I121" i="11"/>
  <c r="H121" i="11"/>
  <c r="J120" i="11"/>
  <c r="I120" i="11"/>
  <c r="H12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236" i="11"/>
  <c r="I236" i="11"/>
  <c r="H236" i="11"/>
  <c r="J235" i="11"/>
  <c r="I235" i="11"/>
  <c r="H235" i="11"/>
  <c r="J234" i="11"/>
  <c r="I234" i="11"/>
  <c r="H234" i="11"/>
  <c r="J233" i="11"/>
  <c r="I233" i="11"/>
  <c r="H233" i="11"/>
  <c r="J232" i="11"/>
  <c r="I232" i="11"/>
  <c r="H232" i="11"/>
  <c r="J231" i="11"/>
  <c r="I231" i="11"/>
  <c r="H231" i="11"/>
  <c r="J230" i="11"/>
  <c r="I230" i="11"/>
  <c r="H230" i="11"/>
  <c r="J229" i="11"/>
  <c r="I229" i="11"/>
  <c r="H229" i="11"/>
  <c r="J228" i="11"/>
  <c r="I228" i="11"/>
  <c r="H228" i="11"/>
  <c r="J227" i="11"/>
  <c r="I227" i="11"/>
  <c r="H227" i="11"/>
  <c r="J226" i="11"/>
  <c r="I226" i="11"/>
  <c r="H226" i="11"/>
  <c r="J225" i="11"/>
  <c r="I225" i="11"/>
  <c r="H225" i="11"/>
  <c r="J224" i="11"/>
  <c r="I224" i="11"/>
  <c r="H224" i="11"/>
  <c r="J223" i="11"/>
  <c r="I223" i="11"/>
  <c r="H223" i="11"/>
  <c r="J222" i="11"/>
  <c r="I222" i="11"/>
  <c r="H222" i="11"/>
  <c r="J221" i="11"/>
  <c r="I221" i="11"/>
  <c r="H221" i="11"/>
  <c r="J220" i="11"/>
  <c r="I220" i="11"/>
  <c r="H220" i="11"/>
  <c r="J219" i="11"/>
  <c r="I219" i="11"/>
  <c r="H219" i="11"/>
  <c r="J218" i="11"/>
  <c r="I218" i="11"/>
  <c r="H218" i="11"/>
  <c r="J217" i="11"/>
  <c r="I217" i="11"/>
  <c r="H217" i="11"/>
  <c r="J216" i="11"/>
  <c r="I216" i="11"/>
  <c r="H216" i="11"/>
  <c r="J215" i="11"/>
  <c r="I215" i="11"/>
  <c r="H215" i="11"/>
  <c r="J214" i="11"/>
  <c r="I214" i="11"/>
  <c r="H214" i="11"/>
  <c r="J213" i="11"/>
  <c r="I213" i="11"/>
  <c r="H213" i="11"/>
  <c r="J212" i="11"/>
  <c r="I212" i="11"/>
  <c r="H212" i="11"/>
  <c r="J211" i="11"/>
  <c r="I211" i="11"/>
  <c r="H211" i="11"/>
  <c r="J210" i="11"/>
  <c r="I210" i="11"/>
  <c r="H210" i="11"/>
  <c r="J209" i="11"/>
  <c r="I209" i="11"/>
  <c r="H209" i="11"/>
  <c r="J208" i="11"/>
  <c r="I208" i="11"/>
  <c r="H208" i="11"/>
  <c r="J207" i="11"/>
  <c r="I207" i="11"/>
  <c r="H207" i="11"/>
  <c r="J206" i="11"/>
  <c r="I206" i="11"/>
  <c r="H206" i="11"/>
  <c r="J205" i="11"/>
  <c r="I205" i="11"/>
  <c r="H205" i="11"/>
  <c r="J204" i="11"/>
  <c r="I204" i="11"/>
  <c r="H204" i="11"/>
  <c r="J203" i="11"/>
  <c r="I203" i="11"/>
  <c r="H203" i="11"/>
  <c r="J202" i="11"/>
  <c r="I202" i="11"/>
  <c r="H202" i="11"/>
  <c r="J201" i="11"/>
  <c r="I201" i="11"/>
  <c r="H201" i="11"/>
  <c r="J200" i="11"/>
  <c r="I200" i="11"/>
  <c r="H200" i="11"/>
  <c r="J199" i="11"/>
  <c r="I199" i="11"/>
  <c r="H199" i="11"/>
  <c r="J198" i="11"/>
  <c r="I198" i="11"/>
  <c r="H198" i="11"/>
  <c r="J197" i="11"/>
  <c r="I197" i="11"/>
  <c r="H197" i="11"/>
  <c r="J196" i="11"/>
  <c r="I196" i="11"/>
  <c r="H196" i="11"/>
  <c r="J157" i="11"/>
  <c r="J158" i="11"/>
  <c r="J159" i="11"/>
  <c r="J160" i="11"/>
  <c r="J161" i="11"/>
  <c r="J162" i="11"/>
  <c r="J163" i="11"/>
  <c r="J164" i="11"/>
  <c r="J165" i="11"/>
  <c r="BC5" i="10"/>
  <c r="H16" i="11"/>
  <c r="I16" i="11"/>
  <c r="J16" i="11"/>
  <c r="H28" i="11"/>
  <c r="I28" i="11"/>
  <c r="J28" i="11"/>
  <c r="J14" i="11"/>
  <c r="J146" i="11"/>
  <c r="J195" i="11"/>
  <c r="I195" i="11"/>
  <c r="H195" i="11"/>
  <c r="J194" i="11"/>
  <c r="I194" i="11"/>
  <c r="H194" i="11"/>
  <c r="J193" i="11"/>
  <c r="I193" i="11"/>
  <c r="H193" i="11"/>
  <c r="J192" i="11"/>
  <c r="I192" i="11"/>
  <c r="H192" i="11"/>
  <c r="J191" i="11"/>
  <c r="I191" i="11"/>
  <c r="H191" i="11"/>
  <c r="J190" i="11"/>
  <c r="I190" i="11"/>
  <c r="H190" i="11"/>
  <c r="J189" i="11"/>
  <c r="I189" i="11"/>
  <c r="H189" i="11"/>
  <c r="J188" i="11"/>
  <c r="I188" i="11"/>
  <c r="H188" i="11"/>
  <c r="J187" i="11"/>
  <c r="I187" i="11"/>
  <c r="H187" i="11"/>
  <c r="J172" i="11"/>
  <c r="J173" i="11"/>
  <c r="J174" i="11"/>
  <c r="J175" i="11"/>
  <c r="J176" i="11"/>
  <c r="J177" i="11"/>
  <c r="J178" i="11"/>
  <c r="J179" i="11"/>
  <c r="J180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J150" i="11"/>
  <c r="I150" i="11"/>
  <c r="H150" i="11"/>
  <c r="J149" i="11"/>
  <c r="I149" i="11"/>
  <c r="H149" i="11"/>
  <c r="J148" i="11"/>
  <c r="I148" i="11"/>
  <c r="H148" i="11"/>
  <c r="J147" i="11"/>
  <c r="I147" i="11"/>
  <c r="H147" i="11"/>
  <c r="I146" i="11"/>
  <c r="H146" i="11"/>
  <c r="J145" i="11"/>
  <c r="I145" i="11"/>
  <c r="H145" i="11"/>
  <c r="J144" i="11"/>
  <c r="I144" i="11"/>
  <c r="H144" i="11"/>
  <c r="J143" i="11"/>
  <c r="I143" i="11"/>
  <c r="H143" i="11"/>
  <c r="J142" i="11"/>
  <c r="I142" i="11"/>
  <c r="H142" i="11"/>
  <c r="J135" i="11"/>
  <c r="I135" i="11"/>
  <c r="H135" i="11"/>
  <c r="J134" i="11"/>
  <c r="I134" i="11"/>
  <c r="H134" i="11"/>
  <c r="J133" i="11"/>
  <c r="I133" i="11"/>
  <c r="H133" i="11"/>
  <c r="J132" i="11"/>
  <c r="I132" i="11"/>
  <c r="H132" i="11"/>
  <c r="J131" i="11"/>
  <c r="I131" i="11"/>
  <c r="H131" i="11"/>
  <c r="J130" i="11"/>
  <c r="I130" i="11"/>
  <c r="H130" i="11"/>
  <c r="J129" i="11"/>
  <c r="I129" i="11"/>
  <c r="H129" i="11"/>
  <c r="J128" i="11"/>
  <c r="I128" i="11"/>
  <c r="H128" i="11"/>
  <c r="J127" i="11"/>
  <c r="I127" i="11"/>
  <c r="H127" i="11"/>
  <c r="J126" i="11"/>
  <c r="I126" i="11"/>
  <c r="H126" i="11"/>
  <c r="J119" i="11"/>
  <c r="I119" i="11"/>
  <c r="H119" i="11"/>
  <c r="J118" i="11"/>
  <c r="I118" i="11"/>
  <c r="H118" i="11"/>
  <c r="J117" i="11"/>
  <c r="I117" i="11"/>
  <c r="H117" i="11"/>
  <c r="J116" i="11"/>
  <c r="I116" i="11"/>
  <c r="H116" i="11"/>
  <c r="J115" i="11"/>
  <c r="I115" i="11"/>
  <c r="H115" i="11"/>
  <c r="J114" i="11"/>
  <c r="I114" i="11"/>
  <c r="H114" i="11"/>
  <c r="J113" i="11"/>
  <c r="I113" i="11"/>
  <c r="H113" i="11"/>
  <c r="J112" i="11"/>
  <c r="I112" i="11"/>
  <c r="H112" i="11"/>
  <c r="J111" i="11"/>
  <c r="I111" i="11"/>
  <c r="H111" i="11"/>
  <c r="J110" i="11"/>
  <c r="I110" i="11"/>
  <c r="H110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71" i="11"/>
  <c r="I71" i="11"/>
  <c r="H71" i="11"/>
  <c r="J15" i="11"/>
  <c r="I15" i="11"/>
  <c r="H15" i="11"/>
  <c r="J70" i="11"/>
  <c r="I70" i="11"/>
  <c r="H70" i="11"/>
  <c r="I14" i="11"/>
  <c r="H14" i="11"/>
  <c r="J69" i="11"/>
  <c r="I69" i="11"/>
  <c r="H69" i="11"/>
  <c r="J13" i="11"/>
  <c r="I13" i="11"/>
  <c r="H13" i="11"/>
  <c r="J68" i="11"/>
  <c r="I68" i="11"/>
  <c r="H68" i="11"/>
  <c r="J12" i="11"/>
  <c r="I12" i="11"/>
  <c r="H12" i="11"/>
  <c r="J67" i="11"/>
  <c r="I67" i="11"/>
  <c r="H67" i="11"/>
  <c r="J11" i="11"/>
  <c r="I11" i="11"/>
  <c r="H11" i="11"/>
  <c r="J66" i="11"/>
  <c r="I66" i="11"/>
  <c r="H66" i="11"/>
  <c r="J10" i="11"/>
  <c r="I10" i="11"/>
  <c r="H10" i="11"/>
  <c r="J65" i="11"/>
  <c r="I65" i="11"/>
  <c r="H65" i="11"/>
  <c r="J9" i="11"/>
  <c r="I9" i="11"/>
  <c r="H9" i="11"/>
  <c r="J64" i="11"/>
  <c r="I64" i="11"/>
  <c r="H64" i="11"/>
  <c r="J8" i="11"/>
  <c r="I8" i="11"/>
  <c r="H8" i="11"/>
  <c r="J63" i="11"/>
  <c r="I63" i="11"/>
  <c r="H63" i="11"/>
  <c r="J7" i="11"/>
  <c r="I7" i="11"/>
  <c r="H7" i="11"/>
  <c r="J62" i="11"/>
  <c r="I62" i="11"/>
  <c r="H62" i="11"/>
  <c r="J6" i="11"/>
  <c r="I6" i="11"/>
  <c r="H6" i="11"/>
  <c r="J61" i="11"/>
  <c r="I61" i="11"/>
  <c r="H61" i="11"/>
  <c r="J5" i="11"/>
  <c r="I5" i="11"/>
  <c r="H5" i="11"/>
  <c r="AA120" i="10"/>
  <c r="Z120" i="10"/>
  <c r="Y120" i="10"/>
  <c r="U120" i="10"/>
  <c r="T120" i="10"/>
  <c r="S120" i="10"/>
  <c r="O120" i="10"/>
  <c r="N120" i="10"/>
  <c r="M120" i="10"/>
  <c r="I120" i="10"/>
  <c r="H120" i="10"/>
  <c r="G120" i="10"/>
  <c r="AA106" i="10"/>
  <c r="Z106" i="10"/>
  <c r="Y106" i="10"/>
  <c r="U106" i="10"/>
  <c r="T106" i="10"/>
  <c r="S106" i="10"/>
  <c r="O106" i="10"/>
  <c r="N106" i="10"/>
  <c r="M106" i="10"/>
  <c r="I106" i="10"/>
  <c r="H106" i="10"/>
  <c r="G106" i="10"/>
  <c r="AA92" i="10"/>
  <c r="Z92" i="10"/>
  <c r="Y92" i="10"/>
  <c r="U92" i="10"/>
  <c r="T92" i="10"/>
  <c r="S92" i="10"/>
  <c r="O92" i="10"/>
  <c r="N92" i="10"/>
  <c r="M92" i="10"/>
  <c r="I92" i="10"/>
  <c r="H92" i="10"/>
  <c r="G92" i="10"/>
  <c r="AA78" i="10"/>
  <c r="Z78" i="10"/>
  <c r="Y78" i="10"/>
  <c r="U78" i="10"/>
  <c r="T78" i="10"/>
  <c r="S78" i="10"/>
  <c r="O78" i="10"/>
  <c r="N78" i="10"/>
  <c r="M78" i="10"/>
  <c r="I78" i="10"/>
  <c r="H78" i="10"/>
  <c r="G78" i="10"/>
  <c r="BY120" i="10"/>
  <c r="BX120" i="10"/>
  <c r="BW120" i="10"/>
  <c r="BU120" i="10"/>
  <c r="BT120" i="10"/>
  <c r="BS120" i="10"/>
  <c r="BY119" i="10"/>
  <c r="BX119" i="10"/>
  <c r="BW119" i="10"/>
  <c r="BU119" i="10"/>
  <c r="BT119" i="10"/>
  <c r="BS119" i="10"/>
  <c r="AA119" i="10"/>
  <c r="Z119" i="10"/>
  <c r="Y119" i="10"/>
  <c r="U119" i="10"/>
  <c r="T119" i="10"/>
  <c r="S119" i="10"/>
  <c r="O119" i="10"/>
  <c r="N119" i="10"/>
  <c r="M119" i="10"/>
  <c r="I119" i="10"/>
  <c r="H119" i="10"/>
  <c r="G119" i="10"/>
  <c r="BY118" i="10"/>
  <c r="BX118" i="10"/>
  <c r="BW118" i="10"/>
  <c r="BU118" i="10"/>
  <c r="BT118" i="10"/>
  <c r="BS118" i="10"/>
  <c r="AA118" i="10"/>
  <c r="Z118" i="10"/>
  <c r="Y118" i="10"/>
  <c r="U118" i="10"/>
  <c r="T118" i="10"/>
  <c r="S118" i="10"/>
  <c r="O118" i="10"/>
  <c r="N118" i="10"/>
  <c r="M118" i="10"/>
  <c r="I118" i="10"/>
  <c r="H118" i="10"/>
  <c r="G118" i="10"/>
  <c r="BY117" i="10"/>
  <c r="BX117" i="10"/>
  <c r="BW117" i="10"/>
  <c r="BU117" i="10"/>
  <c r="BT117" i="10"/>
  <c r="BS117" i="10"/>
  <c r="AA117" i="10"/>
  <c r="Z117" i="10"/>
  <c r="Y117" i="10"/>
  <c r="U117" i="10"/>
  <c r="T117" i="10"/>
  <c r="S117" i="10"/>
  <c r="O117" i="10"/>
  <c r="N117" i="10"/>
  <c r="M117" i="10"/>
  <c r="I117" i="10"/>
  <c r="H117" i="10"/>
  <c r="G117" i="10"/>
  <c r="BY116" i="10"/>
  <c r="BX116" i="10"/>
  <c r="BW116" i="10"/>
  <c r="BU116" i="10"/>
  <c r="BT116" i="10"/>
  <c r="BS116" i="10"/>
  <c r="AA116" i="10"/>
  <c r="Z116" i="10"/>
  <c r="Y116" i="10"/>
  <c r="U116" i="10"/>
  <c r="T116" i="10"/>
  <c r="S116" i="10"/>
  <c r="O116" i="10"/>
  <c r="N116" i="10"/>
  <c r="M116" i="10"/>
  <c r="I116" i="10"/>
  <c r="H116" i="10"/>
  <c r="G116" i="10"/>
  <c r="BY115" i="10"/>
  <c r="BX115" i="10"/>
  <c r="BW115" i="10"/>
  <c r="BU115" i="10"/>
  <c r="BT115" i="10"/>
  <c r="BS115" i="10"/>
  <c r="AA115" i="10"/>
  <c r="Z115" i="10"/>
  <c r="Y115" i="10"/>
  <c r="U115" i="10"/>
  <c r="T115" i="10"/>
  <c r="S115" i="10"/>
  <c r="O115" i="10"/>
  <c r="N115" i="10"/>
  <c r="M115" i="10"/>
  <c r="I115" i="10"/>
  <c r="H115" i="10"/>
  <c r="G115" i="10"/>
  <c r="AC116" i="10" s="1"/>
  <c r="BY114" i="10"/>
  <c r="BX114" i="10"/>
  <c r="BW114" i="10"/>
  <c r="BU114" i="10"/>
  <c r="BT114" i="10"/>
  <c r="BS114" i="10"/>
  <c r="AA114" i="10"/>
  <c r="Z114" i="10"/>
  <c r="Y114" i="10"/>
  <c r="U114" i="10"/>
  <c r="T114" i="10"/>
  <c r="S114" i="10"/>
  <c r="O114" i="10"/>
  <c r="N114" i="10"/>
  <c r="M114" i="10"/>
  <c r="I114" i="10"/>
  <c r="H114" i="10"/>
  <c r="G114" i="10"/>
  <c r="BY113" i="10"/>
  <c r="BX113" i="10"/>
  <c r="BW113" i="10"/>
  <c r="BU113" i="10"/>
  <c r="BT113" i="10"/>
  <c r="BS113" i="10"/>
  <c r="AA113" i="10"/>
  <c r="Z113" i="10"/>
  <c r="Y113" i="10"/>
  <c r="U113" i="10"/>
  <c r="T113" i="10"/>
  <c r="S113" i="10"/>
  <c r="O113" i="10"/>
  <c r="N113" i="10"/>
  <c r="M113" i="10"/>
  <c r="I113" i="10"/>
  <c r="H113" i="10"/>
  <c r="G113" i="10"/>
  <c r="BY112" i="10"/>
  <c r="BX112" i="10"/>
  <c r="BW112" i="10"/>
  <c r="BU112" i="10"/>
  <c r="BT112" i="10"/>
  <c r="BS112" i="10"/>
  <c r="AA112" i="10"/>
  <c r="Z112" i="10"/>
  <c r="Y112" i="10"/>
  <c r="U112" i="10"/>
  <c r="T112" i="10"/>
  <c r="S112" i="10"/>
  <c r="AI112" i="10" s="1"/>
  <c r="O112" i="10"/>
  <c r="N112" i="10"/>
  <c r="M112" i="10"/>
  <c r="I112" i="10"/>
  <c r="H112" i="10"/>
  <c r="G112" i="10"/>
  <c r="BY111" i="10"/>
  <c r="BX111" i="10"/>
  <c r="BW111" i="10"/>
  <c r="BU111" i="10"/>
  <c r="BT111" i="10"/>
  <c r="BS111" i="10"/>
  <c r="AA111" i="10"/>
  <c r="Z111" i="10"/>
  <c r="Y111" i="10"/>
  <c r="U111" i="10"/>
  <c r="T111" i="10"/>
  <c r="S111" i="10"/>
  <c r="O111" i="10"/>
  <c r="N111" i="10"/>
  <c r="M111" i="10"/>
  <c r="I111" i="10"/>
  <c r="H111" i="10"/>
  <c r="G111" i="10"/>
  <c r="BY110" i="10"/>
  <c r="BX110" i="10"/>
  <c r="BW110" i="10"/>
  <c r="BU110" i="10"/>
  <c r="BT110" i="10"/>
  <c r="BS110" i="10"/>
  <c r="AA110" i="10"/>
  <c r="Z110" i="10"/>
  <c r="Y110" i="10"/>
  <c r="U110" i="10"/>
  <c r="T110" i="10"/>
  <c r="S110" i="10"/>
  <c r="O110" i="10"/>
  <c r="N110" i="10"/>
  <c r="M110" i="10"/>
  <c r="I110" i="10"/>
  <c r="H110" i="10"/>
  <c r="G110" i="10"/>
  <c r="BY109" i="10"/>
  <c r="BX109" i="10"/>
  <c r="BW109" i="10"/>
  <c r="BU109" i="10"/>
  <c r="BT109" i="10"/>
  <c r="BS109" i="10"/>
  <c r="AA109" i="10"/>
  <c r="Z109" i="10"/>
  <c r="Y109" i="10"/>
  <c r="U109" i="10"/>
  <c r="T109" i="10"/>
  <c r="S109" i="10"/>
  <c r="O109" i="10"/>
  <c r="N109" i="10"/>
  <c r="M109" i="10"/>
  <c r="I109" i="10"/>
  <c r="H109" i="10"/>
  <c r="G109" i="10"/>
  <c r="BY108" i="10"/>
  <c r="BX108" i="10"/>
  <c r="BW108" i="10"/>
  <c r="BU108" i="10"/>
  <c r="BT108" i="10"/>
  <c r="BS108" i="10"/>
  <c r="AA108" i="10"/>
  <c r="Z108" i="10"/>
  <c r="Y108" i="10"/>
  <c r="U108" i="10"/>
  <c r="T108" i="10"/>
  <c r="S108" i="10"/>
  <c r="AI108" i="10" s="1"/>
  <c r="O108" i="10"/>
  <c r="N108" i="10"/>
  <c r="M108" i="10"/>
  <c r="I108" i="10"/>
  <c r="H108" i="10"/>
  <c r="G108" i="10"/>
  <c r="BY107" i="10"/>
  <c r="BX107" i="10"/>
  <c r="BW107" i="10"/>
  <c r="BU107" i="10"/>
  <c r="BT107" i="10"/>
  <c r="BS107" i="10"/>
  <c r="AA107" i="10"/>
  <c r="Z107" i="10"/>
  <c r="Y107" i="10"/>
  <c r="U107" i="10"/>
  <c r="T107" i="10"/>
  <c r="S107" i="10"/>
  <c r="O107" i="10"/>
  <c r="N107" i="10"/>
  <c r="M107" i="10"/>
  <c r="I107" i="10"/>
  <c r="H107" i="10"/>
  <c r="G107" i="10"/>
  <c r="BY106" i="10"/>
  <c r="BX106" i="10"/>
  <c r="BW106" i="10"/>
  <c r="BU106" i="10"/>
  <c r="BT106" i="10"/>
  <c r="BS106" i="10"/>
  <c r="BY105" i="10"/>
  <c r="BX105" i="10"/>
  <c r="BW105" i="10"/>
  <c r="BU105" i="10"/>
  <c r="BT105" i="10"/>
  <c r="BS105" i="10"/>
  <c r="AA105" i="10"/>
  <c r="Z105" i="10"/>
  <c r="Y105" i="10"/>
  <c r="U105" i="10"/>
  <c r="T105" i="10"/>
  <c r="S105" i="10"/>
  <c r="O105" i="10"/>
  <c r="N105" i="10"/>
  <c r="M105" i="10"/>
  <c r="I105" i="10"/>
  <c r="H105" i="10"/>
  <c r="G105" i="10"/>
  <c r="BY104" i="10"/>
  <c r="BX104" i="10"/>
  <c r="BW104" i="10"/>
  <c r="BU104" i="10"/>
  <c r="BT104" i="10"/>
  <c r="BS104" i="10"/>
  <c r="AA104" i="10"/>
  <c r="Z104" i="10"/>
  <c r="Y104" i="10"/>
  <c r="U104" i="10"/>
  <c r="T104" i="10"/>
  <c r="S104" i="10"/>
  <c r="O104" i="10"/>
  <c r="N104" i="10"/>
  <c r="M104" i="10"/>
  <c r="I104" i="10"/>
  <c r="H104" i="10"/>
  <c r="G104" i="10"/>
  <c r="BY103" i="10"/>
  <c r="BX103" i="10"/>
  <c r="BW103" i="10"/>
  <c r="BU103" i="10"/>
  <c r="BT103" i="10"/>
  <c r="BS103" i="10"/>
  <c r="AA103" i="10"/>
  <c r="Z103" i="10"/>
  <c r="Y103" i="10"/>
  <c r="U103" i="10"/>
  <c r="T103" i="10"/>
  <c r="S103" i="10"/>
  <c r="O103" i="10"/>
  <c r="N103" i="10"/>
  <c r="M103" i="10"/>
  <c r="I103" i="10"/>
  <c r="H103" i="10"/>
  <c r="G103" i="10"/>
  <c r="BY102" i="10"/>
  <c r="BX102" i="10"/>
  <c r="BW102" i="10"/>
  <c r="BU102" i="10"/>
  <c r="BT102" i="10"/>
  <c r="BS102" i="10"/>
  <c r="AA102" i="10"/>
  <c r="Z102" i="10"/>
  <c r="Y102" i="10"/>
  <c r="U102" i="10"/>
  <c r="T102" i="10"/>
  <c r="S102" i="10"/>
  <c r="O102" i="10"/>
  <c r="N102" i="10"/>
  <c r="M102" i="10"/>
  <c r="I102" i="10"/>
  <c r="H102" i="10"/>
  <c r="G102" i="10"/>
  <c r="BY101" i="10"/>
  <c r="BX101" i="10"/>
  <c r="BW101" i="10"/>
  <c r="BU101" i="10"/>
  <c r="BT101" i="10"/>
  <c r="BS101" i="10"/>
  <c r="AA101" i="10"/>
  <c r="Z101" i="10"/>
  <c r="Y101" i="10"/>
  <c r="U101" i="10"/>
  <c r="T101" i="10"/>
  <c r="S101" i="10"/>
  <c r="O101" i="10"/>
  <c r="N101" i="10"/>
  <c r="M101" i="10"/>
  <c r="I101" i="10"/>
  <c r="H101" i="10"/>
  <c r="G101" i="10"/>
  <c r="BY100" i="10"/>
  <c r="BX100" i="10"/>
  <c r="BW100" i="10"/>
  <c r="BU100" i="10"/>
  <c r="BT100" i="10"/>
  <c r="BS100" i="10"/>
  <c r="AA100" i="10"/>
  <c r="Z100" i="10"/>
  <c r="Y100" i="10"/>
  <c r="U100" i="10"/>
  <c r="T100" i="10"/>
  <c r="S100" i="10"/>
  <c r="O100" i="10"/>
  <c r="N100" i="10"/>
  <c r="M100" i="10"/>
  <c r="I100" i="10"/>
  <c r="H100" i="10"/>
  <c r="G100" i="10"/>
  <c r="BY99" i="10"/>
  <c r="BX99" i="10"/>
  <c r="BW99" i="10"/>
  <c r="BU99" i="10"/>
  <c r="BT99" i="10"/>
  <c r="BS99" i="10"/>
  <c r="AA99" i="10"/>
  <c r="Z99" i="10"/>
  <c r="Y99" i="10"/>
  <c r="U99" i="10"/>
  <c r="T99" i="10"/>
  <c r="S99" i="10"/>
  <c r="O99" i="10"/>
  <c r="N99" i="10"/>
  <c r="M99" i="10"/>
  <c r="I99" i="10"/>
  <c r="H99" i="10"/>
  <c r="G99" i="10"/>
  <c r="BY98" i="10"/>
  <c r="BX98" i="10"/>
  <c r="BW98" i="10"/>
  <c r="BU98" i="10"/>
  <c r="BT98" i="10"/>
  <c r="BS98" i="10"/>
  <c r="AA98" i="10"/>
  <c r="Z98" i="10"/>
  <c r="Y98" i="10"/>
  <c r="U98" i="10"/>
  <c r="T98" i="10"/>
  <c r="S98" i="10"/>
  <c r="O98" i="10"/>
  <c r="N98" i="10"/>
  <c r="M98" i="10"/>
  <c r="I98" i="10"/>
  <c r="H98" i="10"/>
  <c r="G98" i="10"/>
  <c r="BY97" i="10"/>
  <c r="BX97" i="10"/>
  <c r="BW97" i="10"/>
  <c r="BU97" i="10"/>
  <c r="BT97" i="10"/>
  <c r="BS97" i="10"/>
  <c r="AA97" i="10"/>
  <c r="Z97" i="10"/>
  <c r="Y97" i="10"/>
  <c r="U97" i="10"/>
  <c r="T97" i="10"/>
  <c r="S97" i="10"/>
  <c r="O97" i="10"/>
  <c r="N97" i="10"/>
  <c r="M97" i="10"/>
  <c r="I97" i="10"/>
  <c r="H97" i="10"/>
  <c r="G97" i="10"/>
  <c r="BY96" i="10"/>
  <c r="BX96" i="10"/>
  <c r="BW96" i="10"/>
  <c r="BU96" i="10"/>
  <c r="BT96" i="10"/>
  <c r="BS96" i="10"/>
  <c r="AA96" i="10"/>
  <c r="Z96" i="10"/>
  <c r="Y96" i="10"/>
  <c r="U96" i="10"/>
  <c r="T96" i="10"/>
  <c r="S96" i="10"/>
  <c r="O96" i="10"/>
  <c r="N96" i="10"/>
  <c r="M96" i="10"/>
  <c r="I96" i="10"/>
  <c r="H96" i="10"/>
  <c r="G96" i="10"/>
  <c r="BY95" i="10"/>
  <c r="BX95" i="10"/>
  <c r="BW95" i="10"/>
  <c r="BU95" i="10"/>
  <c r="BT95" i="10"/>
  <c r="BS95" i="10"/>
  <c r="AA95" i="10"/>
  <c r="Z95" i="10"/>
  <c r="Y95" i="10"/>
  <c r="U95" i="10"/>
  <c r="T95" i="10"/>
  <c r="S95" i="10"/>
  <c r="O95" i="10"/>
  <c r="N95" i="10"/>
  <c r="M95" i="10"/>
  <c r="I95" i="10"/>
  <c r="H95" i="10"/>
  <c r="G95" i="10"/>
  <c r="BY94" i="10"/>
  <c r="BX94" i="10"/>
  <c r="BW94" i="10"/>
  <c r="BU94" i="10"/>
  <c r="BT94" i="10"/>
  <c r="BS94" i="10"/>
  <c r="AA94" i="10"/>
  <c r="Z94" i="10"/>
  <c r="Y94" i="10"/>
  <c r="U94" i="10"/>
  <c r="T94" i="10"/>
  <c r="S94" i="10"/>
  <c r="O94" i="10"/>
  <c r="N94" i="10"/>
  <c r="M94" i="10"/>
  <c r="I94" i="10"/>
  <c r="H94" i="10"/>
  <c r="G94" i="10"/>
  <c r="BY93" i="10"/>
  <c r="BX93" i="10"/>
  <c r="BW93" i="10"/>
  <c r="BU93" i="10"/>
  <c r="BT93" i="10"/>
  <c r="BS93" i="10"/>
  <c r="AA93" i="10"/>
  <c r="Z93" i="10"/>
  <c r="Y93" i="10"/>
  <c r="U93" i="10"/>
  <c r="T93" i="10"/>
  <c r="S93" i="10"/>
  <c r="O93" i="10"/>
  <c r="N93" i="10"/>
  <c r="M93" i="10"/>
  <c r="I93" i="10"/>
  <c r="H93" i="10"/>
  <c r="G93" i="10"/>
  <c r="BY92" i="10"/>
  <c r="BX92" i="10"/>
  <c r="BW92" i="10"/>
  <c r="BU92" i="10"/>
  <c r="BT92" i="10"/>
  <c r="BS92" i="10"/>
  <c r="BY91" i="10"/>
  <c r="BX91" i="10"/>
  <c r="BW91" i="10"/>
  <c r="BU91" i="10"/>
  <c r="BT91" i="10"/>
  <c r="BS91" i="10"/>
  <c r="AA91" i="10"/>
  <c r="Z91" i="10"/>
  <c r="Y91" i="10"/>
  <c r="U91" i="10"/>
  <c r="T91" i="10"/>
  <c r="S91" i="10"/>
  <c r="O91" i="10"/>
  <c r="N91" i="10"/>
  <c r="M91" i="10"/>
  <c r="I91" i="10"/>
  <c r="H91" i="10"/>
  <c r="G91" i="10"/>
  <c r="BY90" i="10"/>
  <c r="BX90" i="10"/>
  <c r="BW90" i="10"/>
  <c r="BU90" i="10"/>
  <c r="BT90" i="10"/>
  <c r="BS90" i="10"/>
  <c r="AA90" i="10"/>
  <c r="Z90" i="10"/>
  <c r="Y90" i="10"/>
  <c r="U90" i="10"/>
  <c r="T90" i="10"/>
  <c r="S90" i="10"/>
  <c r="O90" i="10"/>
  <c r="N90" i="10"/>
  <c r="M90" i="10"/>
  <c r="I90" i="10"/>
  <c r="H90" i="10"/>
  <c r="G90" i="10"/>
  <c r="BY89" i="10"/>
  <c r="BX89" i="10"/>
  <c r="BW89" i="10"/>
  <c r="BU89" i="10"/>
  <c r="BT89" i="10"/>
  <c r="BS89" i="10"/>
  <c r="AA89" i="10"/>
  <c r="Z89" i="10"/>
  <c r="Y89" i="10"/>
  <c r="U89" i="10"/>
  <c r="T89" i="10"/>
  <c r="S89" i="10"/>
  <c r="O89" i="10"/>
  <c r="N89" i="10"/>
  <c r="M89" i="10"/>
  <c r="I89" i="10"/>
  <c r="H89" i="10"/>
  <c r="G89" i="10"/>
  <c r="BY88" i="10"/>
  <c r="BX88" i="10"/>
  <c r="BW88" i="10"/>
  <c r="BU88" i="10"/>
  <c r="BT88" i="10"/>
  <c r="BS88" i="10"/>
  <c r="AA88" i="10"/>
  <c r="Z88" i="10"/>
  <c r="Y88" i="10"/>
  <c r="U88" i="10"/>
  <c r="T88" i="10"/>
  <c r="S88" i="10"/>
  <c r="O88" i="10"/>
  <c r="N88" i="10"/>
  <c r="M88" i="10"/>
  <c r="I88" i="10"/>
  <c r="H88" i="10"/>
  <c r="G88" i="10"/>
  <c r="BY87" i="10"/>
  <c r="BX87" i="10"/>
  <c r="BW87" i="10"/>
  <c r="BU87" i="10"/>
  <c r="BT87" i="10"/>
  <c r="BS87" i="10"/>
  <c r="AA87" i="10"/>
  <c r="Z87" i="10"/>
  <c r="Y87" i="10"/>
  <c r="U87" i="10"/>
  <c r="T87" i="10"/>
  <c r="S87" i="10"/>
  <c r="O87" i="10"/>
  <c r="N87" i="10"/>
  <c r="M87" i="10"/>
  <c r="I87" i="10"/>
  <c r="H87" i="10"/>
  <c r="G87" i="10"/>
  <c r="BY86" i="10"/>
  <c r="BX86" i="10"/>
  <c r="BW86" i="10"/>
  <c r="BU86" i="10"/>
  <c r="BT86" i="10"/>
  <c r="BS86" i="10"/>
  <c r="AA86" i="10"/>
  <c r="Z86" i="10"/>
  <c r="Y86" i="10"/>
  <c r="U86" i="10"/>
  <c r="T86" i="10"/>
  <c r="S86" i="10"/>
  <c r="O86" i="10"/>
  <c r="N86" i="10"/>
  <c r="M86" i="10"/>
  <c r="I86" i="10"/>
  <c r="H86" i="10"/>
  <c r="G86" i="10"/>
  <c r="BY85" i="10"/>
  <c r="BX85" i="10"/>
  <c r="BW85" i="10"/>
  <c r="BU85" i="10"/>
  <c r="BT85" i="10"/>
  <c r="BS85" i="10"/>
  <c r="AA85" i="10"/>
  <c r="Z85" i="10"/>
  <c r="Y85" i="10"/>
  <c r="U85" i="10"/>
  <c r="T85" i="10"/>
  <c r="S85" i="10"/>
  <c r="O85" i="10"/>
  <c r="N85" i="10"/>
  <c r="M85" i="10"/>
  <c r="I85" i="10"/>
  <c r="H85" i="10"/>
  <c r="G85" i="10"/>
  <c r="BY84" i="10"/>
  <c r="BX84" i="10"/>
  <c r="BW84" i="10"/>
  <c r="BU84" i="10"/>
  <c r="BT84" i="10"/>
  <c r="BS84" i="10"/>
  <c r="AA84" i="10"/>
  <c r="Z84" i="10"/>
  <c r="Y84" i="10"/>
  <c r="U84" i="10"/>
  <c r="T84" i="10"/>
  <c r="S84" i="10"/>
  <c r="O84" i="10"/>
  <c r="N84" i="10"/>
  <c r="M84" i="10"/>
  <c r="I84" i="10"/>
  <c r="H84" i="10"/>
  <c r="G84" i="10"/>
  <c r="BY83" i="10"/>
  <c r="BX83" i="10"/>
  <c r="BW83" i="10"/>
  <c r="BU83" i="10"/>
  <c r="BT83" i="10"/>
  <c r="BS83" i="10"/>
  <c r="AA83" i="10"/>
  <c r="Z83" i="10"/>
  <c r="Y83" i="10"/>
  <c r="U83" i="10"/>
  <c r="T83" i="10"/>
  <c r="S83" i="10"/>
  <c r="O83" i="10"/>
  <c r="N83" i="10"/>
  <c r="M83" i="10"/>
  <c r="I83" i="10"/>
  <c r="H83" i="10"/>
  <c r="G83" i="10"/>
  <c r="BY82" i="10"/>
  <c r="BX82" i="10"/>
  <c r="BW82" i="10"/>
  <c r="BU82" i="10"/>
  <c r="BT82" i="10"/>
  <c r="BS82" i="10"/>
  <c r="AA82" i="10"/>
  <c r="Z82" i="10"/>
  <c r="Y82" i="10"/>
  <c r="U82" i="10"/>
  <c r="T82" i="10"/>
  <c r="S82" i="10"/>
  <c r="O82" i="10"/>
  <c r="N82" i="10"/>
  <c r="M82" i="10"/>
  <c r="I82" i="10"/>
  <c r="H82" i="10"/>
  <c r="G82" i="10"/>
  <c r="BY81" i="10"/>
  <c r="BX81" i="10"/>
  <c r="BW81" i="10"/>
  <c r="BU81" i="10"/>
  <c r="BT81" i="10"/>
  <c r="BS81" i="10"/>
  <c r="AA81" i="10"/>
  <c r="Z81" i="10"/>
  <c r="Y81" i="10"/>
  <c r="U81" i="10"/>
  <c r="T81" i="10"/>
  <c r="S81" i="10"/>
  <c r="O81" i="10"/>
  <c r="N81" i="10"/>
  <c r="M81" i="10"/>
  <c r="I81" i="10"/>
  <c r="H81" i="10"/>
  <c r="G81" i="10"/>
  <c r="BY80" i="10"/>
  <c r="BX80" i="10"/>
  <c r="BW80" i="10"/>
  <c r="BU80" i="10"/>
  <c r="BT80" i="10"/>
  <c r="BS80" i="10"/>
  <c r="AA80" i="10"/>
  <c r="Z80" i="10"/>
  <c r="Y80" i="10"/>
  <c r="U80" i="10"/>
  <c r="T80" i="10"/>
  <c r="S80" i="10"/>
  <c r="O80" i="10"/>
  <c r="N80" i="10"/>
  <c r="M80" i="10"/>
  <c r="I80" i="10"/>
  <c r="H80" i="10"/>
  <c r="G80" i="10"/>
  <c r="BY79" i="10"/>
  <c r="BX79" i="10"/>
  <c r="BW79" i="10"/>
  <c r="BU79" i="10"/>
  <c r="BT79" i="10"/>
  <c r="BS79" i="10"/>
  <c r="AA79" i="10"/>
  <c r="Z79" i="10"/>
  <c r="Y79" i="10"/>
  <c r="U79" i="10"/>
  <c r="T79" i="10"/>
  <c r="S79" i="10"/>
  <c r="O79" i="10"/>
  <c r="N79" i="10"/>
  <c r="M79" i="10"/>
  <c r="I79" i="10"/>
  <c r="H79" i="10"/>
  <c r="G79" i="10"/>
  <c r="BY78" i="10"/>
  <c r="BX78" i="10"/>
  <c r="BW78" i="10"/>
  <c r="BU78" i="10"/>
  <c r="BT78" i="10"/>
  <c r="BS78" i="10"/>
  <c r="BY77" i="10"/>
  <c r="BX77" i="10"/>
  <c r="BW77" i="10"/>
  <c r="BU77" i="10"/>
  <c r="BT77" i="10"/>
  <c r="BS77" i="10"/>
  <c r="AA77" i="10"/>
  <c r="Z77" i="10"/>
  <c r="Y77" i="10"/>
  <c r="U77" i="10"/>
  <c r="T77" i="10"/>
  <c r="S77" i="10"/>
  <c r="O77" i="10"/>
  <c r="N77" i="10"/>
  <c r="M77" i="10"/>
  <c r="I77" i="10"/>
  <c r="H77" i="10"/>
  <c r="G77" i="10"/>
  <c r="BY76" i="10"/>
  <c r="BX76" i="10"/>
  <c r="BW76" i="10"/>
  <c r="BU76" i="10"/>
  <c r="BT76" i="10"/>
  <c r="BS76" i="10"/>
  <c r="AA76" i="10"/>
  <c r="Z76" i="10"/>
  <c r="Y76" i="10"/>
  <c r="U76" i="10"/>
  <c r="T76" i="10"/>
  <c r="S76" i="10"/>
  <c r="O76" i="10"/>
  <c r="N76" i="10"/>
  <c r="M76" i="10"/>
  <c r="I76" i="10"/>
  <c r="H76" i="10"/>
  <c r="G76" i="10"/>
  <c r="BY75" i="10"/>
  <c r="BX75" i="10"/>
  <c r="BW75" i="10"/>
  <c r="BU75" i="10"/>
  <c r="BT75" i="10"/>
  <c r="BS75" i="10"/>
  <c r="AA75" i="10"/>
  <c r="Z75" i="10"/>
  <c r="Y75" i="10"/>
  <c r="U75" i="10"/>
  <c r="T75" i="10"/>
  <c r="S75" i="10"/>
  <c r="O75" i="10"/>
  <c r="N75" i="10"/>
  <c r="M75" i="10"/>
  <c r="I75" i="10"/>
  <c r="H75" i="10"/>
  <c r="G75" i="10"/>
  <c r="BY74" i="10"/>
  <c r="BX74" i="10"/>
  <c r="BW74" i="10"/>
  <c r="BU74" i="10"/>
  <c r="BT74" i="10"/>
  <c r="BS74" i="10"/>
  <c r="AA74" i="10"/>
  <c r="Z74" i="10"/>
  <c r="Y74" i="10"/>
  <c r="U74" i="10"/>
  <c r="T74" i="10"/>
  <c r="S74" i="10"/>
  <c r="O74" i="10"/>
  <c r="N74" i="10"/>
  <c r="M74" i="10"/>
  <c r="I74" i="10"/>
  <c r="H74" i="10"/>
  <c r="G74" i="10"/>
  <c r="BY73" i="10"/>
  <c r="BX73" i="10"/>
  <c r="BW73" i="10"/>
  <c r="BU73" i="10"/>
  <c r="BT73" i="10"/>
  <c r="BS73" i="10"/>
  <c r="AA73" i="10"/>
  <c r="Z73" i="10"/>
  <c r="Y73" i="10"/>
  <c r="U73" i="10"/>
  <c r="T73" i="10"/>
  <c r="S73" i="10"/>
  <c r="O73" i="10"/>
  <c r="N73" i="10"/>
  <c r="M73" i="10"/>
  <c r="I73" i="10"/>
  <c r="H73" i="10"/>
  <c r="G73" i="10"/>
  <c r="BY72" i="10"/>
  <c r="BX72" i="10"/>
  <c r="BW72" i="10"/>
  <c r="BU72" i="10"/>
  <c r="BT72" i="10"/>
  <c r="BS72" i="10"/>
  <c r="AA72" i="10"/>
  <c r="Z72" i="10"/>
  <c r="Y72" i="10"/>
  <c r="U72" i="10"/>
  <c r="T72" i="10"/>
  <c r="S72" i="10"/>
  <c r="O72" i="10"/>
  <c r="N72" i="10"/>
  <c r="M72" i="10"/>
  <c r="I72" i="10"/>
  <c r="H72" i="10"/>
  <c r="G72" i="10"/>
  <c r="BY71" i="10"/>
  <c r="BX71" i="10"/>
  <c r="BW71" i="10"/>
  <c r="BU71" i="10"/>
  <c r="BT71" i="10"/>
  <c r="BS71" i="10"/>
  <c r="AA71" i="10"/>
  <c r="Z71" i="10"/>
  <c r="Y71" i="10"/>
  <c r="U71" i="10"/>
  <c r="T71" i="10"/>
  <c r="S71" i="10"/>
  <c r="O71" i="10"/>
  <c r="N71" i="10"/>
  <c r="M71" i="10"/>
  <c r="I71" i="10"/>
  <c r="H71" i="10"/>
  <c r="G71" i="10"/>
  <c r="BY70" i="10"/>
  <c r="BX70" i="10"/>
  <c r="BW70" i="10"/>
  <c r="BU70" i="10"/>
  <c r="BT70" i="10"/>
  <c r="BS70" i="10"/>
  <c r="AA70" i="10"/>
  <c r="Z70" i="10"/>
  <c r="Y70" i="10"/>
  <c r="U70" i="10"/>
  <c r="T70" i="10"/>
  <c r="S70" i="10"/>
  <c r="O70" i="10"/>
  <c r="N70" i="10"/>
  <c r="M70" i="10"/>
  <c r="I70" i="10"/>
  <c r="H70" i="10"/>
  <c r="G70" i="10"/>
  <c r="BY69" i="10"/>
  <c r="BX69" i="10"/>
  <c r="BW69" i="10"/>
  <c r="BU69" i="10"/>
  <c r="BT69" i="10"/>
  <c r="BS69" i="10"/>
  <c r="AA69" i="10"/>
  <c r="Z69" i="10"/>
  <c r="Y69" i="10"/>
  <c r="U69" i="10"/>
  <c r="T69" i="10"/>
  <c r="S69" i="10"/>
  <c r="O69" i="10"/>
  <c r="N69" i="10"/>
  <c r="M69" i="10"/>
  <c r="I69" i="10"/>
  <c r="H69" i="10"/>
  <c r="G69" i="10"/>
  <c r="BY68" i="10"/>
  <c r="BX68" i="10"/>
  <c r="BW68" i="10"/>
  <c r="BU68" i="10"/>
  <c r="BT68" i="10"/>
  <c r="BS68" i="10"/>
  <c r="AA68" i="10"/>
  <c r="Z68" i="10"/>
  <c r="Y68" i="10"/>
  <c r="U68" i="10"/>
  <c r="T68" i="10"/>
  <c r="S68" i="10"/>
  <c r="O68" i="10"/>
  <c r="N68" i="10"/>
  <c r="M68" i="10"/>
  <c r="I68" i="10"/>
  <c r="H68" i="10"/>
  <c r="G68" i="10"/>
  <c r="BY67" i="10"/>
  <c r="BX67" i="10"/>
  <c r="BW67" i="10"/>
  <c r="BU67" i="10"/>
  <c r="BT67" i="10"/>
  <c r="BS67" i="10"/>
  <c r="AA67" i="10"/>
  <c r="Z67" i="10"/>
  <c r="Y67" i="10"/>
  <c r="U67" i="10"/>
  <c r="T67" i="10"/>
  <c r="S67" i="10"/>
  <c r="O67" i="10"/>
  <c r="N67" i="10"/>
  <c r="M67" i="10"/>
  <c r="I67" i="10"/>
  <c r="H67" i="10"/>
  <c r="G67" i="10"/>
  <c r="BY66" i="10"/>
  <c r="BX66" i="10"/>
  <c r="BW66" i="10"/>
  <c r="BU66" i="10"/>
  <c r="BT66" i="10"/>
  <c r="BS66" i="10"/>
  <c r="AA66" i="10"/>
  <c r="Z66" i="10"/>
  <c r="Y66" i="10"/>
  <c r="U66" i="10"/>
  <c r="T66" i="10"/>
  <c r="S66" i="10"/>
  <c r="O66" i="10"/>
  <c r="N66" i="10"/>
  <c r="M66" i="10"/>
  <c r="I66" i="10"/>
  <c r="H66" i="10"/>
  <c r="G66" i="10"/>
  <c r="BY65" i="10"/>
  <c r="BX65" i="10"/>
  <c r="BW65" i="10"/>
  <c r="BU65" i="10"/>
  <c r="BT65" i="10"/>
  <c r="BS65" i="10"/>
  <c r="AA65" i="10"/>
  <c r="Z65" i="10"/>
  <c r="Y65" i="10"/>
  <c r="U65" i="10"/>
  <c r="T65" i="10"/>
  <c r="S65" i="10"/>
  <c r="O65" i="10"/>
  <c r="N65" i="10"/>
  <c r="M65" i="10"/>
  <c r="I65" i="10"/>
  <c r="H65" i="10"/>
  <c r="G65" i="10"/>
  <c r="BY63" i="10"/>
  <c r="BX63" i="10"/>
  <c r="BW63" i="10"/>
  <c r="BU63" i="10"/>
  <c r="BT63" i="10"/>
  <c r="BS63" i="10"/>
  <c r="AA63" i="10"/>
  <c r="Z63" i="10"/>
  <c r="Y63" i="10"/>
  <c r="U63" i="10"/>
  <c r="T63" i="10"/>
  <c r="S63" i="10"/>
  <c r="O63" i="10"/>
  <c r="N63" i="10"/>
  <c r="M63" i="10"/>
  <c r="I63" i="10"/>
  <c r="H63" i="10"/>
  <c r="G63" i="10"/>
  <c r="BY62" i="10"/>
  <c r="BX62" i="10"/>
  <c r="BW62" i="10"/>
  <c r="BU62" i="10"/>
  <c r="BT62" i="10"/>
  <c r="BS62" i="10"/>
  <c r="AA62" i="10"/>
  <c r="Z62" i="10"/>
  <c r="Y62" i="10"/>
  <c r="U62" i="10"/>
  <c r="T62" i="10"/>
  <c r="S62" i="10"/>
  <c r="O62" i="10"/>
  <c r="N62" i="10"/>
  <c r="M62" i="10"/>
  <c r="I62" i="10"/>
  <c r="H62" i="10"/>
  <c r="G62" i="10"/>
  <c r="BY61" i="10"/>
  <c r="BX61" i="10"/>
  <c r="BW61" i="10"/>
  <c r="BU61" i="10"/>
  <c r="BT61" i="10"/>
  <c r="BS61" i="10"/>
  <c r="AA61" i="10"/>
  <c r="Z61" i="10"/>
  <c r="Y61" i="10"/>
  <c r="U61" i="10"/>
  <c r="T61" i="10"/>
  <c r="S61" i="10"/>
  <c r="O61" i="10"/>
  <c r="N61" i="10"/>
  <c r="M61" i="10"/>
  <c r="I61" i="10"/>
  <c r="H61" i="10"/>
  <c r="G61" i="10"/>
  <c r="BY60" i="10"/>
  <c r="BX60" i="10"/>
  <c r="BW60" i="10"/>
  <c r="BU60" i="10"/>
  <c r="BT60" i="10"/>
  <c r="BS60" i="10"/>
  <c r="AA60" i="10"/>
  <c r="Z60" i="10"/>
  <c r="Y60" i="10"/>
  <c r="U60" i="10"/>
  <c r="T60" i="10"/>
  <c r="S60" i="10"/>
  <c r="O60" i="10"/>
  <c r="N60" i="10"/>
  <c r="M60" i="10"/>
  <c r="I60" i="10"/>
  <c r="H60" i="10"/>
  <c r="G60" i="10"/>
  <c r="BY59" i="10"/>
  <c r="BX59" i="10"/>
  <c r="BW59" i="10"/>
  <c r="BU59" i="10"/>
  <c r="BT59" i="10"/>
  <c r="BS59" i="10"/>
  <c r="AA59" i="10"/>
  <c r="Z59" i="10"/>
  <c r="Y59" i="10"/>
  <c r="U59" i="10"/>
  <c r="T59" i="10"/>
  <c r="S59" i="10"/>
  <c r="O59" i="10"/>
  <c r="N59" i="10"/>
  <c r="M59" i="10"/>
  <c r="I59" i="10"/>
  <c r="H59" i="10"/>
  <c r="G59" i="10"/>
  <c r="BY58" i="10"/>
  <c r="BX58" i="10"/>
  <c r="BW58" i="10"/>
  <c r="BU58" i="10"/>
  <c r="BT58" i="10"/>
  <c r="BS58" i="10"/>
  <c r="AA58" i="10"/>
  <c r="Z58" i="10"/>
  <c r="Y58" i="10"/>
  <c r="U58" i="10"/>
  <c r="T58" i="10"/>
  <c r="S58" i="10"/>
  <c r="O58" i="10"/>
  <c r="N58" i="10"/>
  <c r="M58" i="10"/>
  <c r="I58" i="10"/>
  <c r="H58" i="10"/>
  <c r="G58" i="10"/>
  <c r="BY57" i="10"/>
  <c r="BX57" i="10"/>
  <c r="BW57" i="10"/>
  <c r="BU57" i="10"/>
  <c r="BT57" i="10"/>
  <c r="BS57" i="10"/>
  <c r="AA57" i="10"/>
  <c r="Z57" i="10"/>
  <c r="Y57" i="10"/>
  <c r="U57" i="10"/>
  <c r="T57" i="10"/>
  <c r="S57" i="10"/>
  <c r="O57" i="10"/>
  <c r="N57" i="10"/>
  <c r="M57" i="10"/>
  <c r="I57" i="10"/>
  <c r="H57" i="10"/>
  <c r="G57" i="10"/>
  <c r="BY56" i="10"/>
  <c r="BX56" i="10"/>
  <c r="BW56" i="10"/>
  <c r="BU56" i="10"/>
  <c r="BT56" i="10"/>
  <c r="BS56" i="10"/>
  <c r="AA56" i="10"/>
  <c r="Z56" i="10"/>
  <c r="Y56" i="10"/>
  <c r="U56" i="10"/>
  <c r="T56" i="10"/>
  <c r="S56" i="10"/>
  <c r="O56" i="10"/>
  <c r="N56" i="10"/>
  <c r="M56" i="10"/>
  <c r="I56" i="10"/>
  <c r="H56" i="10"/>
  <c r="G56" i="10"/>
  <c r="BY55" i="10"/>
  <c r="BX55" i="10"/>
  <c r="BW55" i="10"/>
  <c r="BU55" i="10"/>
  <c r="BT55" i="10"/>
  <c r="BS55" i="10"/>
  <c r="AA55" i="10"/>
  <c r="Z55" i="10"/>
  <c r="Y55" i="10"/>
  <c r="U55" i="10"/>
  <c r="T55" i="10"/>
  <c r="S55" i="10"/>
  <c r="O55" i="10"/>
  <c r="N55" i="10"/>
  <c r="M55" i="10"/>
  <c r="I55" i="10"/>
  <c r="H55" i="10"/>
  <c r="G55" i="10"/>
  <c r="BY54" i="10"/>
  <c r="BX54" i="10"/>
  <c r="BW54" i="10"/>
  <c r="BU54" i="10"/>
  <c r="BT54" i="10"/>
  <c r="BS54" i="10"/>
  <c r="AA54" i="10"/>
  <c r="Z54" i="10"/>
  <c r="Y54" i="10"/>
  <c r="U54" i="10"/>
  <c r="T54" i="10"/>
  <c r="S54" i="10"/>
  <c r="O54" i="10"/>
  <c r="N54" i="10"/>
  <c r="M54" i="10"/>
  <c r="I54" i="10"/>
  <c r="H54" i="10"/>
  <c r="G54" i="10"/>
  <c r="BY53" i="10"/>
  <c r="BX53" i="10"/>
  <c r="BW53" i="10"/>
  <c r="BU53" i="10"/>
  <c r="BT53" i="10"/>
  <c r="BS53" i="10"/>
  <c r="AA53" i="10"/>
  <c r="Z53" i="10"/>
  <c r="Y53" i="10"/>
  <c r="U53" i="10"/>
  <c r="T53" i="10"/>
  <c r="S53" i="10"/>
  <c r="O53" i="10"/>
  <c r="N53" i="10"/>
  <c r="M53" i="10"/>
  <c r="I53" i="10"/>
  <c r="H53" i="10"/>
  <c r="G53" i="10"/>
  <c r="BY52" i="10"/>
  <c r="BX52" i="10"/>
  <c r="BW52" i="10"/>
  <c r="BU52" i="10"/>
  <c r="BT52" i="10"/>
  <c r="BS52" i="10"/>
  <c r="AA52" i="10"/>
  <c r="Z52" i="10"/>
  <c r="Y52" i="10"/>
  <c r="U52" i="10"/>
  <c r="T52" i="10"/>
  <c r="S52" i="10"/>
  <c r="O52" i="10"/>
  <c r="N52" i="10"/>
  <c r="M52" i="10"/>
  <c r="I52" i="10"/>
  <c r="H52" i="10"/>
  <c r="G52" i="10"/>
  <c r="BY51" i="10"/>
  <c r="BX51" i="10"/>
  <c r="BW51" i="10"/>
  <c r="BU51" i="10"/>
  <c r="BT51" i="10"/>
  <c r="BS51" i="10"/>
  <c r="AA51" i="10"/>
  <c r="Z51" i="10"/>
  <c r="Y51" i="10"/>
  <c r="U51" i="10"/>
  <c r="T51" i="10"/>
  <c r="S51" i="10"/>
  <c r="O51" i="10"/>
  <c r="N51" i="10"/>
  <c r="M51" i="10"/>
  <c r="I51" i="10"/>
  <c r="H51" i="10"/>
  <c r="G51" i="10"/>
  <c r="BY50" i="10"/>
  <c r="BX50" i="10"/>
  <c r="BW50" i="10"/>
  <c r="BU50" i="10"/>
  <c r="BT50" i="10"/>
  <c r="BS50" i="10"/>
  <c r="AA50" i="10"/>
  <c r="Z50" i="10"/>
  <c r="Y50" i="10"/>
  <c r="U50" i="10"/>
  <c r="T50" i="10"/>
  <c r="S50" i="10"/>
  <c r="O50" i="10"/>
  <c r="N50" i="10"/>
  <c r="M50" i="10"/>
  <c r="I50" i="10"/>
  <c r="H50" i="10"/>
  <c r="G50" i="10"/>
  <c r="BY49" i="10"/>
  <c r="BX49" i="10"/>
  <c r="BW49" i="10"/>
  <c r="BU49" i="10"/>
  <c r="BT49" i="10"/>
  <c r="BS49" i="10"/>
  <c r="AA49" i="10"/>
  <c r="Z49" i="10"/>
  <c r="Y49" i="10"/>
  <c r="U49" i="10"/>
  <c r="T49" i="10"/>
  <c r="S49" i="10"/>
  <c r="O49" i="10"/>
  <c r="N49" i="10"/>
  <c r="M49" i="10"/>
  <c r="I49" i="10"/>
  <c r="H49" i="10"/>
  <c r="G49" i="10"/>
  <c r="BY48" i="10"/>
  <c r="BX48" i="10"/>
  <c r="BW48" i="10"/>
  <c r="BU48" i="10"/>
  <c r="BT48" i="10"/>
  <c r="BS48" i="10"/>
  <c r="AA48" i="10"/>
  <c r="Z48" i="10"/>
  <c r="Y48" i="10"/>
  <c r="U48" i="10"/>
  <c r="T48" i="10"/>
  <c r="S48" i="10"/>
  <c r="O48" i="10"/>
  <c r="N48" i="10"/>
  <c r="M48" i="10"/>
  <c r="I48" i="10"/>
  <c r="H48" i="10"/>
  <c r="G48" i="10"/>
  <c r="BY47" i="10"/>
  <c r="BX47" i="10"/>
  <c r="BW47" i="10"/>
  <c r="BU47" i="10"/>
  <c r="BT47" i="10"/>
  <c r="BS47" i="10"/>
  <c r="AA47" i="10"/>
  <c r="Z47" i="10"/>
  <c r="Y47" i="10"/>
  <c r="U47" i="10"/>
  <c r="T47" i="10"/>
  <c r="S47" i="10"/>
  <c r="O47" i="10"/>
  <c r="N47" i="10"/>
  <c r="M47" i="10"/>
  <c r="I47" i="10"/>
  <c r="H47" i="10"/>
  <c r="G47" i="10"/>
  <c r="BY46" i="10"/>
  <c r="BX46" i="10"/>
  <c r="BW46" i="10"/>
  <c r="BU46" i="10"/>
  <c r="BT46" i="10"/>
  <c r="BS46" i="10"/>
  <c r="AA46" i="10"/>
  <c r="Z46" i="10"/>
  <c r="Y46" i="10"/>
  <c r="U46" i="10"/>
  <c r="T46" i="10"/>
  <c r="S46" i="10"/>
  <c r="O46" i="10"/>
  <c r="N46" i="10"/>
  <c r="M46" i="10"/>
  <c r="I46" i="10"/>
  <c r="H46" i="10"/>
  <c r="G46" i="10"/>
  <c r="BY45" i="10"/>
  <c r="BX45" i="10"/>
  <c r="BW45" i="10"/>
  <c r="BU45" i="10"/>
  <c r="BT45" i="10"/>
  <c r="BS45" i="10"/>
  <c r="AA45" i="10"/>
  <c r="Z45" i="10"/>
  <c r="Y45" i="10"/>
  <c r="U45" i="10"/>
  <c r="T45" i="10"/>
  <c r="S45" i="10"/>
  <c r="O45" i="10"/>
  <c r="N45" i="10"/>
  <c r="M45" i="10"/>
  <c r="I45" i="10"/>
  <c r="H45" i="10"/>
  <c r="G45" i="10"/>
  <c r="BY44" i="10"/>
  <c r="BX44" i="10"/>
  <c r="BW44" i="10"/>
  <c r="BU44" i="10"/>
  <c r="BT44" i="10"/>
  <c r="BS44" i="10"/>
  <c r="AA44" i="10"/>
  <c r="Z44" i="10"/>
  <c r="Y44" i="10"/>
  <c r="U44" i="10"/>
  <c r="T44" i="10"/>
  <c r="S44" i="10"/>
  <c r="O44" i="10"/>
  <c r="N44" i="10"/>
  <c r="M44" i="10"/>
  <c r="I44" i="10"/>
  <c r="H44" i="10"/>
  <c r="G44" i="10"/>
  <c r="BY43" i="10"/>
  <c r="BX43" i="10"/>
  <c r="BW43" i="10"/>
  <c r="BU43" i="10"/>
  <c r="BT43" i="10"/>
  <c r="BS43" i="10"/>
  <c r="AA43" i="10"/>
  <c r="Z43" i="10"/>
  <c r="Y43" i="10"/>
  <c r="U43" i="10"/>
  <c r="T43" i="10"/>
  <c r="S43" i="10"/>
  <c r="O43" i="10"/>
  <c r="N43" i="10"/>
  <c r="M43" i="10"/>
  <c r="I43" i="10"/>
  <c r="H43" i="10"/>
  <c r="G43" i="10"/>
  <c r="BY42" i="10"/>
  <c r="BX42" i="10"/>
  <c r="BW42" i="10"/>
  <c r="BU42" i="10"/>
  <c r="BT42" i="10"/>
  <c r="BS42" i="10"/>
  <c r="AA42" i="10"/>
  <c r="Z42" i="10"/>
  <c r="Y42" i="10"/>
  <c r="U42" i="10"/>
  <c r="T42" i="10"/>
  <c r="S42" i="10"/>
  <c r="O42" i="10"/>
  <c r="N42" i="10"/>
  <c r="M42" i="10"/>
  <c r="I42" i="10"/>
  <c r="H42" i="10"/>
  <c r="G42" i="10"/>
  <c r="BY41" i="10"/>
  <c r="BX41" i="10"/>
  <c r="BW41" i="10"/>
  <c r="BU41" i="10"/>
  <c r="BT41" i="10"/>
  <c r="BS41" i="10"/>
  <c r="AA41" i="10"/>
  <c r="Z41" i="10"/>
  <c r="Y41" i="10"/>
  <c r="U41" i="10"/>
  <c r="T41" i="10"/>
  <c r="S41" i="10"/>
  <c r="O41" i="10"/>
  <c r="N41" i="10"/>
  <c r="M41" i="10"/>
  <c r="I41" i="10"/>
  <c r="H41" i="10"/>
  <c r="G41" i="10"/>
  <c r="BY40" i="10"/>
  <c r="BX40" i="10"/>
  <c r="BW40" i="10"/>
  <c r="BU40" i="10"/>
  <c r="BT40" i="10"/>
  <c r="BS40" i="10"/>
  <c r="AA40" i="10"/>
  <c r="Z40" i="10"/>
  <c r="Y40" i="10"/>
  <c r="U40" i="10"/>
  <c r="T40" i="10"/>
  <c r="S40" i="10"/>
  <c r="O40" i="10"/>
  <c r="N40" i="10"/>
  <c r="M40" i="10"/>
  <c r="I40" i="10"/>
  <c r="H40" i="10"/>
  <c r="G40" i="10"/>
  <c r="BY39" i="10"/>
  <c r="BX39" i="10"/>
  <c r="BW39" i="10"/>
  <c r="BU39" i="10"/>
  <c r="BT39" i="10"/>
  <c r="BS39" i="10"/>
  <c r="AA39" i="10"/>
  <c r="Z39" i="10"/>
  <c r="Y39" i="10"/>
  <c r="U39" i="10"/>
  <c r="T39" i="10"/>
  <c r="S39" i="10"/>
  <c r="O39" i="10"/>
  <c r="N39" i="10"/>
  <c r="M39" i="10"/>
  <c r="I39" i="10"/>
  <c r="H39" i="10"/>
  <c r="G39" i="10"/>
  <c r="BY38" i="10"/>
  <c r="BX38" i="10"/>
  <c r="BW38" i="10"/>
  <c r="BU38" i="10"/>
  <c r="BT38" i="10"/>
  <c r="BS38" i="10"/>
  <c r="AA38" i="10"/>
  <c r="Z38" i="10"/>
  <c r="Y38" i="10"/>
  <c r="U38" i="10"/>
  <c r="T38" i="10"/>
  <c r="S38" i="10"/>
  <c r="O38" i="10"/>
  <c r="N38" i="10"/>
  <c r="M38" i="10"/>
  <c r="I38" i="10"/>
  <c r="H38" i="10"/>
  <c r="G38" i="10"/>
  <c r="BY37" i="10"/>
  <c r="BX37" i="10"/>
  <c r="BW37" i="10"/>
  <c r="BU37" i="10"/>
  <c r="BT37" i="10"/>
  <c r="BS37" i="10"/>
  <c r="AA37" i="10"/>
  <c r="Z37" i="10"/>
  <c r="Y37" i="10"/>
  <c r="U37" i="10"/>
  <c r="T37" i="10"/>
  <c r="S37" i="10"/>
  <c r="O37" i="10"/>
  <c r="N37" i="10"/>
  <c r="M37" i="10"/>
  <c r="I37" i="10"/>
  <c r="H37" i="10"/>
  <c r="G37" i="10"/>
  <c r="BY36" i="10"/>
  <c r="BX36" i="10"/>
  <c r="BW36" i="10"/>
  <c r="BU36" i="10"/>
  <c r="BT36" i="10"/>
  <c r="BS36" i="10"/>
  <c r="AA36" i="10"/>
  <c r="Z36" i="10"/>
  <c r="Y36" i="10"/>
  <c r="U36" i="10"/>
  <c r="T36" i="10"/>
  <c r="S36" i="10"/>
  <c r="O36" i="10"/>
  <c r="N36" i="10"/>
  <c r="M36" i="10"/>
  <c r="I36" i="10"/>
  <c r="H36" i="10"/>
  <c r="G36" i="10"/>
  <c r="BY35" i="10"/>
  <c r="BX35" i="10"/>
  <c r="BW35" i="10"/>
  <c r="BU35" i="10"/>
  <c r="BT35" i="10"/>
  <c r="BS35" i="10"/>
  <c r="AA35" i="10"/>
  <c r="Z35" i="10"/>
  <c r="Y35" i="10"/>
  <c r="U35" i="10"/>
  <c r="T35" i="10"/>
  <c r="S35" i="10"/>
  <c r="AI34" i="10" s="1"/>
  <c r="O35" i="10"/>
  <c r="N35" i="10"/>
  <c r="M35" i="10"/>
  <c r="I35" i="10"/>
  <c r="H35" i="10"/>
  <c r="G35" i="10"/>
  <c r="BY34" i="10"/>
  <c r="BX34" i="10"/>
  <c r="BW34" i="10"/>
  <c r="BU34" i="10"/>
  <c r="BT34" i="10"/>
  <c r="BS34" i="10"/>
  <c r="AA34" i="10"/>
  <c r="Z34" i="10"/>
  <c r="Y34" i="10"/>
  <c r="U34" i="10"/>
  <c r="T34" i="10"/>
  <c r="S34" i="10"/>
  <c r="O34" i="10"/>
  <c r="N34" i="10"/>
  <c r="M34" i="10"/>
  <c r="I34" i="10"/>
  <c r="H34" i="10"/>
  <c r="G34" i="10"/>
  <c r="BY33" i="10"/>
  <c r="BX33" i="10"/>
  <c r="BW33" i="10"/>
  <c r="BU33" i="10"/>
  <c r="BT33" i="10"/>
  <c r="BS33" i="10"/>
  <c r="AA33" i="10"/>
  <c r="Z33" i="10"/>
  <c r="Y33" i="10"/>
  <c r="U33" i="10"/>
  <c r="T33" i="10"/>
  <c r="S33" i="10"/>
  <c r="O33" i="10"/>
  <c r="N33" i="10"/>
  <c r="M33" i="10"/>
  <c r="I33" i="10"/>
  <c r="AE33" i="10" s="1"/>
  <c r="H33" i="10"/>
  <c r="G33" i="10"/>
  <c r="BY32" i="10"/>
  <c r="BX32" i="10"/>
  <c r="BW32" i="10"/>
  <c r="BU32" i="10"/>
  <c r="BT32" i="10"/>
  <c r="BS32" i="10"/>
  <c r="AA32" i="10"/>
  <c r="Z32" i="10"/>
  <c r="Y32" i="10"/>
  <c r="U32" i="10"/>
  <c r="T32" i="10"/>
  <c r="S32" i="10"/>
  <c r="O32" i="10"/>
  <c r="N32" i="10"/>
  <c r="M32" i="10"/>
  <c r="I32" i="10"/>
  <c r="H32" i="10"/>
  <c r="G32" i="10"/>
  <c r="BY31" i="10"/>
  <c r="BX31" i="10"/>
  <c r="BW31" i="10"/>
  <c r="BU31" i="10"/>
  <c r="BT31" i="10"/>
  <c r="BS31" i="10"/>
  <c r="AA31" i="10"/>
  <c r="Z31" i="10"/>
  <c r="Y31" i="10"/>
  <c r="U31" i="10"/>
  <c r="T31" i="10"/>
  <c r="S31" i="10"/>
  <c r="O31" i="10"/>
  <c r="N31" i="10"/>
  <c r="M31" i="10"/>
  <c r="I31" i="10"/>
  <c r="H31" i="10"/>
  <c r="G31" i="10"/>
  <c r="BY30" i="10"/>
  <c r="BX30" i="10"/>
  <c r="BW30" i="10"/>
  <c r="BU30" i="10"/>
  <c r="BT30" i="10"/>
  <c r="BS30" i="10"/>
  <c r="AA30" i="10"/>
  <c r="Z30" i="10"/>
  <c r="Y30" i="10"/>
  <c r="U30" i="10"/>
  <c r="T30" i="10"/>
  <c r="S30" i="10"/>
  <c r="O30" i="10"/>
  <c r="N30" i="10"/>
  <c r="M30" i="10"/>
  <c r="I30" i="10"/>
  <c r="H30" i="10"/>
  <c r="G30" i="10"/>
  <c r="BY29" i="10"/>
  <c r="BX29" i="10"/>
  <c r="BW29" i="10"/>
  <c r="BU29" i="10"/>
  <c r="BT29" i="10"/>
  <c r="BS29" i="10"/>
  <c r="AA29" i="10"/>
  <c r="Z29" i="10"/>
  <c r="Y29" i="10"/>
  <c r="U29" i="10"/>
  <c r="T29" i="10"/>
  <c r="S29" i="10"/>
  <c r="O29" i="10"/>
  <c r="N29" i="10"/>
  <c r="M29" i="10"/>
  <c r="I29" i="10"/>
  <c r="H29" i="10"/>
  <c r="G29" i="10"/>
  <c r="BY28" i="10"/>
  <c r="BX28" i="10"/>
  <c r="BW28" i="10"/>
  <c r="BU28" i="10"/>
  <c r="BT28" i="10"/>
  <c r="BS28" i="10"/>
  <c r="AA28" i="10"/>
  <c r="Z28" i="10"/>
  <c r="Y28" i="10"/>
  <c r="U28" i="10"/>
  <c r="T28" i="10"/>
  <c r="S28" i="10"/>
  <c r="O28" i="10"/>
  <c r="N28" i="10"/>
  <c r="M28" i="10"/>
  <c r="I28" i="10"/>
  <c r="H28" i="10"/>
  <c r="G28" i="10"/>
  <c r="BY27" i="10"/>
  <c r="BX27" i="10"/>
  <c r="BW27" i="10"/>
  <c r="BU27" i="10"/>
  <c r="BT27" i="10"/>
  <c r="BS27" i="10"/>
  <c r="AA27" i="10"/>
  <c r="Z27" i="10"/>
  <c r="Y27" i="10"/>
  <c r="U27" i="10"/>
  <c r="T27" i="10"/>
  <c r="S27" i="10"/>
  <c r="O27" i="10"/>
  <c r="N27" i="10"/>
  <c r="M27" i="10"/>
  <c r="I27" i="10"/>
  <c r="H27" i="10"/>
  <c r="G27" i="10"/>
  <c r="BY26" i="10"/>
  <c r="BX26" i="10"/>
  <c r="BW26" i="10"/>
  <c r="BU26" i="10"/>
  <c r="BT26" i="10"/>
  <c r="BS26" i="10"/>
  <c r="AA26" i="10"/>
  <c r="Z26" i="10"/>
  <c r="Y26" i="10"/>
  <c r="U26" i="10"/>
  <c r="T26" i="10"/>
  <c r="S26" i="10"/>
  <c r="O26" i="10"/>
  <c r="N26" i="10"/>
  <c r="M26" i="10"/>
  <c r="I26" i="10"/>
  <c r="H26" i="10"/>
  <c r="G26" i="10"/>
  <c r="BY25" i="10"/>
  <c r="BX25" i="10"/>
  <c r="BW25" i="10"/>
  <c r="BU25" i="10"/>
  <c r="BT25" i="10"/>
  <c r="BS25" i="10"/>
  <c r="AA25" i="10"/>
  <c r="Z25" i="10"/>
  <c r="Y25" i="10"/>
  <c r="U25" i="10"/>
  <c r="T25" i="10"/>
  <c r="S25" i="10"/>
  <c r="O25" i="10"/>
  <c r="N25" i="10"/>
  <c r="M25" i="10"/>
  <c r="I25" i="10"/>
  <c r="H25" i="10"/>
  <c r="G25" i="10"/>
  <c r="BY24" i="10"/>
  <c r="BX24" i="10"/>
  <c r="BW24" i="10"/>
  <c r="BU24" i="10"/>
  <c r="BT24" i="10"/>
  <c r="BS24" i="10"/>
  <c r="AA24" i="10"/>
  <c r="Z24" i="10"/>
  <c r="Y24" i="10"/>
  <c r="U24" i="10"/>
  <c r="T24" i="10"/>
  <c r="S24" i="10"/>
  <c r="O24" i="10"/>
  <c r="N24" i="10"/>
  <c r="M24" i="10"/>
  <c r="I24" i="10"/>
  <c r="H24" i="10"/>
  <c r="G24" i="10"/>
  <c r="AC24" i="10" s="1"/>
  <c r="BY23" i="10"/>
  <c r="BX23" i="10"/>
  <c r="BW23" i="10"/>
  <c r="BU23" i="10"/>
  <c r="BT23" i="10"/>
  <c r="BS23" i="10"/>
  <c r="AA23" i="10"/>
  <c r="Z23" i="10"/>
  <c r="Y23" i="10"/>
  <c r="U23" i="10"/>
  <c r="T23" i="10"/>
  <c r="S23" i="10"/>
  <c r="O23" i="10"/>
  <c r="N23" i="10"/>
  <c r="M23" i="10"/>
  <c r="I23" i="10"/>
  <c r="H23" i="10"/>
  <c r="G23" i="10"/>
  <c r="BY22" i="10"/>
  <c r="BX22" i="10"/>
  <c r="BW22" i="10"/>
  <c r="BU22" i="10"/>
  <c r="BT22" i="10"/>
  <c r="BS22" i="10"/>
  <c r="AA22" i="10"/>
  <c r="Z22" i="10"/>
  <c r="Y22" i="10"/>
  <c r="U22" i="10"/>
  <c r="T22" i="10"/>
  <c r="S22" i="10"/>
  <c r="O22" i="10"/>
  <c r="N22" i="10"/>
  <c r="M22" i="10"/>
  <c r="I22" i="10"/>
  <c r="H22" i="10"/>
  <c r="G22" i="10"/>
  <c r="BY21" i="10"/>
  <c r="BX21" i="10"/>
  <c r="BW21" i="10"/>
  <c r="BU21" i="10"/>
  <c r="BT21" i="10"/>
  <c r="BS21" i="10"/>
  <c r="AA21" i="10"/>
  <c r="Z21" i="10"/>
  <c r="Y21" i="10"/>
  <c r="U21" i="10"/>
  <c r="T21" i="10"/>
  <c r="S21" i="10"/>
  <c r="O21" i="10"/>
  <c r="N21" i="10"/>
  <c r="M21" i="10"/>
  <c r="I21" i="10"/>
  <c r="H21" i="10"/>
  <c r="G21" i="10"/>
  <c r="BY20" i="10"/>
  <c r="BX20" i="10"/>
  <c r="BW20" i="10"/>
  <c r="BU20" i="10"/>
  <c r="BT20" i="10"/>
  <c r="BS20" i="10"/>
  <c r="AA20" i="10"/>
  <c r="Z20" i="10"/>
  <c r="Y20" i="10"/>
  <c r="U20" i="10"/>
  <c r="T20" i="10"/>
  <c r="S20" i="10"/>
  <c r="O20" i="10"/>
  <c r="N20" i="10"/>
  <c r="M20" i="10"/>
  <c r="I20" i="10"/>
  <c r="H20" i="10"/>
  <c r="G20" i="10"/>
  <c r="BY19" i="10"/>
  <c r="BX19" i="10"/>
  <c r="BW19" i="10"/>
  <c r="BU19" i="10"/>
  <c r="BT19" i="10"/>
  <c r="BS19" i="10"/>
  <c r="AA19" i="10"/>
  <c r="Z19" i="10"/>
  <c r="Y19" i="10"/>
  <c r="U19" i="10"/>
  <c r="T19" i="10"/>
  <c r="S19" i="10"/>
  <c r="O19" i="10"/>
  <c r="N19" i="10"/>
  <c r="M19" i="10"/>
  <c r="I19" i="10"/>
  <c r="H19" i="10"/>
  <c r="G19" i="10"/>
  <c r="BY18" i="10"/>
  <c r="BX18" i="10"/>
  <c r="BW18" i="10"/>
  <c r="BU18" i="10"/>
  <c r="BT18" i="10"/>
  <c r="BS18" i="10"/>
  <c r="AA18" i="10"/>
  <c r="Z18" i="10"/>
  <c r="Y18" i="10"/>
  <c r="U18" i="10"/>
  <c r="T18" i="10"/>
  <c r="S18" i="10"/>
  <c r="O18" i="10"/>
  <c r="N18" i="10"/>
  <c r="M18" i="10"/>
  <c r="I18" i="10"/>
  <c r="H18" i="10"/>
  <c r="G18" i="10"/>
  <c r="BY17" i="10"/>
  <c r="BX17" i="10"/>
  <c r="BW17" i="10"/>
  <c r="BU17" i="10"/>
  <c r="BT17" i="10"/>
  <c r="BS17" i="10"/>
  <c r="AA17" i="10"/>
  <c r="Z17" i="10"/>
  <c r="Y17" i="10"/>
  <c r="U17" i="10"/>
  <c r="T17" i="10"/>
  <c r="S17" i="10"/>
  <c r="O17" i="10"/>
  <c r="N17" i="10"/>
  <c r="M17" i="10"/>
  <c r="I17" i="10"/>
  <c r="H17" i="10"/>
  <c r="G17" i="10"/>
  <c r="BY16" i="10"/>
  <c r="BX16" i="10"/>
  <c r="BW16" i="10"/>
  <c r="BU16" i="10"/>
  <c r="BT16" i="10"/>
  <c r="BS16" i="10"/>
  <c r="AA16" i="10"/>
  <c r="Z16" i="10"/>
  <c r="Y16" i="10"/>
  <c r="U16" i="10"/>
  <c r="T16" i="10"/>
  <c r="S16" i="10"/>
  <c r="O16" i="10"/>
  <c r="N16" i="10"/>
  <c r="M16" i="10"/>
  <c r="I16" i="10"/>
  <c r="H16" i="10"/>
  <c r="G16" i="10"/>
  <c r="BY15" i="10"/>
  <c r="BX15" i="10"/>
  <c r="BW15" i="10"/>
  <c r="BU15" i="10"/>
  <c r="BT15" i="10"/>
  <c r="BS15" i="10"/>
  <c r="AA15" i="10"/>
  <c r="Z15" i="10"/>
  <c r="Y15" i="10"/>
  <c r="U15" i="10"/>
  <c r="T15" i="10"/>
  <c r="S15" i="10"/>
  <c r="O15" i="10"/>
  <c r="N15" i="10"/>
  <c r="M15" i="10"/>
  <c r="I15" i="10"/>
  <c r="H15" i="10"/>
  <c r="G15" i="10"/>
  <c r="BY14" i="10"/>
  <c r="BX14" i="10"/>
  <c r="BW14" i="10"/>
  <c r="BU14" i="10"/>
  <c r="BT14" i="10"/>
  <c r="BS14" i="10"/>
  <c r="AA14" i="10"/>
  <c r="Z14" i="10"/>
  <c r="Y14" i="10"/>
  <c r="U14" i="10"/>
  <c r="T14" i="10"/>
  <c r="S14" i="10"/>
  <c r="O14" i="10"/>
  <c r="N14" i="10"/>
  <c r="M14" i="10"/>
  <c r="I14" i="10"/>
  <c r="H14" i="10"/>
  <c r="G14" i="10"/>
  <c r="BY13" i="10"/>
  <c r="BX13" i="10"/>
  <c r="BW13" i="10"/>
  <c r="BU13" i="10"/>
  <c r="BT13" i="10"/>
  <c r="BS13" i="10"/>
  <c r="AA13" i="10"/>
  <c r="Z13" i="10"/>
  <c r="Y13" i="10"/>
  <c r="U13" i="10"/>
  <c r="T13" i="10"/>
  <c r="S13" i="10"/>
  <c r="O13" i="10"/>
  <c r="N13" i="10"/>
  <c r="M13" i="10"/>
  <c r="I13" i="10"/>
  <c r="H13" i="10"/>
  <c r="G13" i="10"/>
  <c r="BY12" i="10"/>
  <c r="BX12" i="10"/>
  <c r="BW12" i="10"/>
  <c r="BU12" i="10"/>
  <c r="BT12" i="10"/>
  <c r="BS12" i="10"/>
  <c r="AA12" i="10"/>
  <c r="Z12" i="10"/>
  <c r="Y12" i="10"/>
  <c r="U12" i="10"/>
  <c r="T12" i="10"/>
  <c r="S12" i="10"/>
  <c r="O12" i="10"/>
  <c r="N12" i="10"/>
  <c r="M12" i="10"/>
  <c r="I12" i="10"/>
  <c r="H12" i="10"/>
  <c r="G12" i="10"/>
  <c r="BY11" i="10"/>
  <c r="BX11" i="10"/>
  <c r="BW11" i="10"/>
  <c r="BU11" i="10"/>
  <c r="BT11" i="10"/>
  <c r="BS11" i="10"/>
  <c r="AA11" i="10"/>
  <c r="Z11" i="10"/>
  <c r="Y11" i="10"/>
  <c r="U11" i="10"/>
  <c r="T11" i="10"/>
  <c r="S11" i="10"/>
  <c r="O11" i="10"/>
  <c r="N11" i="10"/>
  <c r="M11" i="10"/>
  <c r="I11" i="10"/>
  <c r="H11" i="10"/>
  <c r="G11" i="10"/>
  <c r="BY10" i="10"/>
  <c r="BX10" i="10"/>
  <c r="BW10" i="10"/>
  <c r="BU10" i="10"/>
  <c r="BT10" i="10"/>
  <c r="BS10" i="10"/>
  <c r="AA10" i="10"/>
  <c r="Z10" i="10"/>
  <c r="Y10" i="10"/>
  <c r="U10" i="10"/>
  <c r="T10" i="10"/>
  <c r="S10" i="10"/>
  <c r="O10" i="10"/>
  <c r="N10" i="10"/>
  <c r="M10" i="10"/>
  <c r="I10" i="10"/>
  <c r="H10" i="10"/>
  <c r="G10" i="10"/>
  <c r="BY9" i="10"/>
  <c r="BX9" i="10"/>
  <c r="BW9" i="10"/>
  <c r="BU9" i="10"/>
  <c r="BT9" i="10"/>
  <c r="BS9" i="10"/>
  <c r="AA9" i="10"/>
  <c r="Z9" i="10"/>
  <c r="Y9" i="10"/>
  <c r="U9" i="10"/>
  <c r="T9" i="10"/>
  <c r="S9" i="10"/>
  <c r="O9" i="10"/>
  <c r="N9" i="10"/>
  <c r="M9" i="10"/>
  <c r="I9" i="10"/>
  <c r="H9" i="10"/>
  <c r="G9" i="10"/>
  <c r="BY8" i="10"/>
  <c r="BX8" i="10"/>
  <c r="BW8" i="10"/>
  <c r="BU8" i="10"/>
  <c r="BT8" i="10"/>
  <c r="BS8" i="10"/>
  <c r="AA8" i="10"/>
  <c r="Z8" i="10"/>
  <c r="Y8" i="10"/>
  <c r="U8" i="10"/>
  <c r="T8" i="10"/>
  <c r="S8" i="10"/>
  <c r="O8" i="10"/>
  <c r="N8" i="10"/>
  <c r="M8" i="10"/>
  <c r="I8" i="10"/>
  <c r="H8" i="10"/>
  <c r="G8" i="10"/>
  <c r="BY7" i="10"/>
  <c r="BX7" i="10"/>
  <c r="BW7" i="10"/>
  <c r="BU7" i="10"/>
  <c r="BT7" i="10"/>
  <c r="BS7" i="10"/>
  <c r="AA7" i="10"/>
  <c r="Z7" i="10"/>
  <c r="Y7" i="10"/>
  <c r="U7" i="10"/>
  <c r="T7" i="10"/>
  <c r="S7" i="10"/>
  <c r="O7" i="10"/>
  <c r="N7" i="10"/>
  <c r="M7" i="10"/>
  <c r="I7" i="10"/>
  <c r="H7" i="10"/>
  <c r="G7" i="10"/>
  <c r="BY6" i="10"/>
  <c r="BX6" i="10"/>
  <c r="BW6" i="10"/>
  <c r="BU6" i="10"/>
  <c r="BT6" i="10"/>
  <c r="BS6" i="10"/>
  <c r="AA6" i="10"/>
  <c r="Z6" i="10"/>
  <c r="Y6" i="10"/>
  <c r="U6" i="10"/>
  <c r="T6" i="10"/>
  <c r="S6" i="10"/>
  <c r="O6" i="10"/>
  <c r="N6" i="10"/>
  <c r="M6" i="10"/>
  <c r="I6" i="10"/>
  <c r="H6" i="10"/>
  <c r="G6" i="10"/>
  <c r="BY5" i="10"/>
  <c r="BX5" i="10"/>
  <c r="BW5" i="10"/>
  <c r="BU5" i="10"/>
  <c r="BT5" i="10"/>
  <c r="BS5" i="10"/>
  <c r="AA5" i="10"/>
  <c r="Z5" i="10"/>
  <c r="Y5" i="10"/>
  <c r="U5" i="10"/>
  <c r="T5" i="10"/>
  <c r="S5" i="10"/>
  <c r="O5" i="10"/>
  <c r="N5" i="10"/>
  <c r="M5" i="10"/>
  <c r="I5" i="10"/>
  <c r="H5" i="10"/>
  <c r="G5" i="10"/>
  <c r="BY4" i="10"/>
  <c r="BX4" i="10"/>
  <c r="BW4" i="10"/>
  <c r="BU4" i="10"/>
  <c r="BT4" i="10"/>
  <c r="BS4" i="10"/>
  <c r="AA4" i="10"/>
  <c r="Z4" i="10"/>
  <c r="Y4" i="10"/>
  <c r="U4" i="10"/>
  <c r="T4" i="10"/>
  <c r="S4" i="10"/>
  <c r="O4" i="10"/>
  <c r="N4" i="10"/>
  <c r="M4" i="10"/>
  <c r="I4" i="10"/>
  <c r="H4" i="10"/>
  <c r="G4" i="10"/>
  <c r="CI154" i="7"/>
  <c r="CI139" i="7"/>
  <c r="CI124" i="7"/>
  <c r="CI109" i="7"/>
  <c r="CI94" i="7"/>
  <c r="CE4" i="7"/>
  <c r="CF4" i="7"/>
  <c r="CG4" i="7"/>
  <c r="CI4" i="7"/>
  <c r="CJ4" i="7"/>
  <c r="CK4" i="7"/>
  <c r="CE5" i="7"/>
  <c r="CF5" i="7"/>
  <c r="CG5" i="7"/>
  <c r="CI5" i="7"/>
  <c r="CJ5" i="7"/>
  <c r="CK5" i="7"/>
  <c r="CE6" i="7"/>
  <c r="CF6" i="7"/>
  <c r="CG6" i="7"/>
  <c r="CI6" i="7"/>
  <c r="CJ6" i="7"/>
  <c r="CK6" i="7"/>
  <c r="CE7" i="7"/>
  <c r="CF7" i="7"/>
  <c r="CG7" i="7"/>
  <c r="CI7" i="7"/>
  <c r="CJ7" i="7"/>
  <c r="CK7" i="7"/>
  <c r="CE8" i="7"/>
  <c r="CF8" i="7"/>
  <c r="CG8" i="7"/>
  <c r="CI8" i="7"/>
  <c r="CJ8" i="7"/>
  <c r="CK8" i="7"/>
  <c r="CE9" i="7"/>
  <c r="CF9" i="7"/>
  <c r="CG9" i="7"/>
  <c r="CI9" i="7"/>
  <c r="CJ9" i="7"/>
  <c r="CK9" i="7"/>
  <c r="CE10" i="7"/>
  <c r="CF10" i="7"/>
  <c r="CG10" i="7"/>
  <c r="CI10" i="7"/>
  <c r="CJ10" i="7"/>
  <c r="CK10" i="7"/>
  <c r="CE11" i="7"/>
  <c r="CF11" i="7"/>
  <c r="CG11" i="7"/>
  <c r="CI11" i="7"/>
  <c r="CJ11" i="7"/>
  <c r="CK11" i="7"/>
  <c r="CE12" i="7"/>
  <c r="CF12" i="7"/>
  <c r="CG12" i="7"/>
  <c r="CI12" i="7"/>
  <c r="CJ12" i="7"/>
  <c r="CK12" i="7"/>
  <c r="CE13" i="7"/>
  <c r="CF13" i="7"/>
  <c r="CG13" i="7"/>
  <c r="CI13" i="7"/>
  <c r="CJ13" i="7"/>
  <c r="CK13" i="7"/>
  <c r="CE14" i="7"/>
  <c r="CF14" i="7"/>
  <c r="CG14" i="7"/>
  <c r="CI14" i="7"/>
  <c r="CJ14" i="7"/>
  <c r="CK14" i="7"/>
  <c r="CE15" i="7"/>
  <c r="CF15" i="7"/>
  <c r="CG15" i="7"/>
  <c r="CI15" i="7"/>
  <c r="CJ15" i="7"/>
  <c r="CK15" i="7"/>
  <c r="CE16" i="7"/>
  <c r="CF16" i="7"/>
  <c r="CG16" i="7"/>
  <c r="CI16" i="7"/>
  <c r="CJ16" i="7"/>
  <c r="CK16" i="7"/>
  <c r="CE17" i="7"/>
  <c r="CF17" i="7"/>
  <c r="CG17" i="7"/>
  <c r="CI17" i="7"/>
  <c r="CJ17" i="7"/>
  <c r="CK17" i="7"/>
  <c r="CE18" i="7"/>
  <c r="CF18" i="7"/>
  <c r="CG18" i="7"/>
  <c r="CI18" i="7"/>
  <c r="CJ18" i="7"/>
  <c r="CK18" i="7"/>
  <c r="CE19" i="7"/>
  <c r="CF19" i="7"/>
  <c r="CG19" i="7"/>
  <c r="CI19" i="7"/>
  <c r="CJ19" i="7"/>
  <c r="CK19" i="7"/>
  <c r="CE20" i="7"/>
  <c r="CF20" i="7"/>
  <c r="CG20" i="7"/>
  <c r="CI20" i="7"/>
  <c r="CJ20" i="7"/>
  <c r="CK20" i="7"/>
  <c r="CE21" i="7"/>
  <c r="CF21" i="7"/>
  <c r="CG21" i="7"/>
  <c r="CI21" i="7"/>
  <c r="CJ21" i="7"/>
  <c r="CK21" i="7"/>
  <c r="CE22" i="7"/>
  <c r="CF22" i="7"/>
  <c r="CG22" i="7"/>
  <c r="CI22" i="7"/>
  <c r="CJ22" i="7"/>
  <c r="CK22" i="7"/>
  <c r="CE23" i="7"/>
  <c r="CF23" i="7"/>
  <c r="CG23" i="7"/>
  <c r="CI23" i="7"/>
  <c r="CJ23" i="7"/>
  <c r="CK23" i="7"/>
  <c r="CE24" i="7"/>
  <c r="CF24" i="7"/>
  <c r="CG24" i="7"/>
  <c r="CI24" i="7"/>
  <c r="CJ24" i="7"/>
  <c r="CK24" i="7"/>
  <c r="CE25" i="7"/>
  <c r="CF25" i="7"/>
  <c r="CG25" i="7"/>
  <c r="CI25" i="7"/>
  <c r="CJ25" i="7"/>
  <c r="CK25" i="7"/>
  <c r="CE26" i="7"/>
  <c r="CF26" i="7"/>
  <c r="CG26" i="7"/>
  <c r="CI26" i="7"/>
  <c r="CJ26" i="7"/>
  <c r="CK26" i="7"/>
  <c r="CE27" i="7"/>
  <c r="CF27" i="7"/>
  <c r="CG27" i="7"/>
  <c r="CI27" i="7"/>
  <c r="CJ27" i="7"/>
  <c r="CK27" i="7"/>
  <c r="CE28" i="7"/>
  <c r="CF28" i="7"/>
  <c r="CG28" i="7"/>
  <c r="CI28" i="7"/>
  <c r="CJ28" i="7"/>
  <c r="CK28" i="7"/>
  <c r="CE29" i="7"/>
  <c r="CF29" i="7"/>
  <c r="CG29" i="7"/>
  <c r="CI29" i="7"/>
  <c r="CJ29" i="7"/>
  <c r="CK29" i="7"/>
  <c r="CE30" i="7"/>
  <c r="CF30" i="7"/>
  <c r="CG30" i="7"/>
  <c r="CI30" i="7"/>
  <c r="CJ30" i="7"/>
  <c r="CK30" i="7"/>
  <c r="CE31" i="7"/>
  <c r="CF31" i="7"/>
  <c r="CG31" i="7"/>
  <c r="CI31" i="7"/>
  <c r="CJ31" i="7"/>
  <c r="CK31" i="7"/>
  <c r="CE32" i="7"/>
  <c r="CF32" i="7"/>
  <c r="CG32" i="7"/>
  <c r="CI32" i="7"/>
  <c r="CJ32" i="7"/>
  <c r="CK32" i="7"/>
  <c r="CE33" i="7"/>
  <c r="CF33" i="7"/>
  <c r="CG33" i="7"/>
  <c r="CI33" i="7"/>
  <c r="CJ33" i="7"/>
  <c r="CK33" i="7"/>
  <c r="CE34" i="7"/>
  <c r="CF34" i="7"/>
  <c r="CG34" i="7"/>
  <c r="CI34" i="7"/>
  <c r="CJ34" i="7"/>
  <c r="CK34" i="7"/>
  <c r="CE35" i="7"/>
  <c r="CF35" i="7"/>
  <c r="CG35" i="7"/>
  <c r="CI35" i="7"/>
  <c r="CJ35" i="7"/>
  <c r="CK35" i="7"/>
  <c r="CE36" i="7"/>
  <c r="CF36" i="7"/>
  <c r="CG36" i="7"/>
  <c r="CI36" i="7"/>
  <c r="CJ36" i="7"/>
  <c r="CK36" i="7"/>
  <c r="CE37" i="7"/>
  <c r="CF37" i="7"/>
  <c r="CG37" i="7"/>
  <c r="CI37" i="7"/>
  <c r="CJ37" i="7"/>
  <c r="CK37" i="7"/>
  <c r="CE38" i="7"/>
  <c r="CF38" i="7"/>
  <c r="CG38" i="7"/>
  <c r="CI38" i="7"/>
  <c r="CJ38" i="7"/>
  <c r="CK38" i="7"/>
  <c r="CE39" i="7"/>
  <c r="CF39" i="7"/>
  <c r="CG39" i="7"/>
  <c r="CI39" i="7"/>
  <c r="CJ39" i="7"/>
  <c r="CK39" i="7"/>
  <c r="CE40" i="7"/>
  <c r="CF40" i="7"/>
  <c r="CG40" i="7"/>
  <c r="CI40" i="7"/>
  <c r="CJ40" i="7"/>
  <c r="CK40" i="7"/>
  <c r="CE41" i="7"/>
  <c r="CF41" i="7"/>
  <c r="CG41" i="7"/>
  <c r="CI41" i="7"/>
  <c r="CJ41" i="7"/>
  <c r="CK41" i="7"/>
  <c r="CE42" i="7"/>
  <c r="CF42" i="7"/>
  <c r="CG42" i="7"/>
  <c r="CI42" i="7"/>
  <c r="CJ42" i="7"/>
  <c r="CK42" i="7"/>
  <c r="CE43" i="7"/>
  <c r="CF43" i="7"/>
  <c r="CG43" i="7"/>
  <c r="CI43" i="7"/>
  <c r="CJ43" i="7"/>
  <c r="CK43" i="7"/>
  <c r="CE44" i="7"/>
  <c r="CF44" i="7"/>
  <c r="CG44" i="7"/>
  <c r="CI44" i="7"/>
  <c r="CJ44" i="7"/>
  <c r="CK44" i="7"/>
  <c r="CE45" i="7"/>
  <c r="CF45" i="7"/>
  <c r="CG45" i="7"/>
  <c r="CI45" i="7"/>
  <c r="CJ45" i="7"/>
  <c r="CK45" i="7"/>
  <c r="CE46" i="7"/>
  <c r="CF46" i="7"/>
  <c r="CG46" i="7"/>
  <c r="CI46" i="7"/>
  <c r="CJ46" i="7"/>
  <c r="CK46" i="7"/>
  <c r="CE47" i="7"/>
  <c r="CF47" i="7"/>
  <c r="CG47" i="7"/>
  <c r="CI47" i="7"/>
  <c r="CJ47" i="7"/>
  <c r="CK47" i="7"/>
  <c r="CE48" i="7"/>
  <c r="CF48" i="7"/>
  <c r="CG48" i="7"/>
  <c r="CI48" i="7"/>
  <c r="CJ48" i="7"/>
  <c r="CK48" i="7"/>
  <c r="CE49" i="7"/>
  <c r="CF49" i="7"/>
  <c r="CG49" i="7"/>
  <c r="CI49" i="7"/>
  <c r="CJ49" i="7"/>
  <c r="CK49" i="7"/>
  <c r="CE50" i="7"/>
  <c r="CF50" i="7"/>
  <c r="CG50" i="7"/>
  <c r="CI50" i="7"/>
  <c r="CJ50" i="7"/>
  <c r="CK50" i="7"/>
  <c r="CE51" i="7"/>
  <c r="CF51" i="7"/>
  <c r="CG51" i="7"/>
  <c r="CI51" i="7"/>
  <c r="CJ51" i="7"/>
  <c r="CK51" i="7"/>
  <c r="CE52" i="7"/>
  <c r="CF52" i="7"/>
  <c r="CG52" i="7"/>
  <c r="CI52" i="7"/>
  <c r="CJ52" i="7"/>
  <c r="CK52" i="7"/>
  <c r="CE53" i="7"/>
  <c r="CF53" i="7"/>
  <c r="CG53" i="7"/>
  <c r="CI53" i="7"/>
  <c r="CJ53" i="7"/>
  <c r="CK53" i="7"/>
  <c r="CE54" i="7"/>
  <c r="CF54" i="7"/>
  <c r="CG54" i="7"/>
  <c r="CI54" i="7"/>
  <c r="CJ54" i="7"/>
  <c r="CK54" i="7"/>
  <c r="CE55" i="7"/>
  <c r="CF55" i="7"/>
  <c r="CG55" i="7"/>
  <c r="CI55" i="7"/>
  <c r="CJ55" i="7"/>
  <c r="CK55" i="7"/>
  <c r="CE56" i="7"/>
  <c r="CF56" i="7"/>
  <c r="CG56" i="7"/>
  <c r="CI56" i="7"/>
  <c r="CJ56" i="7"/>
  <c r="CK56" i="7"/>
  <c r="CE57" i="7"/>
  <c r="CF57" i="7"/>
  <c r="CG57" i="7"/>
  <c r="CI57" i="7"/>
  <c r="CJ57" i="7"/>
  <c r="CK57" i="7"/>
  <c r="CE58" i="7"/>
  <c r="CF58" i="7"/>
  <c r="CG58" i="7"/>
  <c r="CI58" i="7"/>
  <c r="CJ58" i="7"/>
  <c r="CK58" i="7"/>
  <c r="CE59" i="7"/>
  <c r="CF59" i="7"/>
  <c r="CG59" i="7"/>
  <c r="CI59" i="7"/>
  <c r="CJ59" i="7"/>
  <c r="CK59" i="7"/>
  <c r="CE60" i="7"/>
  <c r="CF60" i="7"/>
  <c r="CG60" i="7"/>
  <c r="CI60" i="7"/>
  <c r="CJ60" i="7"/>
  <c r="CK60" i="7"/>
  <c r="CE61" i="7"/>
  <c r="CF61" i="7"/>
  <c r="CG61" i="7"/>
  <c r="CI61" i="7"/>
  <c r="CJ61" i="7"/>
  <c r="CK61" i="7"/>
  <c r="CE62" i="7"/>
  <c r="CF62" i="7"/>
  <c r="CG62" i="7"/>
  <c r="CI62" i="7"/>
  <c r="CJ62" i="7"/>
  <c r="CK62" i="7"/>
  <c r="CE63" i="7"/>
  <c r="CF63" i="7"/>
  <c r="CG63" i="7"/>
  <c r="CI63" i="7"/>
  <c r="CJ63" i="7"/>
  <c r="CK63" i="7"/>
  <c r="CE64" i="7"/>
  <c r="CF64" i="7"/>
  <c r="CG64" i="7"/>
  <c r="CI64" i="7"/>
  <c r="CJ64" i="7"/>
  <c r="CK64" i="7"/>
  <c r="CE65" i="7"/>
  <c r="CF65" i="7"/>
  <c r="CG65" i="7"/>
  <c r="CI65" i="7"/>
  <c r="CJ65" i="7"/>
  <c r="CK65" i="7"/>
  <c r="CE66" i="7"/>
  <c r="CF66" i="7"/>
  <c r="CG66" i="7"/>
  <c r="CI66" i="7"/>
  <c r="CJ66" i="7"/>
  <c r="CK66" i="7"/>
  <c r="CE67" i="7"/>
  <c r="CF67" i="7"/>
  <c r="CG67" i="7"/>
  <c r="CI67" i="7"/>
  <c r="CJ67" i="7"/>
  <c r="CK67" i="7"/>
  <c r="CE68" i="7"/>
  <c r="CF68" i="7"/>
  <c r="CG68" i="7"/>
  <c r="CI68" i="7"/>
  <c r="CJ68" i="7"/>
  <c r="CK68" i="7"/>
  <c r="CE69" i="7"/>
  <c r="CF69" i="7"/>
  <c r="CG69" i="7"/>
  <c r="CI69" i="7"/>
  <c r="CJ69" i="7"/>
  <c r="CK69" i="7"/>
  <c r="CE70" i="7"/>
  <c r="CF70" i="7"/>
  <c r="CG70" i="7"/>
  <c r="CI70" i="7"/>
  <c r="CJ70" i="7"/>
  <c r="CK70" i="7"/>
  <c r="CE71" i="7"/>
  <c r="CF71" i="7"/>
  <c r="CG71" i="7"/>
  <c r="CI71" i="7"/>
  <c r="CJ71" i="7"/>
  <c r="CK71" i="7"/>
  <c r="CE72" i="7"/>
  <c r="CF72" i="7"/>
  <c r="CG72" i="7"/>
  <c r="CI72" i="7"/>
  <c r="CJ72" i="7"/>
  <c r="CK72" i="7"/>
  <c r="CE73" i="7"/>
  <c r="CF73" i="7"/>
  <c r="CG73" i="7"/>
  <c r="CI73" i="7"/>
  <c r="CJ73" i="7"/>
  <c r="CK73" i="7"/>
  <c r="CE74" i="7"/>
  <c r="CF74" i="7"/>
  <c r="CG74" i="7"/>
  <c r="CI74" i="7"/>
  <c r="CJ74" i="7"/>
  <c r="CK74" i="7"/>
  <c r="CE75" i="7"/>
  <c r="CF75" i="7"/>
  <c r="CG75" i="7"/>
  <c r="CI75" i="7"/>
  <c r="CJ75" i="7"/>
  <c r="CK75" i="7"/>
  <c r="CE76" i="7"/>
  <c r="CF76" i="7"/>
  <c r="CG76" i="7"/>
  <c r="CI76" i="7"/>
  <c r="CJ76" i="7"/>
  <c r="CK76" i="7"/>
  <c r="CE77" i="7"/>
  <c r="CF77" i="7"/>
  <c r="CG77" i="7"/>
  <c r="CI77" i="7"/>
  <c r="CJ77" i="7"/>
  <c r="CK77" i="7"/>
  <c r="CE78" i="7"/>
  <c r="CF78" i="7"/>
  <c r="CG78" i="7"/>
  <c r="CI78" i="7"/>
  <c r="CJ78" i="7"/>
  <c r="CK78" i="7"/>
  <c r="CE80" i="7"/>
  <c r="CF80" i="7"/>
  <c r="CG80" i="7"/>
  <c r="CI80" i="7"/>
  <c r="CJ80" i="7"/>
  <c r="CK80" i="7"/>
  <c r="CE81" i="7"/>
  <c r="CF81" i="7"/>
  <c r="CG81" i="7"/>
  <c r="CI81" i="7"/>
  <c r="CJ81" i="7"/>
  <c r="CK81" i="7"/>
  <c r="CE82" i="7"/>
  <c r="CF82" i="7"/>
  <c r="CG82" i="7"/>
  <c r="CI82" i="7"/>
  <c r="CJ82" i="7"/>
  <c r="CK82" i="7"/>
  <c r="CE83" i="7"/>
  <c r="CF83" i="7"/>
  <c r="CG83" i="7"/>
  <c r="CI83" i="7"/>
  <c r="CJ83" i="7"/>
  <c r="CK83" i="7"/>
  <c r="CE84" i="7"/>
  <c r="CF84" i="7"/>
  <c r="CG84" i="7"/>
  <c r="CI84" i="7"/>
  <c r="CJ84" i="7"/>
  <c r="CK84" i="7"/>
  <c r="CE85" i="7"/>
  <c r="CF85" i="7"/>
  <c r="CG85" i="7"/>
  <c r="CI85" i="7"/>
  <c r="CJ85" i="7"/>
  <c r="CK85" i="7"/>
  <c r="CE86" i="7"/>
  <c r="CF86" i="7"/>
  <c r="CG86" i="7"/>
  <c r="CI86" i="7"/>
  <c r="CJ86" i="7"/>
  <c r="CK86" i="7"/>
  <c r="CE87" i="7"/>
  <c r="CF87" i="7"/>
  <c r="CG87" i="7"/>
  <c r="CI87" i="7"/>
  <c r="CJ87" i="7"/>
  <c r="CK87" i="7"/>
  <c r="CE88" i="7"/>
  <c r="CF88" i="7"/>
  <c r="CG88" i="7"/>
  <c r="CI88" i="7"/>
  <c r="CJ88" i="7"/>
  <c r="CK88" i="7"/>
  <c r="CE89" i="7"/>
  <c r="CF89" i="7"/>
  <c r="CG89" i="7"/>
  <c r="CI89" i="7"/>
  <c r="CJ89" i="7"/>
  <c r="CK89" i="7"/>
  <c r="CE90" i="7"/>
  <c r="CF90" i="7"/>
  <c r="CG90" i="7"/>
  <c r="CI90" i="7"/>
  <c r="CJ90" i="7"/>
  <c r="CK90" i="7"/>
  <c r="CE91" i="7"/>
  <c r="CF91" i="7"/>
  <c r="CG91" i="7"/>
  <c r="CI91" i="7"/>
  <c r="CJ91" i="7"/>
  <c r="CK91" i="7"/>
  <c r="CE92" i="7"/>
  <c r="CF92" i="7"/>
  <c r="CG92" i="7"/>
  <c r="CI92" i="7"/>
  <c r="CJ92" i="7"/>
  <c r="CK92" i="7"/>
  <c r="CE93" i="7"/>
  <c r="CF93" i="7"/>
  <c r="CG93" i="7"/>
  <c r="CI93" i="7"/>
  <c r="CJ93" i="7"/>
  <c r="CK93" i="7"/>
  <c r="CE94" i="7"/>
  <c r="CF94" i="7"/>
  <c r="CG94" i="7"/>
  <c r="CJ94" i="7"/>
  <c r="CK94" i="7"/>
  <c r="CE95" i="7"/>
  <c r="CF95" i="7"/>
  <c r="CG95" i="7"/>
  <c r="CI95" i="7"/>
  <c r="CJ95" i="7"/>
  <c r="CK95" i="7"/>
  <c r="CE96" i="7"/>
  <c r="CF96" i="7"/>
  <c r="CG96" i="7"/>
  <c r="CI96" i="7"/>
  <c r="CJ96" i="7"/>
  <c r="CK96" i="7"/>
  <c r="CE97" i="7"/>
  <c r="CF97" i="7"/>
  <c r="CG97" i="7"/>
  <c r="CI97" i="7"/>
  <c r="CJ97" i="7"/>
  <c r="CK97" i="7"/>
  <c r="CE98" i="7"/>
  <c r="CF98" i="7"/>
  <c r="CG98" i="7"/>
  <c r="CI98" i="7"/>
  <c r="CJ98" i="7"/>
  <c r="CK98" i="7"/>
  <c r="CE99" i="7"/>
  <c r="CF99" i="7"/>
  <c r="CG99" i="7"/>
  <c r="CI99" i="7"/>
  <c r="CJ99" i="7"/>
  <c r="CK99" i="7"/>
  <c r="CE100" i="7"/>
  <c r="CF100" i="7"/>
  <c r="CG100" i="7"/>
  <c r="CI100" i="7"/>
  <c r="CJ100" i="7"/>
  <c r="CK100" i="7"/>
  <c r="CE101" i="7"/>
  <c r="CF101" i="7"/>
  <c r="CG101" i="7"/>
  <c r="CI101" i="7"/>
  <c r="CJ101" i="7"/>
  <c r="CK101" i="7"/>
  <c r="CE102" i="7"/>
  <c r="CF102" i="7"/>
  <c r="CG102" i="7"/>
  <c r="CI102" i="7"/>
  <c r="CJ102" i="7"/>
  <c r="CK102" i="7"/>
  <c r="CE103" i="7"/>
  <c r="CF103" i="7"/>
  <c r="CG103" i="7"/>
  <c r="CI103" i="7"/>
  <c r="CJ103" i="7"/>
  <c r="CK103" i="7"/>
  <c r="CE104" i="7"/>
  <c r="CF104" i="7"/>
  <c r="CG104" i="7"/>
  <c r="CI104" i="7"/>
  <c r="CJ104" i="7"/>
  <c r="CK104" i="7"/>
  <c r="CE105" i="7"/>
  <c r="CF105" i="7"/>
  <c r="CG105" i="7"/>
  <c r="CI105" i="7"/>
  <c r="CJ105" i="7"/>
  <c r="CK105" i="7"/>
  <c r="CE106" i="7"/>
  <c r="CF106" i="7"/>
  <c r="CG106" i="7"/>
  <c r="CI106" i="7"/>
  <c r="CJ106" i="7"/>
  <c r="CK106" i="7"/>
  <c r="CE107" i="7"/>
  <c r="CF107" i="7"/>
  <c r="CG107" i="7"/>
  <c r="CI107" i="7"/>
  <c r="CJ107" i="7"/>
  <c r="CK107" i="7"/>
  <c r="CE108" i="7"/>
  <c r="CF108" i="7"/>
  <c r="CG108" i="7"/>
  <c r="CI108" i="7"/>
  <c r="CJ108" i="7"/>
  <c r="CK108" i="7"/>
  <c r="CE109" i="7"/>
  <c r="CF109" i="7"/>
  <c r="CG109" i="7"/>
  <c r="CJ109" i="7"/>
  <c r="CK109" i="7"/>
  <c r="CE110" i="7"/>
  <c r="CF110" i="7"/>
  <c r="CG110" i="7"/>
  <c r="CI110" i="7"/>
  <c r="CJ110" i="7"/>
  <c r="CK110" i="7"/>
  <c r="CE111" i="7"/>
  <c r="CF111" i="7"/>
  <c r="CG111" i="7"/>
  <c r="CI111" i="7"/>
  <c r="CJ111" i="7"/>
  <c r="CK111" i="7"/>
  <c r="CE112" i="7"/>
  <c r="CF112" i="7"/>
  <c r="CG112" i="7"/>
  <c r="CI112" i="7"/>
  <c r="CJ112" i="7"/>
  <c r="CK112" i="7"/>
  <c r="CE113" i="7"/>
  <c r="CF113" i="7"/>
  <c r="CG113" i="7"/>
  <c r="CI113" i="7"/>
  <c r="CJ113" i="7"/>
  <c r="CK113" i="7"/>
  <c r="CE114" i="7"/>
  <c r="CF114" i="7"/>
  <c r="CG114" i="7"/>
  <c r="CI114" i="7"/>
  <c r="CJ114" i="7"/>
  <c r="CK114" i="7"/>
  <c r="CE115" i="7"/>
  <c r="CF115" i="7"/>
  <c r="CG115" i="7"/>
  <c r="CI115" i="7"/>
  <c r="CJ115" i="7"/>
  <c r="CK115" i="7"/>
  <c r="CE116" i="7"/>
  <c r="CF116" i="7"/>
  <c r="CG116" i="7"/>
  <c r="CI116" i="7"/>
  <c r="CJ116" i="7"/>
  <c r="CK116" i="7"/>
  <c r="CE117" i="7"/>
  <c r="CF117" i="7"/>
  <c r="CG117" i="7"/>
  <c r="CI117" i="7"/>
  <c r="CJ117" i="7"/>
  <c r="CK117" i="7"/>
  <c r="CE118" i="7"/>
  <c r="CF118" i="7"/>
  <c r="CG118" i="7"/>
  <c r="CI118" i="7"/>
  <c r="CJ118" i="7"/>
  <c r="CK118" i="7"/>
  <c r="CE119" i="7"/>
  <c r="CF119" i="7"/>
  <c r="CG119" i="7"/>
  <c r="CI119" i="7"/>
  <c r="CJ119" i="7"/>
  <c r="CK119" i="7"/>
  <c r="CE120" i="7"/>
  <c r="CF120" i="7"/>
  <c r="CG120" i="7"/>
  <c r="CI120" i="7"/>
  <c r="CJ120" i="7"/>
  <c r="CK120" i="7"/>
  <c r="CE121" i="7"/>
  <c r="CF121" i="7"/>
  <c r="CG121" i="7"/>
  <c r="CI121" i="7"/>
  <c r="CJ121" i="7"/>
  <c r="CK121" i="7"/>
  <c r="CE122" i="7"/>
  <c r="CF122" i="7"/>
  <c r="CG122" i="7"/>
  <c r="CI122" i="7"/>
  <c r="CJ122" i="7"/>
  <c r="CK122" i="7"/>
  <c r="CE123" i="7"/>
  <c r="CF123" i="7"/>
  <c r="CG123" i="7"/>
  <c r="CI123" i="7"/>
  <c r="CJ123" i="7"/>
  <c r="CK123" i="7"/>
  <c r="CE124" i="7"/>
  <c r="CF124" i="7"/>
  <c r="CG124" i="7"/>
  <c r="CJ124" i="7"/>
  <c r="CK124" i="7"/>
  <c r="CE125" i="7"/>
  <c r="CF125" i="7"/>
  <c r="CG125" i="7"/>
  <c r="CI125" i="7"/>
  <c r="CJ125" i="7"/>
  <c r="CK125" i="7"/>
  <c r="CE126" i="7"/>
  <c r="CF126" i="7"/>
  <c r="CG126" i="7"/>
  <c r="CI126" i="7"/>
  <c r="CJ126" i="7"/>
  <c r="CK126" i="7"/>
  <c r="CE127" i="7"/>
  <c r="CF127" i="7"/>
  <c r="CG127" i="7"/>
  <c r="CI127" i="7"/>
  <c r="CJ127" i="7"/>
  <c r="CK127" i="7"/>
  <c r="CE128" i="7"/>
  <c r="CF128" i="7"/>
  <c r="CG128" i="7"/>
  <c r="CI128" i="7"/>
  <c r="CJ128" i="7"/>
  <c r="CK128" i="7"/>
  <c r="CE129" i="7"/>
  <c r="CF129" i="7"/>
  <c r="CG129" i="7"/>
  <c r="CI129" i="7"/>
  <c r="CJ129" i="7"/>
  <c r="CK129" i="7"/>
  <c r="CE130" i="7"/>
  <c r="CF130" i="7"/>
  <c r="CG130" i="7"/>
  <c r="CI130" i="7"/>
  <c r="CJ130" i="7"/>
  <c r="CK130" i="7"/>
  <c r="CE131" i="7"/>
  <c r="CF131" i="7"/>
  <c r="CG131" i="7"/>
  <c r="CI131" i="7"/>
  <c r="CJ131" i="7"/>
  <c r="CK131" i="7"/>
  <c r="CE132" i="7"/>
  <c r="CF132" i="7"/>
  <c r="CG132" i="7"/>
  <c r="CI132" i="7"/>
  <c r="CJ132" i="7"/>
  <c r="CK132" i="7"/>
  <c r="CE133" i="7"/>
  <c r="CF133" i="7"/>
  <c r="CG133" i="7"/>
  <c r="CI133" i="7"/>
  <c r="CJ133" i="7"/>
  <c r="CK133" i="7"/>
  <c r="CE134" i="7"/>
  <c r="CF134" i="7"/>
  <c r="CG134" i="7"/>
  <c r="CI134" i="7"/>
  <c r="CJ134" i="7"/>
  <c r="CK134" i="7"/>
  <c r="CE135" i="7"/>
  <c r="CF135" i="7"/>
  <c r="CG135" i="7"/>
  <c r="CI135" i="7"/>
  <c r="CJ135" i="7"/>
  <c r="CK135" i="7"/>
  <c r="CE136" i="7"/>
  <c r="CF136" i="7"/>
  <c r="CG136" i="7"/>
  <c r="CI136" i="7"/>
  <c r="CJ136" i="7"/>
  <c r="CK136" i="7"/>
  <c r="CE137" i="7"/>
  <c r="CF137" i="7"/>
  <c r="CG137" i="7"/>
  <c r="CI137" i="7"/>
  <c r="CJ137" i="7"/>
  <c r="CK137" i="7"/>
  <c r="CE138" i="7"/>
  <c r="CF138" i="7"/>
  <c r="CG138" i="7"/>
  <c r="CI138" i="7"/>
  <c r="CJ138" i="7"/>
  <c r="CK138" i="7"/>
  <c r="CE139" i="7"/>
  <c r="CF139" i="7"/>
  <c r="CG139" i="7"/>
  <c r="CJ139" i="7"/>
  <c r="CK139" i="7"/>
  <c r="CE140" i="7"/>
  <c r="CF140" i="7"/>
  <c r="CG140" i="7"/>
  <c r="CI140" i="7"/>
  <c r="CJ140" i="7"/>
  <c r="CK140" i="7"/>
  <c r="CE141" i="7"/>
  <c r="CF141" i="7"/>
  <c r="CG141" i="7"/>
  <c r="CI141" i="7"/>
  <c r="CJ141" i="7"/>
  <c r="CK141" i="7"/>
  <c r="CE142" i="7"/>
  <c r="CF142" i="7"/>
  <c r="CG142" i="7"/>
  <c r="CI142" i="7"/>
  <c r="CJ142" i="7"/>
  <c r="CK142" i="7"/>
  <c r="CE143" i="7"/>
  <c r="CF143" i="7"/>
  <c r="CG143" i="7"/>
  <c r="CI143" i="7"/>
  <c r="CJ143" i="7"/>
  <c r="CK143" i="7"/>
  <c r="CE144" i="7"/>
  <c r="CF144" i="7"/>
  <c r="CG144" i="7"/>
  <c r="CI144" i="7"/>
  <c r="CJ144" i="7"/>
  <c r="CK144" i="7"/>
  <c r="CE145" i="7"/>
  <c r="CF145" i="7"/>
  <c r="CG145" i="7"/>
  <c r="CI145" i="7"/>
  <c r="CJ145" i="7"/>
  <c r="CK145" i="7"/>
  <c r="CE146" i="7"/>
  <c r="CF146" i="7"/>
  <c r="CG146" i="7"/>
  <c r="CI146" i="7"/>
  <c r="CJ146" i="7"/>
  <c r="CK146" i="7"/>
  <c r="CE147" i="7"/>
  <c r="CF147" i="7"/>
  <c r="CG147" i="7"/>
  <c r="CI147" i="7"/>
  <c r="CJ147" i="7"/>
  <c r="CK147" i="7"/>
  <c r="CE148" i="7"/>
  <c r="CF148" i="7"/>
  <c r="CG148" i="7"/>
  <c r="CI148" i="7"/>
  <c r="CJ148" i="7"/>
  <c r="CK148" i="7"/>
  <c r="CE149" i="7"/>
  <c r="CF149" i="7"/>
  <c r="CG149" i="7"/>
  <c r="CI149" i="7"/>
  <c r="CJ149" i="7"/>
  <c r="CK149" i="7"/>
  <c r="CE150" i="7"/>
  <c r="CF150" i="7"/>
  <c r="CG150" i="7"/>
  <c r="CI150" i="7"/>
  <c r="CJ150" i="7"/>
  <c r="CK150" i="7"/>
  <c r="CE151" i="7"/>
  <c r="CF151" i="7"/>
  <c r="CG151" i="7"/>
  <c r="CI151" i="7"/>
  <c r="CJ151" i="7"/>
  <c r="CK151" i="7"/>
  <c r="CE152" i="7"/>
  <c r="CF152" i="7"/>
  <c r="CG152" i="7"/>
  <c r="CI152" i="7"/>
  <c r="CJ152" i="7"/>
  <c r="CK152" i="7"/>
  <c r="CE153" i="7"/>
  <c r="CF153" i="7"/>
  <c r="CG153" i="7"/>
  <c r="CI153" i="7"/>
  <c r="CJ153" i="7"/>
  <c r="CK153" i="7"/>
  <c r="CE154" i="7"/>
  <c r="CF154" i="7"/>
  <c r="CG154" i="7"/>
  <c r="CJ154" i="7"/>
  <c r="CK154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G80" i="7"/>
  <c r="H80" i="7"/>
  <c r="I80" i="7"/>
  <c r="M80" i="7"/>
  <c r="N80" i="7"/>
  <c r="O80" i="7"/>
  <c r="S80" i="7"/>
  <c r="T80" i="7"/>
  <c r="U80" i="7"/>
  <c r="Y80" i="7"/>
  <c r="Z80" i="7"/>
  <c r="AA80" i="7"/>
  <c r="AE80" i="7"/>
  <c r="AF80" i="7"/>
  <c r="AG80" i="7"/>
  <c r="M81" i="7"/>
  <c r="N81" i="7"/>
  <c r="O81" i="7"/>
  <c r="S81" i="7"/>
  <c r="T81" i="7"/>
  <c r="U81" i="7"/>
  <c r="Y81" i="7"/>
  <c r="Z81" i="7"/>
  <c r="AA81" i="7"/>
  <c r="AE81" i="7"/>
  <c r="AF81" i="7"/>
  <c r="AG81" i="7"/>
  <c r="M82" i="7"/>
  <c r="N82" i="7"/>
  <c r="O82" i="7"/>
  <c r="S82" i="7"/>
  <c r="T82" i="7"/>
  <c r="U82" i="7"/>
  <c r="Y82" i="7"/>
  <c r="Z82" i="7"/>
  <c r="AA82" i="7"/>
  <c r="AE82" i="7"/>
  <c r="AF82" i="7"/>
  <c r="AG82" i="7"/>
  <c r="M83" i="7"/>
  <c r="N83" i="7"/>
  <c r="O83" i="7"/>
  <c r="S83" i="7"/>
  <c r="T83" i="7"/>
  <c r="U83" i="7"/>
  <c r="Y83" i="7"/>
  <c r="Z83" i="7"/>
  <c r="AA83" i="7"/>
  <c r="AE83" i="7"/>
  <c r="AF83" i="7"/>
  <c r="AG83" i="7"/>
  <c r="M84" i="7"/>
  <c r="N84" i="7"/>
  <c r="O84" i="7"/>
  <c r="S84" i="7"/>
  <c r="T84" i="7"/>
  <c r="U84" i="7"/>
  <c r="Y84" i="7"/>
  <c r="Z84" i="7"/>
  <c r="AA84" i="7"/>
  <c r="AE84" i="7"/>
  <c r="AF84" i="7"/>
  <c r="AG84" i="7"/>
  <c r="M85" i="7"/>
  <c r="N85" i="7"/>
  <c r="O85" i="7"/>
  <c r="S85" i="7"/>
  <c r="T85" i="7"/>
  <c r="U85" i="7"/>
  <c r="Y85" i="7"/>
  <c r="Z85" i="7"/>
  <c r="AA85" i="7"/>
  <c r="AE85" i="7"/>
  <c r="AF85" i="7"/>
  <c r="AG85" i="7"/>
  <c r="M86" i="7"/>
  <c r="N86" i="7"/>
  <c r="O86" i="7"/>
  <c r="S86" i="7"/>
  <c r="T86" i="7"/>
  <c r="U86" i="7"/>
  <c r="Y86" i="7"/>
  <c r="Z86" i="7"/>
  <c r="AA86" i="7"/>
  <c r="AE86" i="7"/>
  <c r="AF86" i="7"/>
  <c r="AG86" i="7"/>
  <c r="M87" i="7"/>
  <c r="N87" i="7"/>
  <c r="O87" i="7"/>
  <c r="S87" i="7"/>
  <c r="T87" i="7"/>
  <c r="U87" i="7"/>
  <c r="Y87" i="7"/>
  <c r="Z87" i="7"/>
  <c r="AA87" i="7"/>
  <c r="AE87" i="7"/>
  <c r="AF87" i="7"/>
  <c r="AG87" i="7"/>
  <c r="M88" i="7"/>
  <c r="N88" i="7"/>
  <c r="O88" i="7"/>
  <c r="S88" i="7"/>
  <c r="T88" i="7"/>
  <c r="U88" i="7"/>
  <c r="Y88" i="7"/>
  <c r="Z88" i="7"/>
  <c r="AA88" i="7"/>
  <c r="AE88" i="7"/>
  <c r="AF88" i="7"/>
  <c r="AG88" i="7"/>
  <c r="M89" i="7"/>
  <c r="N89" i="7"/>
  <c r="O89" i="7"/>
  <c r="S89" i="7"/>
  <c r="T89" i="7"/>
  <c r="U89" i="7"/>
  <c r="Y89" i="7"/>
  <c r="Z89" i="7"/>
  <c r="AA89" i="7"/>
  <c r="AE89" i="7"/>
  <c r="AF89" i="7"/>
  <c r="AG89" i="7"/>
  <c r="M90" i="7"/>
  <c r="N90" i="7"/>
  <c r="O90" i="7"/>
  <c r="S90" i="7"/>
  <c r="T90" i="7"/>
  <c r="U90" i="7"/>
  <c r="Y90" i="7"/>
  <c r="Z90" i="7"/>
  <c r="AA90" i="7"/>
  <c r="AE90" i="7"/>
  <c r="AF90" i="7"/>
  <c r="AG90" i="7"/>
  <c r="M91" i="7"/>
  <c r="N91" i="7"/>
  <c r="O91" i="7"/>
  <c r="S91" i="7"/>
  <c r="T91" i="7"/>
  <c r="U91" i="7"/>
  <c r="Y91" i="7"/>
  <c r="Z91" i="7"/>
  <c r="AA91" i="7"/>
  <c r="AE91" i="7"/>
  <c r="AF91" i="7"/>
  <c r="AG91" i="7"/>
  <c r="M92" i="7"/>
  <c r="N92" i="7"/>
  <c r="O92" i="7"/>
  <c r="S92" i="7"/>
  <c r="T92" i="7"/>
  <c r="U92" i="7"/>
  <c r="Y92" i="7"/>
  <c r="Z92" i="7"/>
  <c r="AA92" i="7"/>
  <c r="AE92" i="7"/>
  <c r="AF92" i="7"/>
  <c r="AG92" i="7"/>
  <c r="M93" i="7"/>
  <c r="N93" i="7"/>
  <c r="O93" i="7"/>
  <c r="S93" i="7"/>
  <c r="T93" i="7"/>
  <c r="U93" i="7"/>
  <c r="Y93" i="7"/>
  <c r="Z93" i="7"/>
  <c r="AA93" i="7"/>
  <c r="AE93" i="7"/>
  <c r="AF93" i="7"/>
  <c r="AG93" i="7"/>
  <c r="M94" i="7"/>
  <c r="N94" i="7"/>
  <c r="O94" i="7"/>
  <c r="S94" i="7"/>
  <c r="T94" i="7"/>
  <c r="U94" i="7"/>
  <c r="Y94" i="7"/>
  <c r="Z94" i="7"/>
  <c r="AA94" i="7"/>
  <c r="AE94" i="7"/>
  <c r="AF94" i="7"/>
  <c r="AG94" i="7"/>
  <c r="G95" i="7"/>
  <c r="H95" i="7"/>
  <c r="I95" i="7"/>
  <c r="M95" i="7"/>
  <c r="N95" i="7"/>
  <c r="O95" i="7"/>
  <c r="S95" i="7"/>
  <c r="T95" i="7"/>
  <c r="U95" i="7"/>
  <c r="Y95" i="7"/>
  <c r="Z95" i="7"/>
  <c r="AA95" i="7"/>
  <c r="AE95" i="7"/>
  <c r="AF95" i="7"/>
  <c r="AG95" i="7"/>
  <c r="G96" i="7"/>
  <c r="H96" i="7"/>
  <c r="I96" i="7"/>
  <c r="M96" i="7"/>
  <c r="N96" i="7"/>
  <c r="O96" i="7"/>
  <c r="S96" i="7"/>
  <c r="T96" i="7"/>
  <c r="U96" i="7"/>
  <c r="Y96" i="7"/>
  <c r="Z96" i="7"/>
  <c r="AA96" i="7"/>
  <c r="AE96" i="7"/>
  <c r="AF96" i="7"/>
  <c r="AG96" i="7"/>
  <c r="G97" i="7"/>
  <c r="H97" i="7"/>
  <c r="I97" i="7"/>
  <c r="M97" i="7"/>
  <c r="N97" i="7"/>
  <c r="O97" i="7"/>
  <c r="S97" i="7"/>
  <c r="T97" i="7"/>
  <c r="U97" i="7"/>
  <c r="Y97" i="7"/>
  <c r="Z97" i="7"/>
  <c r="AA97" i="7"/>
  <c r="AE97" i="7"/>
  <c r="AF97" i="7"/>
  <c r="AG97" i="7"/>
  <c r="G98" i="7"/>
  <c r="H98" i="7"/>
  <c r="I98" i="7"/>
  <c r="M98" i="7"/>
  <c r="N98" i="7"/>
  <c r="O98" i="7"/>
  <c r="S98" i="7"/>
  <c r="T98" i="7"/>
  <c r="U98" i="7"/>
  <c r="Y98" i="7"/>
  <c r="Z98" i="7"/>
  <c r="AA98" i="7"/>
  <c r="AE98" i="7"/>
  <c r="AF98" i="7"/>
  <c r="AG98" i="7"/>
  <c r="G99" i="7"/>
  <c r="H99" i="7"/>
  <c r="I99" i="7"/>
  <c r="M99" i="7"/>
  <c r="N99" i="7"/>
  <c r="O99" i="7"/>
  <c r="S99" i="7"/>
  <c r="T99" i="7"/>
  <c r="U99" i="7"/>
  <c r="Y99" i="7"/>
  <c r="Z99" i="7"/>
  <c r="AA99" i="7"/>
  <c r="AE99" i="7"/>
  <c r="AF99" i="7"/>
  <c r="AG99" i="7"/>
  <c r="G100" i="7"/>
  <c r="H100" i="7"/>
  <c r="I100" i="7"/>
  <c r="M100" i="7"/>
  <c r="N100" i="7"/>
  <c r="O100" i="7"/>
  <c r="S100" i="7"/>
  <c r="T100" i="7"/>
  <c r="U100" i="7"/>
  <c r="Y100" i="7"/>
  <c r="Z100" i="7"/>
  <c r="AA100" i="7"/>
  <c r="AE100" i="7"/>
  <c r="AF100" i="7"/>
  <c r="AG100" i="7"/>
  <c r="G101" i="7"/>
  <c r="H101" i="7"/>
  <c r="I101" i="7"/>
  <c r="M101" i="7"/>
  <c r="N101" i="7"/>
  <c r="O101" i="7"/>
  <c r="S101" i="7"/>
  <c r="T101" i="7"/>
  <c r="U101" i="7"/>
  <c r="Y101" i="7"/>
  <c r="Z101" i="7"/>
  <c r="AA101" i="7"/>
  <c r="AE101" i="7"/>
  <c r="AF101" i="7"/>
  <c r="AG101" i="7"/>
  <c r="G102" i="7"/>
  <c r="H102" i="7"/>
  <c r="I102" i="7"/>
  <c r="M102" i="7"/>
  <c r="N102" i="7"/>
  <c r="O102" i="7"/>
  <c r="S102" i="7"/>
  <c r="T102" i="7"/>
  <c r="U102" i="7"/>
  <c r="Y102" i="7"/>
  <c r="Z102" i="7"/>
  <c r="AA102" i="7"/>
  <c r="AE102" i="7"/>
  <c r="AF102" i="7"/>
  <c r="AG102" i="7"/>
  <c r="G103" i="7"/>
  <c r="H103" i="7"/>
  <c r="I103" i="7"/>
  <c r="M103" i="7"/>
  <c r="N103" i="7"/>
  <c r="O103" i="7"/>
  <c r="S103" i="7"/>
  <c r="T103" i="7"/>
  <c r="U103" i="7"/>
  <c r="Y103" i="7"/>
  <c r="Z103" i="7"/>
  <c r="AA103" i="7"/>
  <c r="AE103" i="7"/>
  <c r="AF103" i="7"/>
  <c r="AG103" i="7"/>
  <c r="G104" i="7"/>
  <c r="H104" i="7"/>
  <c r="I104" i="7"/>
  <c r="M104" i="7"/>
  <c r="N104" i="7"/>
  <c r="O104" i="7"/>
  <c r="S104" i="7"/>
  <c r="T104" i="7"/>
  <c r="U104" i="7"/>
  <c r="Y104" i="7"/>
  <c r="Z104" i="7"/>
  <c r="AA104" i="7"/>
  <c r="AE104" i="7"/>
  <c r="AF104" i="7"/>
  <c r="AG104" i="7"/>
  <c r="G105" i="7"/>
  <c r="H105" i="7"/>
  <c r="I105" i="7"/>
  <c r="M105" i="7"/>
  <c r="N105" i="7"/>
  <c r="O105" i="7"/>
  <c r="S105" i="7"/>
  <c r="T105" i="7"/>
  <c r="U105" i="7"/>
  <c r="Y105" i="7"/>
  <c r="Z105" i="7"/>
  <c r="AA105" i="7"/>
  <c r="AE105" i="7"/>
  <c r="AF105" i="7"/>
  <c r="AG105" i="7"/>
  <c r="G106" i="7"/>
  <c r="H106" i="7"/>
  <c r="I106" i="7"/>
  <c r="M106" i="7"/>
  <c r="N106" i="7"/>
  <c r="O106" i="7"/>
  <c r="S106" i="7"/>
  <c r="T106" i="7"/>
  <c r="U106" i="7"/>
  <c r="Y106" i="7"/>
  <c r="Z106" i="7"/>
  <c r="AA106" i="7"/>
  <c r="AE106" i="7"/>
  <c r="AF106" i="7"/>
  <c r="AG106" i="7"/>
  <c r="G107" i="7"/>
  <c r="H107" i="7"/>
  <c r="I107" i="7"/>
  <c r="M107" i="7"/>
  <c r="N107" i="7"/>
  <c r="O107" i="7"/>
  <c r="S107" i="7"/>
  <c r="T107" i="7"/>
  <c r="U107" i="7"/>
  <c r="Y107" i="7"/>
  <c r="Z107" i="7"/>
  <c r="AA107" i="7"/>
  <c r="AE107" i="7"/>
  <c r="AF107" i="7"/>
  <c r="AG107" i="7"/>
  <c r="G108" i="7"/>
  <c r="H108" i="7"/>
  <c r="I108" i="7"/>
  <c r="M108" i="7"/>
  <c r="N108" i="7"/>
  <c r="O108" i="7"/>
  <c r="S108" i="7"/>
  <c r="T108" i="7"/>
  <c r="U108" i="7"/>
  <c r="Y108" i="7"/>
  <c r="Z108" i="7"/>
  <c r="AA108" i="7"/>
  <c r="AE108" i="7"/>
  <c r="AF108" i="7"/>
  <c r="AG108" i="7"/>
  <c r="G109" i="7"/>
  <c r="H109" i="7"/>
  <c r="I109" i="7"/>
  <c r="M109" i="7"/>
  <c r="N109" i="7"/>
  <c r="O109" i="7"/>
  <c r="S109" i="7"/>
  <c r="T109" i="7"/>
  <c r="U109" i="7"/>
  <c r="Y109" i="7"/>
  <c r="Z109" i="7"/>
  <c r="AA109" i="7"/>
  <c r="AE109" i="7"/>
  <c r="AF109" i="7"/>
  <c r="AG109" i="7"/>
  <c r="G110" i="7"/>
  <c r="H110" i="7"/>
  <c r="I110" i="7"/>
  <c r="M110" i="7"/>
  <c r="N110" i="7"/>
  <c r="O110" i="7"/>
  <c r="S110" i="7"/>
  <c r="T110" i="7"/>
  <c r="U110" i="7"/>
  <c r="Y110" i="7"/>
  <c r="Z110" i="7"/>
  <c r="AA110" i="7"/>
  <c r="AE110" i="7"/>
  <c r="AF110" i="7"/>
  <c r="AG110" i="7"/>
  <c r="G111" i="7"/>
  <c r="H111" i="7"/>
  <c r="I111" i="7"/>
  <c r="M111" i="7"/>
  <c r="N111" i="7"/>
  <c r="O111" i="7"/>
  <c r="S111" i="7"/>
  <c r="T111" i="7"/>
  <c r="U111" i="7"/>
  <c r="Y111" i="7"/>
  <c r="Z111" i="7"/>
  <c r="AA111" i="7"/>
  <c r="AE111" i="7"/>
  <c r="AF111" i="7"/>
  <c r="AG111" i="7"/>
  <c r="G112" i="7"/>
  <c r="H112" i="7"/>
  <c r="I112" i="7"/>
  <c r="M112" i="7"/>
  <c r="N112" i="7"/>
  <c r="O112" i="7"/>
  <c r="S112" i="7"/>
  <c r="T112" i="7"/>
  <c r="U112" i="7"/>
  <c r="Y112" i="7"/>
  <c r="Z112" i="7"/>
  <c r="AA112" i="7"/>
  <c r="AE112" i="7"/>
  <c r="AF112" i="7"/>
  <c r="AG112" i="7"/>
  <c r="G113" i="7"/>
  <c r="H113" i="7"/>
  <c r="I113" i="7"/>
  <c r="M113" i="7"/>
  <c r="N113" i="7"/>
  <c r="O113" i="7"/>
  <c r="S113" i="7"/>
  <c r="T113" i="7"/>
  <c r="U113" i="7"/>
  <c r="Y113" i="7"/>
  <c r="Z113" i="7"/>
  <c r="AA113" i="7"/>
  <c r="AE113" i="7"/>
  <c r="AF113" i="7"/>
  <c r="AG113" i="7"/>
  <c r="G114" i="7"/>
  <c r="H114" i="7"/>
  <c r="I114" i="7"/>
  <c r="M114" i="7"/>
  <c r="N114" i="7"/>
  <c r="O114" i="7"/>
  <c r="S114" i="7"/>
  <c r="T114" i="7"/>
  <c r="U114" i="7"/>
  <c r="Y114" i="7"/>
  <c r="Z114" i="7"/>
  <c r="AA114" i="7"/>
  <c r="AE114" i="7"/>
  <c r="AF114" i="7"/>
  <c r="AG114" i="7"/>
  <c r="G115" i="7"/>
  <c r="H115" i="7"/>
  <c r="I115" i="7"/>
  <c r="M115" i="7"/>
  <c r="N115" i="7"/>
  <c r="O115" i="7"/>
  <c r="S115" i="7"/>
  <c r="T115" i="7"/>
  <c r="U115" i="7"/>
  <c r="Y115" i="7"/>
  <c r="Z115" i="7"/>
  <c r="AA115" i="7"/>
  <c r="AE115" i="7"/>
  <c r="AF115" i="7"/>
  <c r="AG115" i="7"/>
  <c r="G116" i="7"/>
  <c r="H116" i="7"/>
  <c r="I116" i="7"/>
  <c r="M116" i="7"/>
  <c r="N116" i="7"/>
  <c r="O116" i="7"/>
  <c r="S116" i="7"/>
  <c r="T116" i="7"/>
  <c r="U116" i="7"/>
  <c r="Y116" i="7"/>
  <c r="Z116" i="7"/>
  <c r="AA116" i="7"/>
  <c r="AE116" i="7"/>
  <c r="AF116" i="7"/>
  <c r="AG116" i="7"/>
  <c r="G117" i="7"/>
  <c r="H117" i="7"/>
  <c r="I117" i="7"/>
  <c r="M117" i="7"/>
  <c r="N117" i="7"/>
  <c r="O117" i="7"/>
  <c r="S117" i="7"/>
  <c r="T117" i="7"/>
  <c r="U117" i="7"/>
  <c r="Y117" i="7"/>
  <c r="Z117" i="7"/>
  <c r="AA117" i="7"/>
  <c r="AE117" i="7"/>
  <c r="AF117" i="7"/>
  <c r="AG117" i="7"/>
  <c r="G118" i="7"/>
  <c r="H118" i="7"/>
  <c r="I118" i="7"/>
  <c r="M118" i="7"/>
  <c r="N118" i="7"/>
  <c r="O118" i="7"/>
  <c r="S118" i="7"/>
  <c r="T118" i="7"/>
  <c r="U118" i="7"/>
  <c r="Y118" i="7"/>
  <c r="Z118" i="7"/>
  <c r="AA118" i="7"/>
  <c r="AE118" i="7"/>
  <c r="AF118" i="7"/>
  <c r="AG118" i="7"/>
  <c r="G119" i="7"/>
  <c r="H119" i="7"/>
  <c r="I119" i="7"/>
  <c r="M119" i="7"/>
  <c r="N119" i="7"/>
  <c r="O119" i="7"/>
  <c r="S119" i="7"/>
  <c r="T119" i="7"/>
  <c r="U119" i="7"/>
  <c r="Y119" i="7"/>
  <c r="Z119" i="7"/>
  <c r="AA119" i="7"/>
  <c r="AE119" i="7"/>
  <c r="AF119" i="7"/>
  <c r="AG119" i="7"/>
  <c r="G120" i="7"/>
  <c r="H120" i="7"/>
  <c r="I120" i="7"/>
  <c r="M120" i="7"/>
  <c r="N120" i="7"/>
  <c r="O120" i="7"/>
  <c r="S120" i="7"/>
  <c r="T120" i="7"/>
  <c r="U120" i="7"/>
  <c r="Y120" i="7"/>
  <c r="Z120" i="7"/>
  <c r="AA120" i="7"/>
  <c r="AE120" i="7"/>
  <c r="AF120" i="7"/>
  <c r="AG120" i="7"/>
  <c r="G121" i="7"/>
  <c r="H121" i="7"/>
  <c r="I121" i="7"/>
  <c r="M121" i="7"/>
  <c r="N121" i="7"/>
  <c r="O121" i="7"/>
  <c r="S121" i="7"/>
  <c r="T121" i="7"/>
  <c r="U121" i="7"/>
  <c r="Y121" i="7"/>
  <c r="Z121" i="7"/>
  <c r="AA121" i="7"/>
  <c r="AE121" i="7"/>
  <c r="AF121" i="7"/>
  <c r="AG121" i="7"/>
  <c r="G122" i="7"/>
  <c r="H122" i="7"/>
  <c r="I122" i="7"/>
  <c r="M122" i="7"/>
  <c r="N122" i="7"/>
  <c r="O122" i="7"/>
  <c r="S122" i="7"/>
  <c r="T122" i="7"/>
  <c r="U122" i="7"/>
  <c r="Y122" i="7"/>
  <c r="Z122" i="7"/>
  <c r="AA122" i="7"/>
  <c r="AE122" i="7"/>
  <c r="AF122" i="7"/>
  <c r="AG122" i="7"/>
  <c r="G123" i="7"/>
  <c r="H123" i="7"/>
  <c r="I123" i="7"/>
  <c r="M123" i="7"/>
  <c r="N123" i="7"/>
  <c r="O123" i="7"/>
  <c r="S123" i="7"/>
  <c r="T123" i="7"/>
  <c r="U123" i="7"/>
  <c r="Y123" i="7"/>
  <c r="Z123" i="7"/>
  <c r="AA123" i="7"/>
  <c r="AE123" i="7"/>
  <c r="AF123" i="7"/>
  <c r="AG123" i="7"/>
  <c r="G124" i="7"/>
  <c r="H124" i="7"/>
  <c r="I124" i="7"/>
  <c r="M124" i="7"/>
  <c r="N124" i="7"/>
  <c r="O124" i="7"/>
  <c r="S124" i="7"/>
  <c r="T124" i="7"/>
  <c r="U124" i="7"/>
  <c r="Y124" i="7"/>
  <c r="Z124" i="7"/>
  <c r="AA124" i="7"/>
  <c r="AE124" i="7"/>
  <c r="AF124" i="7"/>
  <c r="AG124" i="7"/>
  <c r="G125" i="7"/>
  <c r="H125" i="7"/>
  <c r="I125" i="7"/>
  <c r="M125" i="7"/>
  <c r="N125" i="7"/>
  <c r="O125" i="7"/>
  <c r="S125" i="7"/>
  <c r="T125" i="7"/>
  <c r="U125" i="7"/>
  <c r="Y125" i="7"/>
  <c r="Z125" i="7"/>
  <c r="AA125" i="7"/>
  <c r="AE125" i="7"/>
  <c r="AF125" i="7"/>
  <c r="AG125" i="7"/>
  <c r="G126" i="7"/>
  <c r="H126" i="7"/>
  <c r="I126" i="7"/>
  <c r="M126" i="7"/>
  <c r="N126" i="7"/>
  <c r="O126" i="7"/>
  <c r="S126" i="7"/>
  <c r="T126" i="7"/>
  <c r="U126" i="7"/>
  <c r="Y126" i="7"/>
  <c r="Z126" i="7"/>
  <c r="AA126" i="7"/>
  <c r="AE126" i="7"/>
  <c r="AF126" i="7"/>
  <c r="AG126" i="7"/>
  <c r="G127" i="7"/>
  <c r="H127" i="7"/>
  <c r="I127" i="7"/>
  <c r="M127" i="7"/>
  <c r="N127" i="7"/>
  <c r="O127" i="7"/>
  <c r="S127" i="7"/>
  <c r="T127" i="7"/>
  <c r="U127" i="7"/>
  <c r="Y127" i="7"/>
  <c r="Z127" i="7"/>
  <c r="AA127" i="7"/>
  <c r="AE127" i="7"/>
  <c r="AF127" i="7"/>
  <c r="AG127" i="7"/>
  <c r="G128" i="7"/>
  <c r="H128" i="7"/>
  <c r="I128" i="7"/>
  <c r="M128" i="7"/>
  <c r="N128" i="7"/>
  <c r="O128" i="7"/>
  <c r="S128" i="7"/>
  <c r="T128" i="7"/>
  <c r="U128" i="7"/>
  <c r="Y128" i="7"/>
  <c r="Z128" i="7"/>
  <c r="AA128" i="7"/>
  <c r="AE128" i="7"/>
  <c r="AF128" i="7"/>
  <c r="AG128" i="7"/>
  <c r="G129" i="7"/>
  <c r="H129" i="7"/>
  <c r="I129" i="7"/>
  <c r="M129" i="7"/>
  <c r="N129" i="7"/>
  <c r="O129" i="7"/>
  <c r="S129" i="7"/>
  <c r="T129" i="7"/>
  <c r="U129" i="7"/>
  <c r="Y129" i="7"/>
  <c r="Z129" i="7"/>
  <c r="AA129" i="7"/>
  <c r="AE129" i="7"/>
  <c r="AF129" i="7"/>
  <c r="AG129" i="7"/>
  <c r="G130" i="7"/>
  <c r="H130" i="7"/>
  <c r="I130" i="7"/>
  <c r="M130" i="7"/>
  <c r="N130" i="7"/>
  <c r="O130" i="7"/>
  <c r="S130" i="7"/>
  <c r="T130" i="7"/>
  <c r="U130" i="7"/>
  <c r="Y130" i="7"/>
  <c r="Z130" i="7"/>
  <c r="AA130" i="7"/>
  <c r="AE130" i="7"/>
  <c r="AF130" i="7"/>
  <c r="AG130" i="7"/>
  <c r="G131" i="7"/>
  <c r="H131" i="7"/>
  <c r="I131" i="7"/>
  <c r="M131" i="7"/>
  <c r="N131" i="7"/>
  <c r="O131" i="7"/>
  <c r="S131" i="7"/>
  <c r="T131" i="7"/>
  <c r="U131" i="7"/>
  <c r="Y131" i="7"/>
  <c r="Z131" i="7"/>
  <c r="AA131" i="7"/>
  <c r="AE131" i="7"/>
  <c r="AF131" i="7"/>
  <c r="AG131" i="7"/>
  <c r="G132" i="7"/>
  <c r="H132" i="7"/>
  <c r="I132" i="7"/>
  <c r="M132" i="7"/>
  <c r="N132" i="7"/>
  <c r="O132" i="7"/>
  <c r="S132" i="7"/>
  <c r="T132" i="7"/>
  <c r="U132" i="7"/>
  <c r="Y132" i="7"/>
  <c r="Z132" i="7"/>
  <c r="AA132" i="7"/>
  <c r="AE132" i="7"/>
  <c r="AF132" i="7"/>
  <c r="AG132" i="7"/>
  <c r="G133" i="7"/>
  <c r="H133" i="7"/>
  <c r="I133" i="7"/>
  <c r="M133" i="7"/>
  <c r="N133" i="7"/>
  <c r="O133" i="7"/>
  <c r="S133" i="7"/>
  <c r="T133" i="7"/>
  <c r="U133" i="7"/>
  <c r="Y133" i="7"/>
  <c r="Z133" i="7"/>
  <c r="AA133" i="7"/>
  <c r="AE133" i="7"/>
  <c r="AF133" i="7"/>
  <c r="AG133" i="7"/>
  <c r="G134" i="7"/>
  <c r="H134" i="7"/>
  <c r="I134" i="7"/>
  <c r="M134" i="7"/>
  <c r="N134" i="7"/>
  <c r="O134" i="7"/>
  <c r="S134" i="7"/>
  <c r="T134" i="7"/>
  <c r="U134" i="7"/>
  <c r="Y134" i="7"/>
  <c r="Z134" i="7"/>
  <c r="AA134" i="7"/>
  <c r="AE134" i="7"/>
  <c r="AF134" i="7"/>
  <c r="AG134" i="7"/>
  <c r="G135" i="7"/>
  <c r="H135" i="7"/>
  <c r="I135" i="7"/>
  <c r="M135" i="7"/>
  <c r="N135" i="7"/>
  <c r="O135" i="7"/>
  <c r="S135" i="7"/>
  <c r="T135" i="7"/>
  <c r="U135" i="7"/>
  <c r="Y135" i="7"/>
  <c r="Z135" i="7"/>
  <c r="AA135" i="7"/>
  <c r="AE135" i="7"/>
  <c r="AF135" i="7"/>
  <c r="AG135" i="7"/>
  <c r="G136" i="7"/>
  <c r="H136" i="7"/>
  <c r="I136" i="7"/>
  <c r="M136" i="7"/>
  <c r="N136" i="7"/>
  <c r="O136" i="7"/>
  <c r="S136" i="7"/>
  <c r="T136" i="7"/>
  <c r="U136" i="7"/>
  <c r="Y136" i="7"/>
  <c r="Z136" i="7"/>
  <c r="AA136" i="7"/>
  <c r="AE136" i="7"/>
  <c r="AF136" i="7"/>
  <c r="AG136" i="7"/>
  <c r="G137" i="7"/>
  <c r="H137" i="7"/>
  <c r="I137" i="7"/>
  <c r="M137" i="7"/>
  <c r="N137" i="7"/>
  <c r="O137" i="7"/>
  <c r="S137" i="7"/>
  <c r="T137" i="7"/>
  <c r="U137" i="7"/>
  <c r="Y137" i="7"/>
  <c r="Z137" i="7"/>
  <c r="AA137" i="7"/>
  <c r="AE137" i="7"/>
  <c r="AF137" i="7"/>
  <c r="AG137" i="7"/>
  <c r="G138" i="7"/>
  <c r="H138" i="7"/>
  <c r="I138" i="7"/>
  <c r="M138" i="7"/>
  <c r="N138" i="7"/>
  <c r="O138" i="7"/>
  <c r="S138" i="7"/>
  <c r="T138" i="7"/>
  <c r="U138" i="7"/>
  <c r="Y138" i="7"/>
  <c r="Z138" i="7"/>
  <c r="AA138" i="7"/>
  <c r="AE138" i="7"/>
  <c r="AF138" i="7"/>
  <c r="AG138" i="7"/>
  <c r="G139" i="7"/>
  <c r="H139" i="7"/>
  <c r="I139" i="7"/>
  <c r="M139" i="7"/>
  <c r="N139" i="7"/>
  <c r="O139" i="7"/>
  <c r="S139" i="7"/>
  <c r="T139" i="7"/>
  <c r="U139" i="7"/>
  <c r="Y139" i="7"/>
  <c r="Z139" i="7"/>
  <c r="AA139" i="7"/>
  <c r="AE139" i="7"/>
  <c r="AF139" i="7"/>
  <c r="AG139" i="7"/>
  <c r="G140" i="7"/>
  <c r="H140" i="7"/>
  <c r="I140" i="7"/>
  <c r="M140" i="7"/>
  <c r="N140" i="7"/>
  <c r="O140" i="7"/>
  <c r="S140" i="7"/>
  <c r="T140" i="7"/>
  <c r="U140" i="7"/>
  <c r="Y140" i="7"/>
  <c r="Z140" i="7"/>
  <c r="AA140" i="7"/>
  <c r="AE140" i="7"/>
  <c r="AF140" i="7"/>
  <c r="AG140" i="7"/>
  <c r="G141" i="7"/>
  <c r="H141" i="7"/>
  <c r="I141" i="7"/>
  <c r="M141" i="7"/>
  <c r="N141" i="7"/>
  <c r="O141" i="7"/>
  <c r="S141" i="7"/>
  <c r="T141" i="7"/>
  <c r="U141" i="7"/>
  <c r="Y141" i="7"/>
  <c r="Z141" i="7"/>
  <c r="AA141" i="7"/>
  <c r="AE141" i="7"/>
  <c r="AF141" i="7"/>
  <c r="AG141" i="7"/>
  <c r="G142" i="7"/>
  <c r="H142" i="7"/>
  <c r="I142" i="7"/>
  <c r="M142" i="7"/>
  <c r="N142" i="7"/>
  <c r="O142" i="7"/>
  <c r="S142" i="7"/>
  <c r="T142" i="7"/>
  <c r="U142" i="7"/>
  <c r="Y142" i="7"/>
  <c r="Z142" i="7"/>
  <c r="AA142" i="7"/>
  <c r="AE142" i="7"/>
  <c r="AF142" i="7"/>
  <c r="AG142" i="7"/>
  <c r="G143" i="7"/>
  <c r="H143" i="7"/>
  <c r="I143" i="7"/>
  <c r="M143" i="7"/>
  <c r="N143" i="7"/>
  <c r="O143" i="7"/>
  <c r="S143" i="7"/>
  <c r="T143" i="7"/>
  <c r="U143" i="7"/>
  <c r="Y143" i="7"/>
  <c r="Z143" i="7"/>
  <c r="AA143" i="7"/>
  <c r="AE143" i="7"/>
  <c r="AF143" i="7"/>
  <c r="AG143" i="7"/>
  <c r="G144" i="7"/>
  <c r="H144" i="7"/>
  <c r="I144" i="7"/>
  <c r="M144" i="7"/>
  <c r="N144" i="7"/>
  <c r="O144" i="7"/>
  <c r="S144" i="7"/>
  <c r="T144" i="7"/>
  <c r="U144" i="7"/>
  <c r="Y144" i="7"/>
  <c r="Z144" i="7"/>
  <c r="AA144" i="7"/>
  <c r="AE144" i="7"/>
  <c r="AF144" i="7"/>
  <c r="AG144" i="7"/>
  <c r="G145" i="7"/>
  <c r="H145" i="7"/>
  <c r="I145" i="7"/>
  <c r="M145" i="7"/>
  <c r="N145" i="7"/>
  <c r="O145" i="7"/>
  <c r="S145" i="7"/>
  <c r="T145" i="7"/>
  <c r="U145" i="7"/>
  <c r="Y145" i="7"/>
  <c r="Z145" i="7"/>
  <c r="AA145" i="7"/>
  <c r="AE145" i="7"/>
  <c r="AF145" i="7"/>
  <c r="AG145" i="7"/>
  <c r="G146" i="7"/>
  <c r="H146" i="7"/>
  <c r="I146" i="7"/>
  <c r="M146" i="7"/>
  <c r="N146" i="7"/>
  <c r="O146" i="7"/>
  <c r="S146" i="7"/>
  <c r="T146" i="7"/>
  <c r="U146" i="7"/>
  <c r="Y146" i="7"/>
  <c r="Z146" i="7"/>
  <c r="AA146" i="7"/>
  <c r="AE146" i="7"/>
  <c r="AF146" i="7"/>
  <c r="AG146" i="7"/>
  <c r="G147" i="7"/>
  <c r="H147" i="7"/>
  <c r="I147" i="7"/>
  <c r="M147" i="7"/>
  <c r="N147" i="7"/>
  <c r="O147" i="7"/>
  <c r="S147" i="7"/>
  <c r="T147" i="7"/>
  <c r="U147" i="7"/>
  <c r="Y147" i="7"/>
  <c r="Z147" i="7"/>
  <c r="AA147" i="7"/>
  <c r="AE147" i="7"/>
  <c r="AF147" i="7"/>
  <c r="AG147" i="7"/>
  <c r="G148" i="7"/>
  <c r="H148" i="7"/>
  <c r="I148" i="7"/>
  <c r="M148" i="7"/>
  <c r="N148" i="7"/>
  <c r="O148" i="7"/>
  <c r="S148" i="7"/>
  <c r="T148" i="7"/>
  <c r="U148" i="7"/>
  <c r="Y148" i="7"/>
  <c r="Z148" i="7"/>
  <c r="AA148" i="7"/>
  <c r="AE148" i="7"/>
  <c r="AF148" i="7"/>
  <c r="AG148" i="7"/>
  <c r="G149" i="7"/>
  <c r="H149" i="7"/>
  <c r="I149" i="7"/>
  <c r="M149" i="7"/>
  <c r="N149" i="7"/>
  <c r="O149" i="7"/>
  <c r="S149" i="7"/>
  <c r="T149" i="7"/>
  <c r="U149" i="7"/>
  <c r="Y149" i="7"/>
  <c r="Z149" i="7"/>
  <c r="AA149" i="7"/>
  <c r="AE149" i="7"/>
  <c r="AF149" i="7"/>
  <c r="AG149" i="7"/>
  <c r="G150" i="7"/>
  <c r="H150" i="7"/>
  <c r="I150" i="7"/>
  <c r="M150" i="7"/>
  <c r="N150" i="7"/>
  <c r="O150" i="7"/>
  <c r="S150" i="7"/>
  <c r="T150" i="7"/>
  <c r="U150" i="7"/>
  <c r="Y150" i="7"/>
  <c r="Z150" i="7"/>
  <c r="AA150" i="7"/>
  <c r="AE150" i="7"/>
  <c r="AF150" i="7"/>
  <c r="AG150" i="7"/>
  <c r="G151" i="7"/>
  <c r="H151" i="7"/>
  <c r="I151" i="7"/>
  <c r="M151" i="7"/>
  <c r="N151" i="7"/>
  <c r="O151" i="7"/>
  <c r="S151" i="7"/>
  <c r="T151" i="7"/>
  <c r="U151" i="7"/>
  <c r="Y151" i="7"/>
  <c r="Z151" i="7"/>
  <c r="AA151" i="7"/>
  <c r="AE151" i="7"/>
  <c r="AF151" i="7"/>
  <c r="AG151" i="7"/>
  <c r="G152" i="7"/>
  <c r="H152" i="7"/>
  <c r="I152" i="7"/>
  <c r="M152" i="7"/>
  <c r="N152" i="7"/>
  <c r="O152" i="7"/>
  <c r="S152" i="7"/>
  <c r="T152" i="7"/>
  <c r="U152" i="7"/>
  <c r="Y152" i="7"/>
  <c r="Z152" i="7"/>
  <c r="AA152" i="7"/>
  <c r="AE152" i="7"/>
  <c r="AF152" i="7"/>
  <c r="AG152" i="7"/>
  <c r="G153" i="7"/>
  <c r="H153" i="7"/>
  <c r="I153" i="7"/>
  <c r="M153" i="7"/>
  <c r="N153" i="7"/>
  <c r="O153" i="7"/>
  <c r="S153" i="7"/>
  <c r="T153" i="7"/>
  <c r="U153" i="7"/>
  <c r="Y153" i="7"/>
  <c r="Z153" i="7"/>
  <c r="AA153" i="7"/>
  <c r="AE153" i="7"/>
  <c r="AF153" i="7"/>
  <c r="AG153" i="7"/>
  <c r="G154" i="7"/>
  <c r="H154" i="7"/>
  <c r="I154" i="7"/>
  <c r="M154" i="7"/>
  <c r="N154" i="7"/>
  <c r="O154" i="7"/>
  <c r="S154" i="7"/>
  <c r="T154" i="7"/>
  <c r="U154" i="7"/>
  <c r="Y154" i="7"/>
  <c r="Z154" i="7"/>
  <c r="AA154" i="7"/>
  <c r="AE154" i="7"/>
  <c r="AF154" i="7"/>
  <c r="AG154" i="7"/>
  <c r="AG64" i="8"/>
  <c r="AF64" i="8"/>
  <c r="AE64" i="8"/>
  <c r="AA64" i="8"/>
  <c r="Z64" i="8"/>
  <c r="Y64" i="8"/>
  <c r="U64" i="8"/>
  <c r="T64" i="8"/>
  <c r="S64" i="8"/>
  <c r="O64" i="8"/>
  <c r="N64" i="8"/>
  <c r="M64" i="8"/>
  <c r="I64" i="8"/>
  <c r="H64" i="8"/>
  <c r="G64" i="8"/>
  <c r="AG67" i="8"/>
  <c r="AF67" i="8"/>
  <c r="AE67" i="8"/>
  <c r="AA67" i="8"/>
  <c r="Z67" i="8"/>
  <c r="Y67" i="8"/>
  <c r="U67" i="8"/>
  <c r="T67" i="8"/>
  <c r="S67" i="8"/>
  <c r="O67" i="8"/>
  <c r="N67" i="8"/>
  <c r="M67" i="8"/>
  <c r="I67" i="8"/>
  <c r="H67" i="8"/>
  <c r="G67" i="8"/>
  <c r="AG70" i="8"/>
  <c r="AF70" i="8"/>
  <c r="AE70" i="8"/>
  <c r="AA70" i="8"/>
  <c r="Z70" i="8"/>
  <c r="Y70" i="8"/>
  <c r="U70" i="8"/>
  <c r="T70" i="8"/>
  <c r="S70" i="8"/>
  <c r="O70" i="8"/>
  <c r="N70" i="8"/>
  <c r="M70" i="8"/>
  <c r="I70" i="8"/>
  <c r="H70" i="8"/>
  <c r="G70" i="8"/>
  <c r="AG73" i="8"/>
  <c r="AF73" i="8"/>
  <c r="AE73" i="8"/>
  <c r="AA73" i="8"/>
  <c r="Z73" i="8"/>
  <c r="Y73" i="8"/>
  <c r="U73" i="8"/>
  <c r="T73" i="8"/>
  <c r="S73" i="8"/>
  <c r="O73" i="8"/>
  <c r="N73" i="8"/>
  <c r="M73" i="8"/>
  <c r="I73" i="8"/>
  <c r="H73" i="8"/>
  <c r="G73" i="8"/>
  <c r="AG76" i="8"/>
  <c r="AF76" i="8"/>
  <c r="AE76" i="8"/>
  <c r="AA76" i="8"/>
  <c r="Z76" i="8"/>
  <c r="Y76" i="8"/>
  <c r="U76" i="8"/>
  <c r="T76" i="8"/>
  <c r="S76" i="8"/>
  <c r="O76" i="8"/>
  <c r="N76" i="8"/>
  <c r="M76" i="8"/>
  <c r="I76" i="8"/>
  <c r="H76" i="8"/>
  <c r="G76" i="8"/>
  <c r="AG66" i="8"/>
  <c r="AW67" i="8" s="1"/>
  <c r="AF66" i="8"/>
  <c r="AE66" i="8"/>
  <c r="AA66" i="8"/>
  <c r="Z66" i="8"/>
  <c r="Y66" i="8"/>
  <c r="U66" i="8"/>
  <c r="T66" i="8"/>
  <c r="S66" i="8"/>
  <c r="AO67" i="8" s="1"/>
  <c r="O66" i="8"/>
  <c r="N66" i="8"/>
  <c r="M66" i="8"/>
  <c r="I66" i="8"/>
  <c r="H66" i="8"/>
  <c r="G66" i="8"/>
  <c r="AG69" i="8"/>
  <c r="AF69" i="8"/>
  <c r="AE69" i="8"/>
  <c r="AA69" i="8"/>
  <c r="Z69" i="8"/>
  <c r="AS69" i="8" s="1"/>
  <c r="Y69" i="8"/>
  <c r="U69" i="8"/>
  <c r="T69" i="8"/>
  <c r="S69" i="8"/>
  <c r="O69" i="8"/>
  <c r="AN70" i="8" s="1"/>
  <c r="N69" i="8"/>
  <c r="M69" i="8"/>
  <c r="I69" i="8"/>
  <c r="H69" i="8"/>
  <c r="G69" i="8"/>
  <c r="AG72" i="8"/>
  <c r="AF72" i="8"/>
  <c r="AE72" i="8"/>
  <c r="AA72" i="8"/>
  <c r="Z72" i="8"/>
  <c r="AS73" i="8" s="1"/>
  <c r="Y72" i="8"/>
  <c r="U72" i="8"/>
  <c r="T72" i="8"/>
  <c r="S72" i="8"/>
  <c r="O72" i="8"/>
  <c r="N72" i="8"/>
  <c r="M72" i="8"/>
  <c r="I72" i="8"/>
  <c r="AK73" i="8" s="1"/>
  <c r="H72" i="8"/>
  <c r="G72" i="8"/>
  <c r="AG75" i="8"/>
  <c r="AF75" i="8"/>
  <c r="AE75" i="8"/>
  <c r="AA75" i="8"/>
  <c r="Z75" i="8"/>
  <c r="Y75" i="8"/>
  <c r="U75" i="8"/>
  <c r="T75" i="8"/>
  <c r="S75" i="8"/>
  <c r="O75" i="8"/>
  <c r="N75" i="8"/>
  <c r="M75" i="8"/>
  <c r="I75" i="8"/>
  <c r="H75" i="8"/>
  <c r="G75" i="8"/>
  <c r="AG78" i="8"/>
  <c r="AF78" i="8"/>
  <c r="AE78" i="8"/>
  <c r="AA78" i="8"/>
  <c r="Z78" i="8"/>
  <c r="Y78" i="8"/>
  <c r="U78" i="8"/>
  <c r="T78" i="8"/>
  <c r="S78" i="8"/>
  <c r="O78" i="8"/>
  <c r="N78" i="8"/>
  <c r="M78" i="8"/>
  <c r="I78" i="8"/>
  <c r="H78" i="8"/>
  <c r="G78" i="8"/>
  <c r="AG65" i="8"/>
  <c r="AF65" i="8"/>
  <c r="AE65" i="8"/>
  <c r="AA65" i="8"/>
  <c r="Z65" i="8"/>
  <c r="Y65" i="8"/>
  <c r="U65" i="8"/>
  <c r="T65" i="8"/>
  <c r="S65" i="8"/>
  <c r="O65" i="8"/>
  <c r="N65" i="8"/>
  <c r="M65" i="8"/>
  <c r="I65" i="8"/>
  <c r="H65" i="8"/>
  <c r="G65" i="8"/>
  <c r="AG68" i="8"/>
  <c r="AF68" i="8"/>
  <c r="AE68" i="8"/>
  <c r="AA68" i="8"/>
  <c r="Z68" i="8"/>
  <c r="Y68" i="8"/>
  <c r="U68" i="8"/>
  <c r="T68" i="8"/>
  <c r="S68" i="8"/>
  <c r="O68" i="8"/>
  <c r="N68" i="8"/>
  <c r="M68" i="8"/>
  <c r="I68" i="8"/>
  <c r="H68" i="8"/>
  <c r="G68" i="8"/>
  <c r="AG71" i="8"/>
  <c r="AF71" i="8"/>
  <c r="AE71" i="8"/>
  <c r="AA71" i="8"/>
  <c r="Z71" i="8"/>
  <c r="Y71" i="8"/>
  <c r="U71" i="8"/>
  <c r="T71" i="8"/>
  <c r="S71" i="8"/>
  <c r="O71" i="8"/>
  <c r="N71" i="8"/>
  <c r="M71" i="8"/>
  <c r="I71" i="8"/>
  <c r="H71" i="8"/>
  <c r="G71" i="8"/>
  <c r="AG74" i="8"/>
  <c r="AF74" i="8"/>
  <c r="AE74" i="8"/>
  <c r="AA74" i="8"/>
  <c r="Z74" i="8"/>
  <c r="Y74" i="8"/>
  <c r="U74" i="8"/>
  <c r="T74" i="8"/>
  <c r="S74" i="8"/>
  <c r="O74" i="8"/>
  <c r="N74" i="8"/>
  <c r="M74" i="8"/>
  <c r="I74" i="8"/>
  <c r="H74" i="8"/>
  <c r="G74" i="8"/>
  <c r="AG77" i="8"/>
  <c r="AF77" i="8"/>
  <c r="AE77" i="8"/>
  <c r="AA77" i="8"/>
  <c r="Z77" i="8"/>
  <c r="Y77" i="8"/>
  <c r="U77" i="8"/>
  <c r="T77" i="8"/>
  <c r="S77" i="8"/>
  <c r="O77" i="8"/>
  <c r="N77" i="8"/>
  <c r="M77" i="8"/>
  <c r="I77" i="8"/>
  <c r="H77" i="8"/>
  <c r="G77" i="8"/>
  <c r="AG49" i="8"/>
  <c r="AF49" i="8"/>
  <c r="AE49" i="8"/>
  <c r="AA49" i="8"/>
  <c r="Z49" i="8"/>
  <c r="Y49" i="8"/>
  <c r="U49" i="8"/>
  <c r="T49" i="8"/>
  <c r="S49" i="8"/>
  <c r="O49" i="8"/>
  <c r="N49" i="8"/>
  <c r="M49" i="8"/>
  <c r="I49" i="8"/>
  <c r="H49" i="8"/>
  <c r="G49" i="8"/>
  <c r="AG52" i="8"/>
  <c r="AF52" i="8"/>
  <c r="AE52" i="8"/>
  <c r="AA52" i="8"/>
  <c r="Z52" i="8"/>
  <c r="Y52" i="8"/>
  <c r="AR52" i="8" s="1"/>
  <c r="U52" i="8"/>
  <c r="T52" i="8"/>
  <c r="S52" i="8"/>
  <c r="O52" i="8"/>
  <c r="N52" i="8"/>
  <c r="M52" i="8"/>
  <c r="I52" i="8"/>
  <c r="H52" i="8"/>
  <c r="G52" i="8"/>
  <c r="AG55" i="8"/>
  <c r="AF55" i="8"/>
  <c r="AE55" i="8"/>
  <c r="AA55" i="8"/>
  <c r="Z55" i="8"/>
  <c r="Y55" i="8"/>
  <c r="U55" i="8"/>
  <c r="T55" i="8"/>
  <c r="S55" i="8"/>
  <c r="O55" i="8"/>
  <c r="N55" i="8"/>
  <c r="M55" i="8"/>
  <c r="I55" i="8"/>
  <c r="H55" i="8"/>
  <c r="G55" i="8"/>
  <c r="AG58" i="8"/>
  <c r="AF58" i="8"/>
  <c r="AE58" i="8"/>
  <c r="AA58" i="8"/>
  <c r="Z58" i="8"/>
  <c r="Y58" i="8"/>
  <c r="U58" i="8"/>
  <c r="T58" i="8"/>
  <c r="S58" i="8"/>
  <c r="O58" i="8"/>
  <c r="N58" i="8"/>
  <c r="M58" i="8"/>
  <c r="I58" i="8"/>
  <c r="H58" i="8"/>
  <c r="G58" i="8"/>
  <c r="AG61" i="8"/>
  <c r="AF61" i="8"/>
  <c r="AE61" i="8"/>
  <c r="AA61" i="8"/>
  <c r="Z61" i="8"/>
  <c r="Y61" i="8"/>
  <c r="U61" i="8"/>
  <c r="T61" i="8"/>
  <c r="S61" i="8"/>
  <c r="O61" i="8"/>
  <c r="N61" i="8"/>
  <c r="M61" i="8"/>
  <c r="I61" i="8"/>
  <c r="H61" i="8"/>
  <c r="G61" i="8"/>
  <c r="AG51" i="8"/>
  <c r="AF51" i="8"/>
  <c r="AE51" i="8"/>
  <c r="AA51" i="8"/>
  <c r="Z51" i="8"/>
  <c r="Y51" i="8"/>
  <c r="U51" i="8"/>
  <c r="T51" i="8"/>
  <c r="S51" i="8"/>
  <c r="O51" i="8"/>
  <c r="N51" i="8"/>
  <c r="M51" i="8"/>
  <c r="I51" i="8"/>
  <c r="H51" i="8"/>
  <c r="G51" i="8"/>
  <c r="AG54" i="8"/>
  <c r="AF54" i="8"/>
  <c r="AE54" i="8"/>
  <c r="AA54" i="8"/>
  <c r="Z54" i="8"/>
  <c r="Y54" i="8"/>
  <c r="U54" i="8"/>
  <c r="T54" i="8"/>
  <c r="S54" i="8"/>
  <c r="O54" i="8"/>
  <c r="N54" i="8"/>
  <c r="M54" i="8"/>
  <c r="I54" i="8"/>
  <c r="H54" i="8"/>
  <c r="G54" i="8"/>
  <c r="AG57" i="8"/>
  <c r="AF57" i="8"/>
  <c r="AE57" i="8"/>
  <c r="AA57" i="8"/>
  <c r="Z57" i="8"/>
  <c r="Y57" i="8"/>
  <c r="U57" i="8"/>
  <c r="T57" i="8"/>
  <c r="S57" i="8"/>
  <c r="O57" i="8"/>
  <c r="N57" i="8"/>
  <c r="M57" i="8"/>
  <c r="I57" i="8"/>
  <c r="H57" i="8"/>
  <c r="G57" i="8"/>
  <c r="AG60" i="8"/>
  <c r="AF60" i="8"/>
  <c r="AE60" i="8"/>
  <c r="AA60" i="8"/>
  <c r="Z60" i="8"/>
  <c r="Y60" i="8"/>
  <c r="U60" i="8"/>
  <c r="T60" i="8"/>
  <c r="S60" i="8"/>
  <c r="O60" i="8"/>
  <c r="N60" i="8"/>
  <c r="M60" i="8"/>
  <c r="I60" i="8"/>
  <c r="H60" i="8"/>
  <c r="G60" i="8"/>
  <c r="AG63" i="8"/>
  <c r="AF63" i="8"/>
  <c r="AE63" i="8"/>
  <c r="AA63" i="8"/>
  <c r="Z63" i="8"/>
  <c r="Y63" i="8"/>
  <c r="U63" i="8"/>
  <c r="T63" i="8"/>
  <c r="S63" i="8"/>
  <c r="O63" i="8"/>
  <c r="N63" i="8"/>
  <c r="M63" i="8"/>
  <c r="I63" i="8"/>
  <c r="H63" i="8"/>
  <c r="AJ64" i="8" s="1"/>
  <c r="G63" i="8"/>
  <c r="AG50" i="8"/>
  <c r="AF50" i="8"/>
  <c r="AE50" i="8"/>
  <c r="AA50" i="8"/>
  <c r="Z50" i="8"/>
  <c r="Y50" i="8"/>
  <c r="U50" i="8"/>
  <c r="T50" i="8"/>
  <c r="S50" i="8"/>
  <c r="O50" i="8"/>
  <c r="AN51" i="8" s="1"/>
  <c r="N50" i="8"/>
  <c r="M50" i="8"/>
  <c r="I50" i="8"/>
  <c r="H50" i="8"/>
  <c r="G50" i="8"/>
  <c r="AG53" i="8"/>
  <c r="AF53" i="8"/>
  <c r="AE53" i="8"/>
  <c r="AA53" i="8"/>
  <c r="AT52" i="8" s="1"/>
  <c r="Z53" i="8"/>
  <c r="Y53" i="8"/>
  <c r="AR53" i="8" s="1"/>
  <c r="U53" i="8"/>
  <c r="T53" i="8"/>
  <c r="S53" i="8"/>
  <c r="O53" i="8"/>
  <c r="N53" i="8"/>
  <c r="M53" i="8"/>
  <c r="AL52" i="8" s="1"/>
  <c r="I53" i="8"/>
  <c r="H53" i="8"/>
  <c r="G53" i="8"/>
  <c r="AG56" i="8"/>
  <c r="AF56" i="8"/>
  <c r="AE56" i="8"/>
  <c r="AA56" i="8"/>
  <c r="Z56" i="8"/>
  <c r="Y56" i="8"/>
  <c r="U56" i="8"/>
  <c r="T56" i="8"/>
  <c r="S56" i="8"/>
  <c r="O56" i="8"/>
  <c r="N56" i="8"/>
  <c r="M56" i="8"/>
  <c r="I56" i="8"/>
  <c r="H56" i="8"/>
  <c r="G56" i="8"/>
  <c r="AG59" i="8"/>
  <c r="AF59" i="8"/>
  <c r="AE59" i="8"/>
  <c r="AA59" i="8"/>
  <c r="Z59" i="8"/>
  <c r="Y59" i="8"/>
  <c r="U59" i="8"/>
  <c r="T59" i="8"/>
  <c r="AP59" i="8" s="1"/>
  <c r="S59" i="8"/>
  <c r="O59" i="8"/>
  <c r="N59" i="8"/>
  <c r="M59" i="8"/>
  <c r="I59" i="8"/>
  <c r="H59" i="8"/>
  <c r="G59" i="8"/>
  <c r="AG62" i="8"/>
  <c r="AF62" i="8"/>
  <c r="AE62" i="8"/>
  <c r="AU62" i="8" s="1"/>
  <c r="AA62" i="8"/>
  <c r="Z62" i="8"/>
  <c r="Y62" i="8"/>
  <c r="U62" i="8"/>
  <c r="T62" i="8"/>
  <c r="S62" i="8"/>
  <c r="O62" i="8"/>
  <c r="N62" i="8"/>
  <c r="AM62" i="8" s="1"/>
  <c r="M62" i="8"/>
  <c r="I62" i="8"/>
  <c r="H62" i="8"/>
  <c r="G62" i="8"/>
  <c r="AG34" i="8"/>
  <c r="AF34" i="8"/>
  <c r="AE34" i="8"/>
  <c r="AA34" i="8"/>
  <c r="Z34" i="8"/>
  <c r="Y34" i="8"/>
  <c r="U34" i="8"/>
  <c r="T34" i="8"/>
  <c r="S34" i="8"/>
  <c r="O34" i="8"/>
  <c r="N34" i="8"/>
  <c r="M34" i="8"/>
  <c r="I34" i="8"/>
  <c r="H34" i="8"/>
  <c r="G34" i="8"/>
  <c r="AG37" i="8"/>
  <c r="AF37" i="8"/>
  <c r="AE37" i="8"/>
  <c r="AA37" i="8"/>
  <c r="Z37" i="8"/>
  <c r="Y37" i="8"/>
  <c r="U37" i="8"/>
  <c r="T37" i="8"/>
  <c r="S37" i="8"/>
  <c r="O37" i="8"/>
  <c r="N37" i="8"/>
  <c r="M37" i="8"/>
  <c r="I37" i="8"/>
  <c r="H37" i="8"/>
  <c r="G37" i="8"/>
  <c r="AG40" i="8"/>
  <c r="AF40" i="8"/>
  <c r="AE40" i="8"/>
  <c r="AA40" i="8"/>
  <c r="Z40" i="8"/>
  <c r="Y40" i="8"/>
  <c r="U40" i="8"/>
  <c r="T40" i="8"/>
  <c r="S40" i="8"/>
  <c r="O40" i="8"/>
  <c r="N40" i="8"/>
  <c r="M40" i="8"/>
  <c r="I40" i="8"/>
  <c r="H40" i="8"/>
  <c r="G40" i="8"/>
  <c r="AG43" i="8"/>
  <c r="AF43" i="8"/>
  <c r="AE43" i="8"/>
  <c r="AA43" i="8"/>
  <c r="Z43" i="8"/>
  <c r="Y43" i="8"/>
  <c r="U43" i="8"/>
  <c r="T43" i="8"/>
  <c r="S43" i="8"/>
  <c r="O43" i="8"/>
  <c r="N43" i="8"/>
  <c r="M43" i="8"/>
  <c r="I43" i="8"/>
  <c r="H43" i="8"/>
  <c r="G43" i="8"/>
  <c r="AG46" i="8"/>
  <c r="AF46" i="8"/>
  <c r="AE46" i="8"/>
  <c r="AA46" i="8"/>
  <c r="Z46" i="8"/>
  <c r="Y46" i="8"/>
  <c r="U46" i="8"/>
  <c r="T46" i="8"/>
  <c r="S46" i="8"/>
  <c r="O46" i="8"/>
  <c r="N46" i="8"/>
  <c r="M46" i="8"/>
  <c r="I46" i="8"/>
  <c r="H46" i="8"/>
  <c r="G46" i="8"/>
  <c r="AG36" i="8"/>
  <c r="AF36" i="8"/>
  <c r="AE36" i="8"/>
  <c r="AA36" i="8"/>
  <c r="AT37" i="8" s="1"/>
  <c r="Z36" i="8"/>
  <c r="Y36" i="8"/>
  <c r="AR37" i="8" s="1"/>
  <c r="U36" i="8"/>
  <c r="T36" i="8"/>
  <c r="S36" i="8"/>
  <c r="O36" i="8"/>
  <c r="N36" i="8"/>
  <c r="M36" i="8"/>
  <c r="AL37" i="8" s="1"/>
  <c r="I36" i="8"/>
  <c r="H36" i="8"/>
  <c r="G36" i="8"/>
  <c r="AG39" i="8"/>
  <c r="AF39" i="8"/>
  <c r="AE39" i="8"/>
  <c r="AA39" i="8"/>
  <c r="Z39" i="8"/>
  <c r="Y39" i="8"/>
  <c r="U39" i="8"/>
  <c r="T39" i="8"/>
  <c r="S39" i="8"/>
  <c r="O39" i="8"/>
  <c r="N39" i="8"/>
  <c r="M39" i="8"/>
  <c r="I39" i="8"/>
  <c r="H39" i="8"/>
  <c r="G39" i="8"/>
  <c r="AG42" i="8"/>
  <c r="AF42" i="8"/>
  <c r="AE42" i="8"/>
  <c r="AA42" i="8"/>
  <c r="Z42" i="8"/>
  <c r="Y42" i="8"/>
  <c r="U42" i="8"/>
  <c r="T42" i="8"/>
  <c r="AP43" i="8" s="1"/>
  <c r="S42" i="8"/>
  <c r="O42" i="8"/>
  <c r="N42" i="8"/>
  <c r="M42" i="8"/>
  <c r="I42" i="8"/>
  <c r="H42" i="8"/>
  <c r="G42" i="8"/>
  <c r="AG45" i="8"/>
  <c r="AF45" i="8"/>
  <c r="AE45" i="8"/>
  <c r="AA45" i="8"/>
  <c r="Z45" i="8"/>
  <c r="Y45" i="8"/>
  <c r="U45" i="8"/>
  <c r="T45" i="8"/>
  <c r="S45" i="8"/>
  <c r="O45" i="8"/>
  <c r="N45" i="8"/>
  <c r="M45" i="8"/>
  <c r="I45" i="8"/>
  <c r="H45" i="8"/>
  <c r="G45" i="8"/>
  <c r="AG48" i="8"/>
  <c r="AF48" i="8"/>
  <c r="AE48" i="8"/>
  <c r="AA48" i="8"/>
  <c r="Z48" i="8"/>
  <c r="Y48" i="8"/>
  <c r="U48" i="8"/>
  <c r="T48" i="8"/>
  <c r="S48" i="8"/>
  <c r="O48" i="8"/>
  <c r="N48" i="8"/>
  <c r="M48" i="8"/>
  <c r="I48" i="8"/>
  <c r="H48" i="8"/>
  <c r="G48" i="8"/>
  <c r="AG35" i="8"/>
  <c r="AF35" i="8"/>
  <c r="AE35" i="8"/>
  <c r="AA35" i="8"/>
  <c r="Z35" i="8"/>
  <c r="Y35" i="8"/>
  <c r="U35" i="8"/>
  <c r="T35" i="8"/>
  <c r="S35" i="8"/>
  <c r="AO35" i="8" s="1"/>
  <c r="O35" i="8"/>
  <c r="AN36" i="8" s="1"/>
  <c r="N35" i="8"/>
  <c r="M35" i="8"/>
  <c r="I35" i="8"/>
  <c r="H35" i="8"/>
  <c r="AJ36" i="8" s="1"/>
  <c r="G35" i="8"/>
  <c r="AG38" i="8"/>
  <c r="AF38" i="8"/>
  <c r="AE38" i="8"/>
  <c r="AA38" i="8"/>
  <c r="Z38" i="8"/>
  <c r="Y38" i="8"/>
  <c r="U38" i="8"/>
  <c r="T38" i="8"/>
  <c r="S38" i="8"/>
  <c r="O38" i="8"/>
  <c r="AN38" i="8" s="1"/>
  <c r="N38" i="8"/>
  <c r="M38" i="8"/>
  <c r="I38" i="8"/>
  <c r="H38" i="8"/>
  <c r="G38" i="8"/>
  <c r="AG41" i="8"/>
  <c r="AF41" i="8"/>
  <c r="AE41" i="8"/>
  <c r="AA41" i="8"/>
  <c r="Z41" i="8"/>
  <c r="Y41" i="8"/>
  <c r="U41" i="8"/>
  <c r="AQ41" i="8" s="1"/>
  <c r="T41" i="8"/>
  <c r="S41" i="8"/>
  <c r="O41" i="8"/>
  <c r="N41" i="8"/>
  <c r="M41" i="8"/>
  <c r="I41" i="8"/>
  <c r="H41" i="8"/>
  <c r="G41" i="8"/>
  <c r="AG44" i="8"/>
  <c r="AF44" i="8"/>
  <c r="AE44" i="8"/>
  <c r="AA44" i="8"/>
  <c r="Z44" i="8"/>
  <c r="Y44" i="8"/>
  <c r="U44" i="8"/>
  <c r="T44" i="8"/>
  <c r="S44" i="8"/>
  <c r="O44" i="8"/>
  <c r="N44" i="8"/>
  <c r="M44" i="8"/>
  <c r="I44" i="8"/>
  <c r="H44" i="8"/>
  <c r="G44" i="8"/>
  <c r="AG47" i="8"/>
  <c r="AF47" i="8"/>
  <c r="AE47" i="8"/>
  <c r="AA47" i="8"/>
  <c r="Z47" i="8"/>
  <c r="Y47" i="8"/>
  <c r="U47" i="8"/>
  <c r="T47" i="8"/>
  <c r="S47" i="8"/>
  <c r="AO47" i="8" s="1"/>
  <c r="O47" i="8"/>
  <c r="N47" i="8"/>
  <c r="M47" i="8"/>
  <c r="I47" i="8"/>
  <c r="H47" i="8"/>
  <c r="G47" i="8"/>
  <c r="AG19" i="8"/>
  <c r="AF19" i="8"/>
  <c r="AE19" i="8"/>
  <c r="AA19" i="8"/>
  <c r="Z19" i="8"/>
  <c r="Y19" i="8"/>
  <c r="U19" i="8"/>
  <c r="T19" i="8"/>
  <c r="S19" i="8"/>
  <c r="O19" i="8"/>
  <c r="N19" i="8"/>
  <c r="M19" i="8"/>
  <c r="I19" i="8"/>
  <c r="H19" i="8"/>
  <c r="G19" i="8"/>
  <c r="AG22" i="8"/>
  <c r="AF22" i="8"/>
  <c r="AE22" i="8"/>
  <c r="AA22" i="8"/>
  <c r="Z22" i="8"/>
  <c r="Y22" i="8"/>
  <c r="U22" i="8"/>
  <c r="T22" i="8"/>
  <c r="S22" i="8"/>
  <c r="O22" i="8"/>
  <c r="N22" i="8"/>
  <c r="M22" i="8"/>
  <c r="I22" i="8"/>
  <c r="H22" i="8"/>
  <c r="G22" i="8"/>
  <c r="AG25" i="8"/>
  <c r="AF25" i="8"/>
  <c r="AE25" i="8"/>
  <c r="AA25" i="8"/>
  <c r="Z25" i="8"/>
  <c r="Y25" i="8"/>
  <c r="U25" i="8"/>
  <c r="T25" i="8"/>
  <c r="S25" i="8"/>
  <c r="O25" i="8"/>
  <c r="N25" i="8"/>
  <c r="M25" i="8"/>
  <c r="I25" i="8"/>
  <c r="H25" i="8"/>
  <c r="G25" i="8"/>
  <c r="AG28" i="8"/>
  <c r="AF28" i="8"/>
  <c r="AE28" i="8"/>
  <c r="AA28" i="8"/>
  <c r="Z28" i="8"/>
  <c r="Y28" i="8"/>
  <c r="U28" i="8"/>
  <c r="T28" i="8"/>
  <c r="S28" i="8"/>
  <c r="O28" i="8"/>
  <c r="N28" i="8"/>
  <c r="M28" i="8"/>
  <c r="I28" i="8"/>
  <c r="H28" i="8"/>
  <c r="G28" i="8"/>
  <c r="AG31" i="8"/>
  <c r="AF31" i="8"/>
  <c r="AE31" i="8"/>
  <c r="AA31" i="8"/>
  <c r="Z31" i="8"/>
  <c r="Y31" i="8"/>
  <c r="U31" i="8"/>
  <c r="T31" i="8"/>
  <c r="S31" i="8"/>
  <c r="O31" i="8"/>
  <c r="N31" i="8"/>
  <c r="M31" i="8"/>
  <c r="I31" i="8"/>
  <c r="H31" i="8"/>
  <c r="G31" i="8"/>
  <c r="AG21" i="8"/>
  <c r="AF21" i="8"/>
  <c r="AV22" i="8" s="1"/>
  <c r="AE21" i="8"/>
  <c r="AA21" i="8"/>
  <c r="Z21" i="8"/>
  <c r="AS22" i="8" s="1"/>
  <c r="Y21" i="8"/>
  <c r="U21" i="8"/>
  <c r="T21" i="8"/>
  <c r="S21" i="8"/>
  <c r="O21" i="8"/>
  <c r="N21" i="8"/>
  <c r="M21" i="8"/>
  <c r="I21" i="8"/>
  <c r="AK22" i="8" s="1"/>
  <c r="H21" i="8"/>
  <c r="G21" i="8"/>
  <c r="AG24" i="8"/>
  <c r="AF24" i="8"/>
  <c r="AE24" i="8"/>
  <c r="AA24" i="8"/>
  <c r="Z24" i="8"/>
  <c r="Y24" i="8"/>
  <c r="AR25" i="8" s="1"/>
  <c r="U24" i="8"/>
  <c r="T24" i="8"/>
  <c r="S24" i="8"/>
  <c r="O24" i="8"/>
  <c r="N24" i="8"/>
  <c r="M24" i="8"/>
  <c r="I24" i="8"/>
  <c r="H24" i="8"/>
  <c r="G24" i="8"/>
  <c r="AG27" i="8"/>
  <c r="AF27" i="8"/>
  <c r="AE27" i="8"/>
  <c r="AA27" i="8"/>
  <c r="Z27" i="8"/>
  <c r="Y27" i="8"/>
  <c r="U27" i="8"/>
  <c r="AQ28" i="8" s="1"/>
  <c r="T27" i="8"/>
  <c r="S27" i="8"/>
  <c r="O27" i="8"/>
  <c r="N27" i="8"/>
  <c r="M27" i="8"/>
  <c r="I27" i="8"/>
  <c r="H27" i="8"/>
  <c r="G27" i="8"/>
  <c r="AQ25" i="8"/>
  <c r="AG30" i="8"/>
  <c r="AF30" i="8"/>
  <c r="AE30" i="8"/>
  <c r="AA30" i="8"/>
  <c r="Z30" i="8"/>
  <c r="Y30" i="8"/>
  <c r="U30" i="8"/>
  <c r="T30" i="8"/>
  <c r="S30" i="8"/>
  <c r="O30" i="8"/>
  <c r="N30" i="8"/>
  <c r="M30" i="8"/>
  <c r="I30" i="8"/>
  <c r="AK25" i="8" s="1"/>
  <c r="H30" i="8"/>
  <c r="G30" i="8"/>
  <c r="AG33" i="8"/>
  <c r="AF33" i="8"/>
  <c r="AE33" i="8"/>
  <c r="AA33" i="8"/>
  <c r="Z33" i="8"/>
  <c r="Y33" i="8"/>
  <c r="U33" i="8"/>
  <c r="T33" i="8"/>
  <c r="S33" i="8"/>
  <c r="O33" i="8"/>
  <c r="N33" i="8"/>
  <c r="M33" i="8"/>
  <c r="I33" i="8"/>
  <c r="H33" i="8"/>
  <c r="G33" i="8"/>
  <c r="AG20" i="8"/>
  <c r="AF20" i="8"/>
  <c r="AE20" i="8"/>
  <c r="AA20" i="8"/>
  <c r="AT21" i="8" s="1"/>
  <c r="Z20" i="8"/>
  <c r="Y20" i="8"/>
  <c r="AR20" i="8" s="1"/>
  <c r="U20" i="8"/>
  <c r="T20" i="8"/>
  <c r="S20" i="8"/>
  <c r="O20" i="8"/>
  <c r="N20" i="8"/>
  <c r="M20" i="8"/>
  <c r="I20" i="8"/>
  <c r="H20" i="8"/>
  <c r="AJ20" i="8" s="1"/>
  <c r="G20" i="8"/>
  <c r="AG23" i="8"/>
  <c r="AF23" i="8"/>
  <c r="AE23" i="8"/>
  <c r="AA23" i="8"/>
  <c r="Z23" i="8"/>
  <c r="Y23" i="8"/>
  <c r="U23" i="8"/>
  <c r="T23" i="8"/>
  <c r="S23" i="8"/>
  <c r="O23" i="8"/>
  <c r="N23" i="8"/>
  <c r="M23" i="8"/>
  <c r="I23" i="8"/>
  <c r="H23" i="8"/>
  <c r="AJ24" i="8" s="1"/>
  <c r="G23" i="8"/>
  <c r="AG26" i="8"/>
  <c r="AF26" i="8"/>
  <c r="AE26" i="8"/>
  <c r="AA26" i="8"/>
  <c r="Z26" i="8"/>
  <c r="Y26" i="8"/>
  <c r="U26" i="8"/>
  <c r="T26" i="8"/>
  <c r="AP21" i="8" s="1"/>
  <c r="S26" i="8"/>
  <c r="O26" i="8"/>
  <c r="N26" i="8"/>
  <c r="M26" i="8"/>
  <c r="I26" i="8"/>
  <c r="H26" i="8"/>
  <c r="G26" i="8"/>
  <c r="AG29" i="8"/>
  <c r="AW20" i="8" s="1"/>
  <c r="AF29" i="8"/>
  <c r="AE29" i="8"/>
  <c r="AA29" i="8"/>
  <c r="Z29" i="8"/>
  <c r="Y29" i="8"/>
  <c r="U29" i="8"/>
  <c r="T29" i="8"/>
  <c r="S29" i="8"/>
  <c r="AO20" i="8" s="1"/>
  <c r="O29" i="8"/>
  <c r="N29" i="8"/>
  <c r="M29" i="8"/>
  <c r="I29" i="8"/>
  <c r="H29" i="8"/>
  <c r="G29" i="8"/>
  <c r="AG32" i="8"/>
  <c r="AF32" i="8"/>
  <c r="AE32" i="8"/>
  <c r="AA32" i="8"/>
  <c r="Z32" i="8"/>
  <c r="Y32" i="8"/>
  <c r="U32" i="8"/>
  <c r="T32" i="8"/>
  <c r="S32" i="8"/>
  <c r="O32" i="8"/>
  <c r="N32" i="8"/>
  <c r="M32" i="8"/>
  <c r="I32" i="8"/>
  <c r="H32" i="8"/>
  <c r="AJ32" i="8" s="1"/>
  <c r="G32" i="8"/>
  <c r="AG4" i="8"/>
  <c r="AF4" i="8"/>
  <c r="AE4" i="8"/>
  <c r="AA4" i="8"/>
  <c r="Z4" i="8"/>
  <c r="Y4" i="8"/>
  <c r="U4" i="8"/>
  <c r="T4" i="8"/>
  <c r="S4" i="8"/>
  <c r="O4" i="8"/>
  <c r="N4" i="8"/>
  <c r="M4" i="8"/>
  <c r="I4" i="8"/>
  <c r="H4" i="8"/>
  <c r="G4" i="8"/>
  <c r="AG7" i="8"/>
  <c r="AF7" i="8"/>
  <c r="AE7" i="8"/>
  <c r="AA7" i="8"/>
  <c r="Z7" i="8"/>
  <c r="Y7" i="8"/>
  <c r="U7" i="8"/>
  <c r="T7" i="8"/>
  <c r="S7" i="8"/>
  <c r="O7" i="8"/>
  <c r="N7" i="8"/>
  <c r="M7" i="8"/>
  <c r="I7" i="8"/>
  <c r="H7" i="8"/>
  <c r="G7" i="8"/>
  <c r="AG10" i="8"/>
  <c r="AF10" i="8"/>
  <c r="AE10" i="8"/>
  <c r="AA10" i="8"/>
  <c r="Z10" i="8"/>
  <c r="Y10" i="8"/>
  <c r="U10" i="8"/>
  <c r="T10" i="8"/>
  <c r="S10" i="8"/>
  <c r="O10" i="8"/>
  <c r="N10" i="8"/>
  <c r="M10" i="8"/>
  <c r="I10" i="8"/>
  <c r="H10" i="8"/>
  <c r="G10" i="8"/>
  <c r="AG13" i="8"/>
  <c r="AF13" i="8"/>
  <c r="AE13" i="8"/>
  <c r="AA13" i="8"/>
  <c r="Z13" i="8"/>
  <c r="Y13" i="8"/>
  <c r="U13" i="8"/>
  <c r="T13" i="8"/>
  <c r="S13" i="8"/>
  <c r="O13" i="8"/>
  <c r="N13" i="8"/>
  <c r="M13" i="8"/>
  <c r="I13" i="8"/>
  <c r="H13" i="8"/>
  <c r="G13" i="8"/>
  <c r="AG16" i="8"/>
  <c r="AF16" i="8"/>
  <c r="AE16" i="8"/>
  <c r="AA16" i="8"/>
  <c r="Z16" i="8"/>
  <c r="Y16" i="8"/>
  <c r="U16" i="8"/>
  <c r="T16" i="8"/>
  <c r="S16" i="8"/>
  <c r="O16" i="8"/>
  <c r="N16" i="8"/>
  <c r="M16" i="8"/>
  <c r="I16" i="8"/>
  <c r="H16" i="8"/>
  <c r="G16" i="8"/>
  <c r="AG6" i="8"/>
  <c r="AF6" i="8"/>
  <c r="AE6" i="8"/>
  <c r="AA6" i="8"/>
  <c r="Z6" i="8"/>
  <c r="Y6" i="8"/>
  <c r="U6" i="8"/>
  <c r="T6" i="8"/>
  <c r="S6" i="8"/>
  <c r="O6" i="8"/>
  <c r="N6" i="8"/>
  <c r="M6" i="8"/>
  <c r="I6" i="8"/>
  <c r="H6" i="8"/>
  <c r="G6" i="8"/>
  <c r="AG9" i="8"/>
  <c r="AF9" i="8"/>
  <c r="AE9" i="8"/>
  <c r="AA9" i="8"/>
  <c r="Z9" i="8"/>
  <c r="Y9" i="8"/>
  <c r="U9" i="8"/>
  <c r="T9" i="8"/>
  <c r="S9" i="8"/>
  <c r="O9" i="8"/>
  <c r="N9" i="8"/>
  <c r="M9" i="8"/>
  <c r="AL9" i="8" s="1"/>
  <c r="I9" i="8"/>
  <c r="H9" i="8"/>
  <c r="G9" i="8"/>
  <c r="AG12" i="8"/>
  <c r="AF12" i="8"/>
  <c r="AE12" i="8"/>
  <c r="AA12" i="8"/>
  <c r="AT13" i="8" s="1"/>
  <c r="Z12" i="8"/>
  <c r="Y12" i="8"/>
  <c r="U12" i="8"/>
  <c r="T12" i="8"/>
  <c r="S12" i="8"/>
  <c r="O12" i="8"/>
  <c r="N12" i="8"/>
  <c r="M12" i="8"/>
  <c r="AL13" i="8" s="1"/>
  <c r="I12" i="8"/>
  <c r="H12" i="8"/>
  <c r="AJ12" i="8" s="1"/>
  <c r="G12" i="8"/>
  <c r="AG15" i="8"/>
  <c r="AF15" i="8"/>
  <c r="AE15" i="8"/>
  <c r="AA15" i="8"/>
  <c r="Z15" i="8"/>
  <c r="Y15" i="8"/>
  <c r="U15" i="8"/>
  <c r="T15" i="8"/>
  <c r="S15" i="8"/>
  <c r="O15" i="8"/>
  <c r="N15" i="8"/>
  <c r="M15" i="8"/>
  <c r="I15" i="8"/>
  <c r="H15" i="8"/>
  <c r="G15" i="8"/>
  <c r="AG18" i="8"/>
  <c r="AF18" i="8"/>
  <c r="AE18" i="8"/>
  <c r="AA18" i="8"/>
  <c r="Z18" i="8"/>
  <c r="Y18" i="8"/>
  <c r="U18" i="8"/>
  <c r="T18" i="8"/>
  <c r="S18" i="8"/>
  <c r="O18" i="8"/>
  <c r="N18" i="8"/>
  <c r="M18" i="8"/>
  <c r="I18" i="8"/>
  <c r="H18" i="8"/>
  <c r="G18" i="8"/>
  <c r="AG5" i="8"/>
  <c r="AF5" i="8"/>
  <c r="AE5" i="8"/>
  <c r="AA5" i="8"/>
  <c r="AT5" i="8" s="1"/>
  <c r="Z5" i="8"/>
  <c r="Y5" i="8"/>
  <c r="U5" i="8"/>
  <c r="T5" i="8"/>
  <c r="AP5" i="8" s="1"/>
  <c r="S5" i="8"/>
  <c r="O5" i="8"/>
  <c r="N5" i="8"/>
  <c r="M5" i="8"/>
  <c r="AL5" i="8" s="1"/>
  <c r="I5" i="8"/>
  <c r="H5" i="8"/>
  <c r="G5" i="8"/>
  <c r="AG8" i="8"/>
  <c r="AF8" i="8"/>
  <c r="AV8" i="8" s="1"/>
  <c r="AE8" i="8"/>
  <c r="AA8" i="8"/>
  <c r="Z8" i="8"/>
  <c r="Y8" i="8"/>
  <c r="U8" i="8"/>
  <c r="T8" i="8"/>
  <c r="S8" i="8"/>
  <c r="O8" i="8"/>
  <c r="AN8" i="8" s="1"/>
  <c r="N8" i="8"/>
  <c r="M8" i="8"/>
  <c r="I8" i="8"/>
  <c r="H8" i="8"/>
  <c r="AJ8" i="8" s="1"/>
  <c r="G8" i="8"/>
  <c r="AG11" i="8"/>
  <c r="AF11" i="8"/>
  <c r="AE11" i="8"/>
  <c r="AA11" i="8"/>
  <c r="Z11" i="8"/>
  <c r="Y11" i="8"/>
  <c r="U11" i="8"/>
  <c r="T11" i="8"/>
  <c r="S11" i="8"/>
  <c r="O11" i="8"/>
  <c r="N11" i="8"/>
  <c r="M11" i="8"/>
  <c r="I11" i="8"/>
  <c r="H11" i="8"/>
  <c r="G11" i="8"/>
  <c r="AG14" i="8"/>
  <c r="AF14" i="8"/>
  <c r="AE14" i="8"/>
  <c r="AA14" i="8"/>
  <c r="AT15" i="8" s="1"/>
  <c r="Z14" i="8"/>
  <c r="Y14" i="8"/>
  <c r="U14" i="8"/>
  <c r="T14" i="8"/>
  <c r="S14" i="8"/>
  <c r="O14" i="8"/>
  <c r="N14" i="8"/>
  <c r="M14" i="8"/>
  <c r="I14" i="8"/>
  <c r="H14" i="8"/>
  <c r="G14" i="8"/>
  <c r="AG17" i="8"/>
  <c r="AF17" i="8"/>
  <c r="AE17" i="8"/>
  <c r="AA17" i="8"/>
  <c r="Z17" i="8"/>
  <c r="Y17" i="8"/>
  <c r="U17" i="8"/>
  <c r="T17" i="8"/>
  <c r="S17" i="8"/>
  <c r="O17" i="8"/>
  <c r="AN18" i="8" s="1"/>
  <c r="N17" i="8"/>
  <c r="M17" i="8"/>
  <c r="I17" i="8"/>
  <c r="H17" i="8"/>
  <c r="G17" i="8"/>
  <c r="AG78" i="7"/>
  <c r="AF78" i="7"/>
  <c r="AE78" i="7"/>
  <c r="AA78" i="7"/>
  <c r="Z78" i="7"/>
  <c r="Y78" i="7"/>
  <c r="U78" i="7"/>
  <c r="T78" i="7"/>
  <c r="S78" i="7"/>
  <c r="O78" i="7"/>
  <c r="N78" i="7"/>
  <c r="M78" i="7"/>
  <c r="I78" i="7"/>
  <c r="H78" i="7"/>
  <c r="G78" i="7"/>
  <c r="AG63" i="7"/>
  <c r="AF63" i="7"/>
  <c r="AE63" i="7"/>
  <c r="AA63" i="7"/>
  <c r="Z63" i="7"/>
  <c r="Y63" i="7"/>
  <c r="U63" i="7"/>
  <c r="T63" i="7"/>
  <c r="S63" i="7"/>
  <c r="O63" i="7"/>
  <c r="N63" i="7"/>
  <c r="M63" i="7"/>
  <c r="I63" i="7"/>
  <c r="H63" i="7"/>
  <c r="G63" i="7"/>
  <c r="AG48" i="7"/>
  <c r="AF48" i="7"/>
  <c r="AE48" i="7"/>
  <c r="AA48" i="7"/>
  <c r="Z48" i="7"/>
  <c r="Y48" i="7"/>
  <c r="U48" i="7"/>
  <c r="T48" i="7"/>
  <c r="S48" i="7"/>
  <c r="O48" i="7"/>
  <c r="N48" i="7"/>
  <c r="M48" i="7"/>
  <c r="I48" i="7"/>
  <c r="H48" i="7"/>
  <c r="G48" i="7"/>
  <c r="AG33" i="7"/>
  <c r="AF33" i="7"/>
  <c r="AE33" i="7"/>
  <c r="AA33" i="7"/>
  <c r="Z33" i="7"/>
  <c r="Y33" i="7"/>
  <c r="U33" i="7"/>
  <c r="T33" i="7"/>
  <c r="S33" i="7"/>
  <c r="O33" i="7"/>
  <c r="N33" i="7"/>
  <c r="M33" i="7"/>
  <c r="I33" i="7"/>
  <c r="H33" i="7"/>
  <c r="G33" i="7"/>
  <c r="AG18" i="7"/>
  <c r="AF18" i="7"/>
  <c r="AE18" i="7"/>
  <c r="AA18" i="7"/>
  <c r="Z18" i="7"/>
  <c r="Y18" i="7"/>
  <c r="U18" i="7"/>
  <c r="T18" i="7"/>
  <c r="S18" i="7"/>
  <c r="O18" i="7"/>
  <c r="N18" i="7"/>
  <c r="M18" i="7"/>
  <c r="I18" i="7"/>
  <c r="H18" i="7"/>
  <c r="G18" i="7"/>
  <c r="AG77" i="7"/>
  <c r="AF77" i="7"/>
  <c r="AE77" i="7"/>
  <c r="AA77" i="7"/>
  <c r="Z77" i="7"/>
  <c r="Y77" i="7"/>
  <c r="U77" i="7"/>
  <c r="T77" i="7"/>
  <c r="S77" i="7"/>
  <c r="O77" i="7"/>
  <c r="N77" i="7"/>
  <c r="M77" i="7"/>
  <c r="I77" i="7"/>
  <c r="H77" i="7"/>
  <c r="G77" i="7"/>
  <c r="AG62" i="7"/>
  <c r="AF62" i="7"/>
  <c r="AE62" i="7"/>
  <c r="AA62" i="7"/>
  <c r="Z62" i="7"/>
  <c r="Y62" i="7"/>
  <c r="U62" i="7"/>
  <c r="T62" i="7"/>
  <c r="S62" i="7"/>
  <c r="O62" i="7"/>
  <c r="N62" i="7"/>
  <c r="M62" i="7"/>
  <c r="I62" i="7"/>
  <c r="H62" i="7"/>
  <c r="G62" i="7"/>
  <c r="AG47" i="7"/>
  <c r="AF47" i="7"/>
  <c r="AE47" i="7"/>
  <c r="AA47" i="7"/>
  <c r="Z47" i="7"/>
  <c r="Y47" i="7"/>
  <c r="U47" i="7"/>
  <c r="T47" i="7"/>
  <c r="S47" i="7"/>
  <c r="O47" i="7"/>
  <c r="N47" i="7"/>
  <c r="M47" i="7"/>
  <c r="I47" i="7"/>
  <c r="H47" i="7"/>
  <c r="G47" i="7"/>
  <c r="AG32" i="7"/>
  <c r="AF32" i="7"/>
  <c r="AE32" i="7"/>
  <c r="AA32" i="7"/>
  <c r="Z32" i="7"/>
  <c r="Y32" i="7"/>
  <c r="U32" i="7"/>
  <c r="T32" i="7"/>
  <c r="S32" i="7"/>
  <c r="O32" i="7"/>
  <c r="N32" i="7"/>
  <c r="M32" i="7"/>
  <c r="I32" i="7"/>
  <c r="H32" i="7"/>
  <c r="G32" i="7"/>
  <c r="AG17" i="7"/>
  <c r="AF17" i="7"/>
  <c r="AE17" i="7"/>
  <c r="AA17" i="7"/>
  <c r="Z17" i="7"/>
  <c r="Y17" i="7"/>
  <c r="U17" i="7"/>
  <c r="T17" i="7"/>
  <c r="S17" i="7"/>
  <c r="O17" i="7"/>
  <c r="N17" i="7"/>
  <c r="M17" i="7"/>
  <c r="I17" i="7"/>
  <c r="H17" i="7"/>
  <c r="G17" i="7"/>
  <c r="AG76" i="7"/>
  <c r="AF76" i="7"/>
  <c r="AE76" i="7"/>
  <c r="AA76" i="7"/>
  <c r="Z76" i="7"/>
  <c r="Y76" i="7"/>
  <c r="U76" i="7"/>
  <c r="T76" i="7"/>
  <c r="S76" i="7"/>
  <c r="O76" i="7"/>
  <c r="N76" i="7"/>
  <c r="M76" i="7"/>
  <c r="I76" i="7"/>
  <c r="H76" i="7"/>
  <c r="G76" i="7"/>
  <c r="AG61" i="7"/>
  <c r="AF61" i="7"/>
  <c r="AE61" i="7"/>
  <c r="AA61" i="7"/>
  <c r="Z61" i="7"/>
  <c r="Y61" i="7"/>
  <c r="U61" i="7"/>
  <c r="T61" i="7"/>
  <c r="S61" i="7"/>
  <c r="O61" i="7"/>
  <c r="N61" i="7"/>
  <c r="M61" i="7"/>
  <c r="I61" i="7"/>
  <c r="H61" i="7"/>
  <c r="G61" i="7"/>
  <c r="AG46" i="7"/>
  <c r="AF46" i="7"/>
  <c r="AE46" i="7"/>
  <c r="AA46" i="7"/>
  <c r="Z46" i="7"/>
  <c r="Y46" i="7"/>
  <c r="U46" i="7"/>
  <c r="T46" i="7"/>
  <c r="S46" i="7"/>
  <c r="O46" i="7"/>
  <c r="N46" i="7"/>
  <c r="M46" i="7"/>
  <c r="I46" i="7"/>
  <c r="H46" i="7"/>
  <c r="G46" i="7"/>
  <c r="AG31" i="7"/>
  <c r="AF31" i="7"/>
  <c r="AE31" i="7"/>
  <c r="AA31" i="7"/>
  <c r="Z31" i="7"/>
  <c r="Y31" i="7"/>
  <c r="U31" i="7"/>
  <c r="T31" i="7"/>
  <c r="S31" i="7"/>
  <c r="O31" i="7"/>
  <c r="N31" i="7"/>
  <c r="M31" i="7"/>
  <c r="I31" i="7"/>
  <c r="H31" i="7"/>
  <c r="G31" i="7"/>
  <c r="AG16" i="7"/>
  <c r="AF16" i="7"/>
  <c r="AE16" i="7"/>
  <c r="AA16" i="7"/>
  <c r="Z16" i="7"/>
  <c r="Y16" i="7"/>
  <c r="U16" i="7"/>
  <c r="T16" i="7"/>
  <c r="S16" i="7"/>
  <c r="O16" i="7"/>
  <c r="N16" i="7"/>
  <c r="M16" i="7"/>
  <c r="I16" i="7"/>
  <c r="H16" i="7"/>
  <c r="G16" i="7"/>
  <c r="AG75" i="7"/>
  <c r="AF75" i="7"/>
  <c r="AE75" i="7"/>
  <c r="AA75" i="7"/>
  <c r="Z75" i="7"/>
  <c r="Y75" i="7"/>
  <c r="U75" i="7"/>
  <c r="T75" i="7"/>
  <c r="S75" i="7"/>
  <c r="O75" i="7"/>
  <c r="N75" i="7"/>
  <c r="M75" i="7"/>
  <c r="I75" i="7"/>
  <c r="H75" i="7"/>
  <c r="G75" i="7"/>
  <c r="AG60" i="7"/>
  <c r="AF60" i="7"/>
  <c r="AE60" i="7"/>
  <c r="AA60" i="7"/>
  <c r="Z60" i="7"/>
  <c r="Y60" i="7"/>
  <c r="U60" i="7"/>
  <c r="T60" i="7"/>
  <c r="S60" i="7"/>
  <c r="O60" i="7"/>
  <c r="N60" i="7"/>
  <c r="M60" i="7"/>
  <c r="I60" i="7"/>
  <c r="H60" i="7"/>
  <c r="G60" i="7"/>
  <c r="AG45" i="7"/>
  <c r="AF45" i="7"/>
  <c r="AE45" i="7"/>
  <c r="AA45" i="7"/>
  <c r="Z45" i="7"/>
  <c r="Y45" i="7"/>
  <c r="U45" i="7"/>
  <c r="T45" i="7"/>
  <c r="S45" i="7"/>
  <c r="O45" i="7"/>
  <c r="N45" i="7"/>
  <c r="M45" i="7"/>
  <c r="I45" i="7"/>
  <c r="H45" i="7"/>
  <c r="G45" i="7"/>
  <c r="AG30" i="7"/>
  <c r="AF30" i="7"/>
  <c r="AE30" i="7"/>
  <c r="AA30" i="7"/>
  <c r="Z30" i="7"/>
  <c r="Y30" i="7"/>
  <c r="U30" i="7"/>
  <c r="T30" i="7"/>
  <c r="S30" i="7"/>
  <c r="O30" i="7"/>
  <c r="N30" i="7"/>
  <c r="M30" i="7"/>
  <c r="I30" i="7"/>
  <c r="H30" i="7"/>
  <c r="G30" i="7"/>
  <c r="AG15" i="7"/>
  <c r="AF15" i="7"/>
  <c r="AE15" i="7"/>
  <c r="AA15" i="7"/>
  <c r="Z15" i="7"/>
  <c r="Y15" i="7"/>
  <c r="U15" i="7"/>
  <c r="T15" i="7"/>
  <c r="S15" i="7"/>
  <c r="O15" i="7"/>
  <c r="N15" i="7"/>
  <c r="M15" i="7"/>
  <c r="I15" i="7"/>
  <c r="H15" i="7"/>
  <c r="G15" i="7"/>
  <c r="AG74" i="7"/>
  <c r="AF74" i="7"/>
  <c r="AE74" i="7"/>
  <c r="AA74" i="7"/>
  <c r="Z74" i="7"/>
  <c r="Y74" i="7"/>
  <c r="U74" i="7"/>
  <c r="T74" i="7"/>
  <c r="S74" i="7"/>
  <c r="O74" i="7"/>
  <c r="N74" i="7"/>
  <c r="M74" i="7"/>
  <c r="I74" i="7"/>
  <c r="H74" i="7"/>
  <c r="G74" i="7"/>
  <c r="AG59" i="7"/>
  <c r="AF59" i="7"/>
  <c r="AE59" i="7"/>
  <c r="AA59" i="7"/>
  <c r="Z59" i="7"/>
  <c r="Y59" i="7"/>
  <c r="U59" i="7"/>
  <c r="T59" i="7"/>
  <c r="S59" i="7"/>
  <c r="O59" i="7"/>
  <c r="N59" i="7"/>
  <c r="M59" i="7"/>
  <c r="I59" i="7"/>
  <c r="H59" i="7"/>
  <c r="G59" i="7"/>
  <c r="AG44" i="7"/>
  <c r="AF44" i="7"/>
  <c r="AE44" i="7"/>
  <c r="AA44" i="7"/>
  <c r="Z44" i="7"/>
  <c r="Y44" i="7"/>
  <c r="U44" i="7"/>
  <c r="T44" i="7"/>
  <c r="S44" i="7"/>
  <c r="O44" i="7"/>
  <c r="N44" i="7"/>
  <c r="M44" i="7"/>
  <c r="I44" i="7"/>
  <c r="H44" i="7"/>
  <c r="G44" i="7"/>
  <c r="AG29" i="7"/>
  <c r="AF29" i="7"/>
  <c r="AE29" i="7"/>
  <c r="AA29" i="7"/>
  <c r="Z29" i="7"/>
  <c r="Y29" i="7"/>
  <c r="U29" i="7"/>
  <c r="T29" i="7"/>
  <c r="S29" i="7"/>
  <c r="O29" i="7"/>
  <c r="N29" i="7"/>
  <c r="M29" i="7"/>
  <c r="I29" i="7"/>
  <c r="H29" i="7"/>
  <c r="G29" i="7"/>
  <c r="AG14" i="7"/>
  <c r="AF14" i="7"/>
  <c r="AE14" i="7"/>
  <c r="AA14" i="7"/>
  <c r="Z14" i="7"/>
  <c r="Y14" i="7"/>
  <c r="U14" i="7"/>
  <c r="T14" i="7"/>
  <c r="S14" i="7"/>
  <c r="O14" i="7"/>
  <c r="N14" i="7"/>
  <c r="M14" i="7"/>
  <c r="I14" i="7"/>
  <c r="H14" i="7"/>
  <c r="G14" i="7"/>
  <c r="AG73" i="7"/>
  <c r="AF73" i="7"/>
  <c r="AE73" i="7"/>
  <c r="AA73" i="7"/>
  <c r="Z73" i="7"/>
  <c r="Y73" i="7"/>
  <c r="U73" i="7"/>
  <c r="T73" i="7"/>
  <c r="S73" i="7"/>
  <c r="O73" i="7"/>
  <c r="N73" i="7"/>
  <c r="M73" i="7"/>
  <c r="I73" i="7"/>
  <c r="H73" i="7"/>
  <c r="G73" i="7"/>
  <c r="AG58" i="7"/>
  <c r="AF58" i="7"/>
  <c r="AE58" i="7"/>
  <c r="AA58" i="7"/>
  <c r="Z58" i="7"/>
  <c r="Y58" i="7"/>
  <c r="U58" i="7"/>
  <c r="T58" i="7"/>
  <c r="S58" i="7"/>
  <c r="O58" i="7"/>
  <c r="N58" i="7"/>
  <c r="M58" i="7"/>
  <c r="I58" i="7"/>
  <c r="H58" i="7"/>
  <c r="G58" i="7"/>
  <c r="AG43" i="7"/>
  <c r="AF43" i="7"/>
  <c r="AE43" i="7"/>
  <c r="AA43" i="7"/>
  <c r="Z43" i="7"/>
  <c r="Y43" i="7"/>
  <c r="U43" i="7"/>
  <c r="T43" i="7"/>
  <c r="S43" i="7"/>
  <c r="O43" i="7"/>
  <c r="N43" i="7"/>
  <c r="M43" i="7"/>
  <c r="I43" i="7"/>
  <c r="H43" i="7"/>
  <c r="G43" i="7"/>
  <c r="AG28" i="7"/>
  <c r="AF28" i="7"/>
  <c r="AE28" i="7"/>
  <c r="AA28" i="7"/>
  <c r="Z28" i="7"/>
  <c r="Y28" i="7"/>
  <c r="U28" i="7"/>
  <c r="T28" i="7"/>
  <c r="S28" i="7"/>
  <c r="O28" i="7"/>
  <c r="N28" i="7"/>
  <c r="M28" i="7"/>
  <c r="I28" i="7"/>
  <c r="H28" i="7"/>
  <c r="G28" i="7"/>
  <c r="AG13" i="7"/>
  <c r="AF13" i="7"/>
  <c r="AE13" i="7"/>
  <c r="AA13" i="7"/>
  <c r="Z13" i="7"/>
  <c r="Y13" i="7"/>
  <c r="U13" i="7"/>
  <c r="T13" i="7"/>
  <c r="S13" i="7"/>
  <c r="O13" i="7"/>
  <c r="N13" i="7"/>
  <c r="M13" i="7"/>
  <c r="I13" i="7"/>
  <c r="H13" i="7"/>
  <c r="G13" i="7"/>
  <c r="AG72" i="7"/>
  <c r="AF72" i="7"/>
  <c r="AE72" i="7"/>
  <c r="AA72" i="7"/>
  <c r="Z72" i="7"/>
  <c r="Y72" i="7"/>
  <c r="U72" i="7"/>
  <c r="T72" i="7"/>
  <c r="S72" i="7"/>
  <c r="O72" i="7"/>
  <c r="N72" i="7"/>
  <c r="M72" i="7"/>
  <c r="I72" i="7"/>
  <c r="H72" i="7"/>
  <c r="G72" i="7"/>
  <c r="AG57" i="7"/>
  <c r="AF57" i="7"/>
  <c r="AE57" i="7"/>
  <c r="AA57" i="7"/>
  <c r="Z57" i="7"/>
  <c r="Y57" i="7"/>
  <c r="U57" i="7"/>
  <c r="T57" i="7"/>
  <c r="S57" i="7"/>
  <c r="O57" i="7"/>
  <c r="N57" i="7"/>
  <c r="M57" i="7"/>
  <c r="I57" i="7"/>
  <c r="H57" i="7"/>
  <c r="G57" i="7"/>
  <c r="AG42" i="7"/>
  <c r="AF42" i="7"/>
  <c r="AE42" i="7"/>
  <c r="AA42" i="7"/>
  <c r="Z42" i="7"/>
  <c r="Y42" i="7"/>
  <c r="U42" i="7"/>
  <c r="T42" i="7"/>
  <c r="S42" i="7"/>
  <c r="O42" i="7"/>
  <c r="N42" i="7"/>
  <c r="M42" i="7"/>
  <c r="I42" i="7"/>
  <c r="H42" i="7"/>
  <c r="G42" i="7"/>
  <c r="AG27" i="7"/>
  <c r="AF27" i="7"/>
  <c r="AE27" i="7"/>
  <c r="AA27" i="7"/>
  <c r="Z27" i="7"/>
  <c r="Y27" i="7"/>
  <c r="U27" i="7"/>
  <c r="T27" i="7"/>
  <c r="S27" i="7"/>
  <c r="O27" i="7"/>
  <c r="N27" i="7"/>
  <c r="M27" i="7"/>
  <c r="I27" i="7"/>
  <c r="H27" i="7"/>
  <c r="G27" i="7"/>
  <c r="AG12" i="7"/>
  <c r="AF12" i="7"/>
  <c r="AE12" i="7"/>
  <c r="AA12" i="7"/>
  <c r="Z12" i="7"/>
  <c r="Y12" i="7"/>
  <c r="U12" i="7"/>
  <c r="T12" i="7"/>
  <c r="S12" i="7"/>
  <c r="O12" i="7"/>
  <c r="N12" i="7"/>
  <c r="M12" i="7"/>
  <c r="I12" i="7"/>
  <c r="H12" i="7"/>
  <c r="G12" i="7"/>
  <c r="AG71" i="7"/>
  <c r="AF71" i="7"/>
  <c r="AE71" i="7"/>
  <c r="AA71" i="7"/>
  <c r="Z71" i="7"/>
  <c r="Y71" i="7"/>
  <c r="U71" i="7"/>
  <c r="T71" i="7"/>
  <c r="S71" i="7"/>
  <c r="O71" i="7"/>
  <c r="N71" i="7"/>
  <c r="M71" i="7"/>
  <c r="I71" i="7"/>
  <c r="H71" i="7"/>
  <c r="G71" i="7"/>
  <c r="AG56" i="7"/>
  <c r="AF56" i="7"/>
  <c r="AE56" i="7"/>
  <c r="AA56" i="7"/>
  <c r="Z56" i="7"/>
  <c r="Y56" i="7"/>
  <c r="U56" i="7"/>
  <c r="T56" i="7"/>
  <c r="S56" i="7"/>
  <c r="O56" i="7"/>
  <c r="N56" i="7"/>
  <c r="M56" i="7"/>
  <c r="I56" i="7"/>
  <c r="H56" i="7"/>
  <c r="G56" i="7"/>
  <c r="AG41" i="7"/>
  <c r="AF41" i="7"/>
  <c r="AE41" i="7"/>
  <c r="AA41" i="7"/>
  <c r="Z41" i="7"/>
  <c r="Y41" i="7"/>
  <c r="U41" i="7"/>
  <c r="T41" i="7"/>
  <c r="S41" i="7"/>
  <c r="O41" i="7"/>
  <c r="N41" i="7"/>
  <c r="M41" i="7"/>
  <c r="I41" i="7"/>
  <c r="H41" i="7"/>
  <c r="G41" i="7"/>
  <c r="AG26" i="7"/>
  <c r="AF26" i="7"/>
  <c r="AE26" i="7"/>
  <c r="AA26" i="7"/>
  <c r="Z26" i="7"/>
  <c r="Y26" i="7"/>
  <c r="U26" i="7"/>
  <c r="T26" i="7"/>
  <c r="S26" i="7"/>
  <c r="O26" i="7"/>
  <c r="N26" i="7"/>
  <c r="M26" i="7"/>
  <c r="I26" i="7"/>
  <c r="H26" i="7"/>
  <c r="G26" i="7"/>
  <c r="AG11" i="7"/>
  <c r="AF11" i="7"/>
  <c r="AE11" i="7"/>
  <c r="AA11" i="7"/>
  <c r="Z11" i="7"/>
  <c r="Y11" i="7"/>
  <c r="U11" i="7"/>
  <c r="T11" i="7"/>
  <c r="S11" i="7"/>
  <c r="O11" i="7"/>
  <c r="N11" i="7"/>
  <c r="M11" i="7"/>
  <c r="I11" i="7"/>
  <c r="H11" i="7"/>
  <c r="G11" i="7"/>
  <c r="AG70" i="7"/>
  <c r="AF70" i="7"/>
  <c r="AE70" i="7"/>
  <c r="AA70" i="7"/>
  <c r="Z70" i="7"/>
  <c r="Y70" i="7"/>
  <c r="U70" i="7"/>
  <c r="T70" i="7"/>
  <c r="S70" i="7"/>
  <c r="O70" i="7"/>
  <c r="N70" i="7"/>
  <c r="M70" i="7"/>
  <c r="I70" i="7"/>
  <c r="H70" i="7"/>
  <c r="G70" i="7"/>
  <c r="AG55" i="7"/>
  <c r="AF55" i="7"/>
  <c r="AE55" i="7"/>
  <c r="AA55" i="7"/>
  <c r="Z55" i="7"/>
  <c r="Y55" i="7"/>
  <c r="U55" i="7"/>
  <c r="T55" i="7"/>
  <c r="S55" i="7"/>
  <c r="O55" i="7"/>
  <c r="N55" i="7"/>
  <c r="M55" i="7"/>
  <c r="I55" i="7"/>
  <c r="H55" i="7"/>
  <c r="G55" i="7"/>
  <c r="AG40" i="7"/>
  <c r="AF40" i="7"/>
  <c r="AE40" i="7"/>
  <c r="AA40" i="7"/>
  <c r="Z40" i="7"/>
  <c r="Y40" i="7"/>
  <c r="U40" i="7"/>
  <c r="T40" i="7"/>
  <c r="S40" i="7"/>
  <c r="O40" i="7"/>
  <c r="N40" i="7"/>
  <c r="M40" i="7"/>
  <c r="I40" i="7"/>
  <c r="H40" i="7"/>
  <c r="G40" i="7"/>
  <c r="AG25" i="7"/>
  <c r="AF25" i="7"/>
  <c r="AE25" i="7"/>
  <c r="AA25" i="7"/>
  <c r="Z25" i="7"/>
  <c r="Y25" i="7"/>
  <c r="U25" i="7"/>
  <c r="T25" i="7"/>
  <c r="S25" i="7"/>
  <c r="O25" i="7"/>
  <c r="N25" i="7"/>
  <c r="M25" i="7"/>
  <c r="I25" i="7"/>
  <c r="H25" i="7"/>
  <c r="G25" i="7"/>
  <c r="AG10" i="7"/>
  <c r="AF10" i="7"/>
  <c r="AE10" i="7"/>
  <c r="AA10" i="7"/>
  <c r="Z10" i="7"/>
  <c r="Y10" i="7"/>
  <c r="U10" i="7"/>
  <c r="T10" i="7"/>
  <c r="S10" i="7"/>
  <c r="O10" i="7"/>
  <c r="N10" i="7"/>
  <c r="M10" i="7"/>
  <c r="I10" i="7"/>
  <c r="H10" i="7"/>
  <c r="G10" i="7"/>
  <c r="AG69" i="7"/>
  <c r="AF69" i="7"/>
  <c r="AE69" i="7"/>
  <c r="AA69" i="7"/>
  <c r="Z69" i="7"/>
  <c r="Y69" i="7"/>
  <c r="U69" i="7"/>
  <c r="T69" i="7"/>
  <c r="S69" i="7"/>
  <c r="O69" i="7"/>
  <c r="N69" i="7"/>
  <c r="M69" i="7"/>
  <c r="I69" i="7"/>
  <c r="H69" i="7"/>
  <c r="G69" i="7"/>
  <c r="AG54" i="7"/>
  <c r="AF54" i="7"/>
  <c r="AE54" i="7"/>
  <c r="AA54" i="7"/>
  <c r="Z54" i="7"/>
  <c r="Y54" i="7"/>
  <c r="U54" i="7"/>
  <c r="T54" i="7"/>
  <c r="S54" i="7"/>
  <c r="O54" i="7"/>
  <c r="N54" i="7"/>
  <c r="M54" i="7"/>
  <c r="I54" i="7"/>
  <c r="H54" i="7"/>
  <c r="G54" i="7"/>
  <c r="AG39" i="7"/>
  <c r="AF39" i="7"/>
  <c r="AE39" i="7"/>
  <c r="AA39" i="7"/>
  <c r="Z39" i="7"/>
  <c r="Y39" i="7"/>
  <c r="U39" i="7"/>
  <c r="T39" i="7"/>
  <c r="S39" i="7"/>
  <c r="O39" i="7"/>
  <c r="N39" i="7"/>
  <c r="M39" i="7"/>
  <c r="I39" i="7"/>
  <c r="H39" i="7"/>
  <c r="G39" i="7"/>
  <c r="AG24" i="7"/>
  <c r="AF24" i="7"/>
  <c r="AE24" i="7"/>
  <c r="AA24" i="7"/>
  <c r="Z24" i="7"/>
  <c r="Y24" i="7"/>
  <c r="U24" i="7"/>
  <c r="T24" i="7"/>
  <c r="S24" i="7"/>
  <c r="O24" i="7"/>
  <c r="N24" i="7"/>
  <c r="M24" i="7"/>
  <c r="I24" i="7"/>
  <c r="H24" i="7"/>
  <c r="G24" i="7"/>
  <c r="AG9" i="7"/>
  <c r="AF9" i="7"/>
  <c r="AE9" i="7"/>
  <c r="AA9" i="7"/>
  <c r="Z9" i="7"/>
  <c r="Y9" i="7"/>
  <c r="U9" i="7"/>
  <c r="T9" i="7"/>
  <c r="S9" i="7"/>
  <c r="O9" i="7"/>
  <c r="N9" i="7"/>
  <c r="M9" i="7"/>
  <c r="I9" i="7"/>
  <c r="H9" i="7"/>
  <c r="G9" i="7"/>
  <c r="AG68" i="7"/>
  <c r="AF68" i="7"/>
  <c r="AE68" i="7"/>
  <c r="AA68" i="7"/>
  <c r="Z68" i="7"/>
  <c r="Y68" i="7"/>
  <c r="U68" i="7"/>
  <c r="T68" i="7"/>
  <c r="S68" i="7"/>
  <c r="O68" i="7"/>
  <c r="N68" i="7"/>
  <c r="M68" i="7"/>
  <c r="I68" i="7"/>
  <c r="H68" i="7"/>
  <c r="G68" i="7"/>
  <c r="AG53" i="7"/>
  <c r="AF53" i="7"/>
  <c r="AE53" i="7"/>
  <c r="AA53" i="7"/>
  <c r="Z53" i="7"/>
  <c r="Y53" i="7"/>
  <c r="U53" i="7"/>
  <c r="T53" i="7"/>
  <c r="S53" i="7"/>
  <c r="O53" i="7"/>
  <c r="N53" i="7"/>
  <c r="M53" i="7"/>
  <c r="I53" i="7"/>
  <c r="H53" i="7"/>
  <c r="G53" i="7"/>
  <c r="AG38" i="7"/>
  <c r="AF38" i="7"/>
  <c r="AE38" i="7"/>
  <c r="AA38" i="7"/>
  <c r="Z38" i="7"/>
  <c r="Y38" i="7"/>
  <c r="U38" i="7"/>
  <c r="T38" i="7"/>
  <c r="S38" i="7"/>
  <c r="O38" i="7"/>
  <c r="N38" i="7"/>
  <c r="M38" i="7"/>
  <c r="I38" i="7"/>
  <c r="H38" i="7"/>
  <c r="G38" i="7"/>
  <c r="AG23" i="7"/>
  <c r="AF23" i="7"/>
  <c r="AE23" i="7"/>
  <c r="AA23" i="7"/>
  <c r="Z23" i="7"/>
  <c r="Y23" i="7"/>
  <c r="U23" i="7"/>
  <c r="T23" i="7"/>
  <c r="S23" i="7"/>
  <c r="O23" i="7"/>
  <c r="N23" i="7"/>
  <c r="M23" i="7"/>
  <c r="I23" i="7"/>
  <c r="H23" i="7"/>
  <c r="G23" i="7"/>
  <c r="AG8" i="7"/>
  <c r="AF8" i="7"/>
  <c r="AE8" i="7"/>
  <c r="AA8" i="7"/>
  <c r="Z8" i="7"/>
  <c r="Y8" i="7"/>
  <c r="U8" i="7"/>
  <c r="T8" i="7"/>
  <c r="S8" i="7"/>
  <c r="O8" i="7"/>
  <c r="N8" i="7"/>
  <c r="M8" i="7"/>
  <c r="I8" i="7"/>
  <c r="H8" i="7"/>
  <c r="G8" i="7"/>
  <c r="AG67" i="7"/>
  <c r="AF67" i="7"/>
  <c r="AE67" i="7"/>
  <c r="AA67" i="7"/>
  <c r="Z67" i="7"/>
  <c r="Y67" i="7"/>
  <c r="U67" i="7"/>
  <c r="T67" i="7"/>
  <c r="S67" i="7"/>
  <c r="O67" i="7"/>
  <c r="N67" i="7"/>
  <c r="M67" i="7"/>
  <c r="I67" i="7"/>
  <c r="H67" i="7"/>
  <c r="G67" i="7"/>
  <c r="AG52" i="7"/>
  <c r="AF52" i="7"/>
  <c r="AE52" i="7"/>
  <c r="AA52" i="7"/>
  <c r="Z52" i="7"/>
  <c r="Y52" i="7"/>
  <c r="U52" i="7"/>
  <c r="T52" i="7"/>
  <c r="S52" i="7"/>
  <c r="O52" i="7"/>
  <c r="N52" i="7"/>
  <c r="M52" i="7"/>
  <c r="I52" i="7"/>
  <c r="H52" i="7"/>
  <c r="G52" i="7"/>
  <c r="AG37" i="7"/>
  <c r="AF37" i="7"/>
  <c r="AE37" i="7"/>
  <c r="AA37" i="7"/>
  <c r="Z37" i="7"/>
  <c r="Y37" i="7"/>
  <c r="U37" i="7"/>
  <c r="T37" i="7"/>
  <c r="S37" i="7"/>
  <c r="O37" i="7"/>
  <c r="N37" i="7"/>
  <c r="M37" i="7"/>
  <c r="I37" i="7"/>
  <c r="H37" i="7"/>
  <c r="G37" i="7"/>
  <c r="AG22" i="7"/>
  <c r="AF22" i="7"/>
  <c r="AE22" i="7"/>
  <c r="AA22" i="7"/>
  <c r="Z22" i="7"/>
  <c r="Y22" i="7"/>
  <c r="U22" i="7"/>
  <c r="T22" i="7"/>
  <c r="S22" i="7"/>
  <c r="O22" i="7"/>
  <c r="N22" i="7"/>
  <c r="M22" i="7"/>
  <c r="I22" i="7"/>
  <c r="H22" i="7"/>
  <c r="G22" i="7"/>
  <c r="AG7" i="7"/>
  <c r="AF7" i="7"/>
  <c r="AE7" i="7"/>
  <c r="AA7" i="7"/>
  <c r="Z7" i="7"/>
  <c r="Y7" i="7"/>
  <c r="U7" i="7"/>
  <c r="T7" i="7"/>
  <c r="S7" i="7"/>
  <c r="O7" i="7"/>
  <c r="N7" i="7"/>
  <c r="M7" i="7"/>
  <c r="I7" i="7"/>
  <c r="H7" i="7"/>
  <c r="G7" i="7"/>
  <c r="AG66" i="7"/>
  <c r="AF66" i="7"/>
  <c r="AE66" i="7"/>
  <c r="AA66" i="7"/>
  <c r="Z66" i="7"/>
  <c r="Y66" i="7"/>
  <c r="U66" i="7"/>
  <c r="T66" i="7"/>
  <c r="S66" i="7"/>
  <c r="O66" i="7"/>
  <c r="N66" i="7"/>
  <c r="M66" i="7"/>
  <c r="I66" i="7"/>
  <c r="H66" i="7"/>
  <c r="G66" i="7"/>
  <c r="AG51" i="7"/>
  <c r="AF51" i="7"/>
  <c r="AE51" i="7"/>
  <c r="AA51" i="7"/>
  <c r="Z51" i="7"/>
  <c r="Y51" i="7"/>
  <c r="U51" i="7"/>
  <c r="T51" i="7"/>
  <c r="S51" i="7"/>
  <c r="O51" i="7"/>
  <c r="N51" i="7"/>
  <c r="M51" i="7"/>
  <c r="I51" i="7"/>
  <c r="H51" i="7"/>
  <c r="G51" i="7"/>
  <c r="AG36" i="7"/>
  <c r="AF36" i="7"/>
  <c r="AE36" i="7"/>
  <c r="AA36" i="7"/>
  <c r="Z36" i="7"/>
  <c r="Y36" i="7"/>
  <c r="U36" i="7"/>
  <c r="T36" i="7"/>
  <c r="S36" i="7"/>
  <c r="O36" i="7"/>
  <c r="N36" i="7"/>
  <c r="M36" i="7"/>
  <c r="I36" i="7"/>
  <c r="H36" i="7"/>
  <c r="G36" i="7"/>
  <c r="AG21" i="7"/>
  <c r="AF21" i="7"/>
  <c r="AE21" i="7"/>
  <c r="AA21" i="7"/>
  <c r="Z21" i="7"/>
  <c r="Y21" i="7"/>
  <c r="U21" i="7"/>
  <c r="T21" i="7"/>
  <c r="S21" i="7"/>
  <c r="O21" i="7"/>
  <c r="N21" i="7"/>
  <c r="M21" i="7"/>
  <c r="I21" i="7"/>
  <c r="H21" i="7"/>
  <c r="G21" i="7"/>
  <c r="AG6" i="7"/>
  <c r="AF6" i="7"/>
  <c r="AE6" i="7"/>
  <c r="AA6" i="7"/>
  <c r="Z6" i="7"/>
  <c r="Y6" i="7"/>
  <c r="U6" i="7"/>
  <c r="T6" i="7"/>
  <c r="S6" i="7"/>
  <c r="O6" i="7"/>
  <c r="N6" i="7"/>
  <c r="M6" i="7"/>
  <c r="I6" i="7"/>
  <c r="H6" i="7"/>
  <c r="G6" i="7"/>
  <c r="AG65" i="7"/>
  <c r="AF65" i="7"/>
  <c r="AE65" i="7"/>
  <c r="AA65" i="7"/>
  <c r="Z65" i="7"/>
  <c r="Y65" i="7"/>
  <c r="U65" i="7"/>
  <c r="T65" i="7"/>
  <c r="S65" i="7"/>
  <c r="O65" i="7"/>
  <c r="N65" i="7"/>
  <c r="M65" i="7"/>
  <c r="I65" i="7"/>
  <c r="H65" i="7"/>
  <c r="G65" i="7"/>
  <c r="AG50" i="7"/>
  <c r="AF50" i="7"/>
  <c r="AE50" i="7"/>
  <c r="AA50" i="7"/>
  <c r="Z50" i="7"/>
  <c r="Y50" i="7"/>
  <c r="U50" i="7"/>
  <c r="T50" i="7"/>
  <c r="S50" i="7"/>
  <c r="O50" i="7"/>
  <c r="N50" i="7"/>
  <c r="M50" i="7"/>
  <c r="I50" i="7"/>
  <c r="H50" i="7"/>
  <c r="G50" i="7"/>
  <c r="AG35" i="7"/>
  <c r="AF35" i="7"/>
  <c r="AE35" i="7"/>
  <c r="AA35" i="7"/>
  <c r="Z35" i="7"/>
  <c r="Y35" i="7"/>
  <c r="U35" i="7"/>
  <c r="T35" i="7"/>
  <c r="S35" i="7"/>
  <c r="O35" i="7"/>
  <c r="N35" i="7"/>
  <c r="M35" i="7"/>
  <c r="I35" i="7"/>
  <c r="H35" i="7"/>
  <c r="G35" i="7"/>
  <c r="AG20" i="7"/>
  <c r="AF20" i="7"/>
  <c r="AE20" i="7"/>
  <c r="AA20" i="7"/>
  <c r="Z20" i="7"/>
  <c r="Y20" i="7"/>
  <c r="U20" i="7"/>
  <c r="T20" i="7"/>
  <c r="S20" i="7"/>
  <c r="O20" i="7"/>
  <c r="N20" i="7"/>
  <c r="M20" i="7"/>
  <c r="I20" i="7"/>
  <c r="H20" i="7"/>
  <c r="G20" i="7"/>
  <c r="AG5" i="7"/>
  <c r="AF5" i="7"/>
  <c r="AE5" i="7"/>
  <c r="AA5" i="7"/>
  <c r="Z5" i="7"/>
  <c r="Y5" i="7"/>
  <c r="U5" i="7"/>
  <c r="T5" i="7"/>
  <c r="S5" i="7"/>
  <c r="O5" i="7"/>
  <c r="N5" i="7"/>
  <c r="M5" i="7"/>
  <c r="I5" i="7"/>
  <c r="H5" i="7"/>
  <c r="G5" i="7"/>
  <c r="AG64" i="7"/>
  <c r="AF64" i="7"/>
  <c r="AE64" i="7"/>
  <c r="AA64" i="7"/>
  <c r="Z64" i="7"/>
  <c r="Y64" i="7"/>
  <c r="U64" i="7"/>
  <c r="T64" i="7"/>
  <c r="S64" i="7"/>
  <c r="O64" i="7"/>
  <c r="N64" i="7"/>
  <c r="M64" i="7"/>
  <c r="I64" i="7"/>
  <c r="H64" i="7"/>
  <c r="G64" i="7"/>
  <c r="AG49" i="7"/>
  <c r="AF49" i="7"/>
  <c r="AE49" i="7"/>
  <c r="AA49" i="7"/>
  <c r="Z49" i="7"/>
  <c r="Y49" i="7"/>
  <c r="U49" i="7"/>
  <c r="T49" i="7"/>
  <c r="S49" i="7"/>
  <c r="O49" i="7"/>
  <c r="N49" i="7"/>
  <c r="M49" i="7"/>
  <c r="I49" i="7"/>
  <c r="H49" i="7"/>
  <c r="G49" i="7"/>
  <c r="AG34" i="7"/>
  <c r="AF34" i="7"/>
  <c r="AE34" i="7"/>
  <c r="AA34" i="7"/>
  <c r="Z34" i="7"/>
  <c r="Y34" i="7"/>
  <c r="U34" i="7"/>
  <c r="T34" i="7"/>
  <c r="S34" i="7"/>
  <c r="O34" i="7"/>
  <c r="N34" i="7"/>
  <c r="M34" i="7"/>
  <c r="I34" i="7"/>
  <c r="H34" i="7"/>
  <c r="G34" i="7"/>
  <c r="AG19" i="7"/>
  <c r="AF19" i="7"/>
  <c r="AE19" i="7"/>
  <c r="AA19" i="7"/>
  <c r="Z19" i="7"/>
  <c r="Y19" i="7"/>
  <c r="U19" i="7"/>
  <c r="T19" i="7"/>
  <c r="S19" i="7"/>
  <c r="O19" i="7"/>
  <c r="N19" i="7"/>
  <c r="M19" i="7"/>
  <c r="I19" i="7"/>
  <c r="H19" i="7"/>
  <c r="G19" i="7"/>
  <c r="AG4" i="7"/>
  <c r="AF4" i="7"/>
  <c r="AE4" i="7"/>
  <c r="AA4" i="7"/>
  <c r="Z4" i="7"/>
  <c r="Y4" i="7"/>
  <c r="U4" i="7"/>
  <c r="T4" i="7"/>
  <c r="S4" i="7"/>
  <c r="O4" i="7"/>
  <c r="N4" i="7"/>
  <c r="M4" i="7"/>
  <c r="I4" i="7"/>
  <c r="H4" i="7"/>
  <c r="G4" i="7"/>
  <c r="AG78" i="6"/>
  <c r="AF78" i="6"/>
  <c r="AE78" i="6"/>
  <c r="AG77" i="6"/>
  <c r="AF77" i="6"/>
  <c r="AE77" i="6"/>
  <c r="AG76" i="6"/>
  <c r="AF76" i="6"/>
  <c r="AE76" i="6"/>
  <c r="AG75" i="6"/>
  <c r="AF75" i="6"/>
  <c r="AE75" i="6"/>
  <c r="AG74" i="6"/>
  <c r="AF74" i="6"/>
  <c r="AE74" i="6"/>
  <c r="AG73" i="6"/>
  <c r="AF73" i="6"/>
  <c r="AE73" i="6"/>
  <c r="AG72" i="6"/>
  <c r="AF72" i="6"/>
  <c r="AE72" i="6"/>
  <c r="AG71" i="6"/>
  <c r="AF71" i="6"/>
  <c r="AE71" i="6"/>
  <c r="AG70" i="6"/>
  <c r="AF70" i="6"/>
  <c r="AE70" i="6"/>
  <c r="AG69" i="6"/>
  <c r="AF69" i="6"/>
  <c r="AE69" i="6"/>
  <c r="AG68" i="6"/>
  <c r="AF68" i="6"/>
  <c r="AE68" i="6"/>
  <c r="AG67" i="6"/>
  <c r="AF67" i="6"/>
  <c r="AE67" i="6"/>
  <c r="AG66" i="6"/>
  <c r="AF66" i="6"/>
  <c r="AE66" i="6"/>
  <c r="AG65" i="6"/>
  <c r="AF65" i="6"/>
  <c r="AE65" i="6"/>
  <c r="AG64" i="6"/>
  <c r="AF64" i="6"/>
  <c r="AE64" i="6"/>
  <c r="AG63" i="6"/>
  <c r="AF63" i="6"/>
  <c r="AE63" i="6"/>
  <c r="AG62" i="6"/>
  <c r="AF62" i="6"/>
  <c r="AE62" i="6"/>
  <c r="AG61" i="6"/>
  <c r="AF61" i="6"/>
  <c r="AE61" i="6"/>
  <c r="AG60" i="6"/>
  <c r="AF60" i="6"/>
  <c r="AE60" i="6"/>
  <c r="AG59" i="6"/>
  <c r="AF59" i="6"/>
  <c r="AE59" i="6"/>
  <c r="AG58" i="6"/>
  <c r="AF58" i="6"/>
  <c r="AE58" i="6"/>
  <c r="AG57" i="6"/>
  <c r="AF57" i="6"/>
  <c r="AE57" i="6"/>
  <c r="AG56" i="6"/>
  <c r="AF56" i="6"/>
  <c r="AE56" i="6"/>
  <c r="AG55" i="6"/>
  <c r="AF55" i="6"/>
  <c r="AE55" i="6"/>
  <c r="AG54" i="6"/>
  <c r="AF54" i="6"/>
  <c r="AE54" i="6"/>
  <c r="AG53" i="6"/>
  <c r="AF53" i="6"/>
  <c r="AE53" i="6"/>
  <c r="AG52" i="6"/>
  <c r="AF52" i="6"/>
  <c r="AE52" i="6"/>
  <c r="AG51" i="6"/>
  <c r="AF51" i="6"/>
  <c r="AE51" i="6"/>
  <c r="AG50" i="6"/>
  <c r="AF50" i="6"/>
  <c r="AE50" i="6"/>
  <c r="AG49" i="6"/>
  <c r="AF49" i="6"/>
  <c r="AE49" i="6"/>
  <c r="AG48" i="6"/>
  <c r="AF48" i="6"/>
  <c r="AE48" i="6"/>
  <c r="AG47" i="6"/>
  <c r="AF47" i="6"/>
  <c r="AE47" i="6"/>
  <c r="AG46" i="6"/>
  <c r="AF46" i="6"/>
  <c r="AE46" i="6"/>
  <c r="AG45" i="6"/>
  <c r="AF45" i="6"/>
  <c r="AE45" i="6"/>
  <c r="AG44" i="6"/>
  <c r="AF44" i="6"/>
  <c r="AE44" i="6"/>
  <c r="AG43" i="6"/>
  <c r="AF43" i="6"/>
  <c r="AE43" i="6"/>
  <c r="AG42" i="6"/>
  <c r="AF42" i="6"/>
  <c r="AE42" i="6"/>
  <c r="AG41" i="6"/>
  <c r="AF41" i="6"/>
  <c r="AE41" i="6"/>
  <c r="AG40" i="6"/>
  <c r="AF40" i="6"/>
  <c r="AE40" i="6"/>
  <c r="AG39" i="6"/>
  <c r="AF39" i="6"/>
  <c r="AE39" i="6"/>
  <c r="AG38" i="6"/>
  <c r="AF38" i="6"/>
  <c r="AE38" i="6"/>
  <c r="AG37" i="6"/>
  <c r="AF37" i="6"/>
  <c r="AE37" i="6"/>
  <c r="AG36" i="6"/>
  <c r="AF36" i="6"/>
  <c r="AE36" i="6"/>
  <c r="AG35" i="6"/>
  <c r="AF35" i="6"/>
  <c r="AE35" i="6"/>
  <c r="AG34" i="6"/>
  <c r="AF34" i="6"/>
  <c r="AE34" i="6"/>
  <c r="AG33" i="6"/>
  <c r="AF33" i="6"/>
  <c r="AE33" i="6"/>
  <c r="AG32" i="6"/>
  <c r="AF32" i="6"/>
  <c r="AE32" i="6"/>
  <c r="AG31" i="6"/>
  <c r="AF31" i="6"/>
  <c r="AE31" i="6"/>
  <c r="AG30" i="6"/>
  <c r="AF30" i="6"/>
  <c r="AE30" i="6"/>
  <c r="AG29" i="6"/>
  <c r="AF29" i="6"/>
  <c r="AE29" i="6"/>
  <c r="AG28" i="6"/>
  <c r="AF28" i="6"/>
  <c r="AE28" i="6"/>
  <c r="AG27" i="6"/>
  <c r="AF27" i="6"/>
  <c r="AE27" i="6"/>
  <c r="AG26" i="6"/>
  <c r="AF26" i="6"/>
  <c r="AE26" i="6"/>
  <c r="AG25" i="6"/>
  <c r="AF25" i="6"/>
  <c r="AE25" i="6"/>
  <c r="AG24" i="6"/>
  <c r="AF24" i="6"/>
  <c r="AE24" i="6"/>
  <c r="AG23" i="6"/>
  <c r="AF23" i="6"/>
  <c r="AE23" i="6"/>
  <c r="AG22" i="6"/>
  <c r="AF22" i="6"/>
  <c r="AE22" i="6"/>
  <c r="AG21" i="6"/>
  <c r="AF21" i="6"/>
  <c r="AE21" i="6"/>
  <c r="AG20" i="6"/>
  <c r="AF20" i="6"/>
  <c r="AE20" i="6"/>
  <c r="AG19" i="6"/>
  <c r="AF19" i="6"/>
  <c r="AE19" i="6"/>
  <c r="AG18" i="6"/>
  <c r="AF18" i="6"/>
  <c r="AE18" i="6"/>
  <c r="AG17" i="6"/>
  <c r="AF17" i="6"/>
  <c r="AE17" i="6"/>
  <c r="AG16" i="6"/>
  <c r="AF16" i="6"/>
  <c r="AE16" i="6"/>
  <c r="AG15" i="6"/>
  <c r="AF15" i="6"/>
  <c r="AE15" i="6"/>
  <c r="AG14" i="6"/>
  <c r="AF14" i="6"/>
  <c r="AE14" i="6"/>
  <c r="AG13" i="6"/>
  <c r="AF13" i="6"/>
  <c r="AE13" i="6"/>
  <c r="AG12" i="6"/>
  <c r="AF12" i="6"/>
  <c r="AE12" i="6"/>
  <c r="AG11" i="6"/>
  <c r="AF11" i="6"/>
  <c r="AE11" i="6"/>
  <c r="AG10" i="6"/>
  <c r="AF10" i="6"/>
  <c r="AE10" i="6"/>
  <c r="AG9" i="6"/>
  <c r="AF9" i="6"/>
  <c r="AE9" i="6"/>
  <c r="AG8" i="6"/>
  <c r="AF8" i="6"/>
  <c r="AE8" i="6"/>
  <c r="AG7" i="6"/>
  <c r="AF7" i="6"/>
  <c r="AE7" i="6"/>
  <c r="AG6" i="6"/>
  <c r="AF6" i="6"/>
  <c r="AE6" i="6"/>
  <c r="AG5" i="6"/>
  <c r="AF5" i="6"/>
  <c r="AE5" i="6"/>
  <c r="AG4" i="6"/>
  <c r="AF4" i="6"/>
  <c r="AE4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AA10" i="6"/>
  <c r="Z10" i="6"/>
  <c r="Y10" i="6"/>
  <c r="AA9" i="6"/>
  <c r="Z9" i="6"/>
  <c r="Y9" i="6"/>
  <c r="AA8" i="6"/>
  <c r="Z8" i="6"/>
  <c r="Y8" i="6"/>
  <c r="AA7" i="6"/>
  <c r="Z7" i="6"/>
  <c r="Y7" i="6"/>
  <c r="AA6" i="6"/>
  <c r="Z6" i="6"/>
  <c r="Y6" i="6"/>
  <c r="AA5" i="6"/>
  <c r="Z5" i="6"/>
  <c r="Y5" i="6"/>
  <c r="AA4" i="6"/>
  <c r="Z4" i="6"/>
  <c r="Y4" i="6"/>
  <c r="U78" i="6"/>
  <c r="T78" i="6"/>
  <c r="S78" i="6"/>
  <c r="U77" i="6"/>
  <c r="T77" i="6"/>
  <c r="S77" i="6"/>
  <c r="U76" i="6"/>
  <c r="T76" i="6"/>
  <c r="S76" i="6"/>
  <c r="U75" i="6"/>
  <c r="T75" i="6"/>
  <c r="S75" i="6"/>
  <c r="U74" i="6"/>
  <c r="T74" i="6"/>
  <c r="S74" i="6"/>
  <c r="U73" i="6"/>
  <c r="T73" i="6"/>
  <c r="S73" i="6"/>
  <c r="U72" i="6"/>
  <c r="T72" i="6"/>
  <c r="S72" i="6"/>
  <c r="U71" i="6"/>
  <c r="T71" i="6"/>
  <c r="S71" i="6"/>
  <c r="U70" i="6"/>
  <c r="T70" i="6"/>
  <c r="S70" i="6"/>
  <c r="U69" i="6"/>
  <c r="T69" i="6"/>
  <c r="S69" i="6"/>
  <c r="U68" i="6"/>
  <c r="T68" i="6"/>
  <c r="S68" i="6"/>
  <c r="U67" i="6"/>
  <c r="T67" i="6"/>
  <c r="S67" i="6"/>
  <c r="U66" i="6"/>
  <c r="T66" i="6"/>
  <c r="S66" i="6"/>
  <c r="U65" i="6"/>
  <c r="T65" i="6"/>
  <c r="S65" i="6"/>
  <c r="U64" i="6"/>
  <c r="T64" i="6"/>
  <c r="S64" i="6"/>
  <c r="U63" i="6"/>
  <c r="T63" i="6"/>
  <c r="S63" i="6"/>
  <c r="U62" i="6"/>
  <c r="T62" i="6"/>
  <c r="S62" i="6"/>
  <c r="U61" i="6"/>
  <c r="T61" i="6"/>
  <c r="S61" i="6"/>
  <c r="U60" i="6"/>
  <c r="T60" i="6"/>
  <c r="S60" i="6"/>
  <c r="U59" i="6"/>
  <c r="T59" i="6"/>
  <c r="S59" i="6"/>
  <c r="U58" i="6"/>
  <c r="T58" i="6"/>
  <c r="S58" i="6"/>
  <c r="U57" i="6"/>
  <c r="T57" i="6"/>
  <c r="S57" i="6"/>
  <c r="U56" i="6"/>
  <c r="T56" i="6"/>
  <c r="S56" i="6"/>
  <c r="U55" i="6"/>
  <c r="T55" i="6"/>
  <c r="S55" i="6"/>
  <c r="U54" i="6"/>
  <c r="T54" i="6"/>
  <c r="S54" i="6"/>
  <c r="U53" i="6"/>
  <c r="T53" i="6"/>
  <c r="S53" i="6"/>
  <c r="U52" i="6"/>
  <c r="T52" i="6"/>
  <c r="S52" i="6"/>
  <c r="U51" i="6"/>
  <c r="T51" i="6"/>
  <c r="S51" i="6"/>
  <c r="U50" i="6"/>
  <c r="T50" i="6"/>
  <c r="S50" i="6"/>
  <c r="U49" i="6"/>
  <c r="T49" i="6"/>
  <c r="S49" i="6"/>
  <c r="U48" i="6"/>
  <c r="T48" i="6"/>
  <c r="S48" i="6"/>
  <c r="U47" i="6"/>
  <c r="T47" i="6"/>
  <c r="S47" i="6"/>
  <c r="U46" i="6"/>
  <c r="T46" i="6"/>
  <c r="S46" i="6"/>
  <c r="U45" i="6"/>
  <c r="T45" i="6"/>
  <c r="S45" i="6"/>
  <c r="U44" i="6"/>
  <c r="T44" i="6"/>
  <c r="S44" i="6"/>
  <c r="U43" i="6"/>
  <c r="T43" i="6"/>
  <c r="S43" i="6"/>
  <c r="U42" i="6"/>
  <c r="T42" i="6"/>
  <c r="S42" i="6"/>
  <c r="U41" i="6"/>
  <c r="T41" i="6"/>
  <c r="S41" i="6"/>
  <c r="U40" i="6"/>
  <c r="T40" i="6"/>
  <c r="S40" i="6"/>
  <c r="U39" i="6"/>
  <c r="T39" i="6"/>
  <c r="S39" i="6"/>
  <c r="U38" i="6"/>
  <c r="T38" i="6"/>
  <c r="S38" i="6"/>
  <c r="U37" i="6"/>
  <c r="T37" i="6"/>
  <c r="S37" i="6"/>
  <c r="U36" i="6"/>
  <c r="T36" i="6"/>
  <c r="S36" i="6"/>
  <c r="U35" i="6"/>
  <c r="T35" i="6"/>
  <c r="S35" i="6"/>
  <c r="U34" i="6"/>
  <c r="T34" i="6"/>
  <c r="S34" i="6"/>
  <c r="U33" i="6"/>
  <c r="T33" i="6"/>
  <c r="S33" i="6"/>
  <c r="U32" i="6"/>
  <c r="T32" i="6"/>
  <c r="S32" i="6"/>
  <c r="U31" i="6"/>
  <c r="T31" i="6"/>
  <c r="S31" i="6"/>
  <c r="U30" i="6"/>
  <c r="T30" i="6"/>
  <c r="S30" i="6"/>
  <c r="U29" i="6"/>
  <c r="T29" i="6"/>
  <c r="S29" i="6"/>
  <c r="U28" i="6"/>
  <c r="T28" i="6"/>
  <c r="S28" i="6"/>
  <c r="U27" i="6"/>
  <c r="T27" i="6"/>
  <c r="S27" i="6"/>
  <c r="U26" i="6"/>
  <c r="T26" i="6"/>
  <c r="S26" i="6"/>
  <c r="U25" i="6"/>
  <c r="T25" i="6"/>
  <c r="S25" i="6"/>
  <c r="U24" i="6"/>
  <c r="T24" i="6"/>
  <c r="S24" i="6"/>
  <c r="U23" i="6"/>
  <c r="T23" i="6"/>
  <c r="S23" i="6"/>
  <c r="U22" i="6"/>
  <c r="T22" i="6"/>
  <c r="S22" i="6"/>
  <c r="U21" i="6"/>
  <c r="T21" i="6"/>
  <c r="S21" i="6"/>
  <c r="U20" i="6"/>
  <c r="T20" i="6"/>
  <c r="S20" i="6"/>
  <c r="U19" i="6"/>
  <c r="T19" i="6"/>
  <c r="S19" i="6"/>
  <c r="U18" i="6"/>
  <c r="T18" i="6"/>
  <c r="S18" i="6"/>
  <c r="U17" i="6"/>
  <c r="T17" i="6"/>
  <c r="S17" i="6"/>
  <c r="U16" i="6"/>
  <c r="T16" i="6"/>
  <c r="S16" i="6"/>
  <c r="U15" i="6"/>
  <c r="T15" i="6"/>
  <c r="S15" i="6"/>
  <c r="U14" i="6"/>
  <c r="T14" i="6"/>
  <c r="S14" i="6"/>
  <c r="U13" i="6"/>
  <c r="T13" i="6"/>
  <c r="S13" i="6"/>
  <c r="U12" i="6"/>
  <c r="T12" i="6"/>
  <c r="S12" i="6"/>
  <c r="U11" i="6"/>
  <c r="T11" i="6"/>
  <c r="S11" i="6"/>
  <c r="U10" i="6"/>
  <c r="T10" i="6"/>
  <c r="S10" i="6"/>
  <c r="U9" i="6"/>
  <c r="T9" i="6"/>
  <c r="S9" i="6"/>
  <c r="U8" i="6"/>
  <c r="T8" i="6"/>
  <c r="S8" i="6"/>
  <c r="U7" i="6"/>
  <c r="T7" i="6"/>
  <c r="S7" i="6"/>
  <c r="U6" i="6"/>
  <c r="T6" i="6"/>
  <c r="S6" i="6"/>
  <c r="U5" i="6"/>
  <c r="T5" i="6"/>
  <c r="S5" i="6"/>
  <c r="U4" i="6"/>
  <c r="T4" i="6"/>
  <c r="S4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AU15" i="8" l="1"/>
  <c r="AL29" i="8"/>
  <c r="AT29" i="8"/>
  <c r="AU26" i="8"/>
  <c r="CC112" i="17"/>
  <c r="BP112" i="17"/>
  <c r="AU109" i="17"/>
  <c r="AS110" i="17"/>
  <c r="AN6" i="8"/>
  <c r="AV6" i="8"/>
  <c r="AJ26" i="8"/>
  <c r="AR26" i="8"/>
  <c r="AR28" i="8"/>
  <c r="AK35" i="8"/>
  <c r="AS35" i="8"/>
  <c r="AK50" i="8"/>
  <c r="AV66" i="8"/>
  <c r="AP154" i="7"/>
  <c r="AW153" i="7"/>
  <c r="AO153" i="7"/>
  <c r="AV152" i="7"/>
  <c r="AN152" i="7"/>
  <c r="AU151" i="7"/>
  <c r="AM151" i="7"/>
  <c r="AT150" i="7"/>
  <c r="AL150" i="7"/>
  <c r="AS149" i="7"/>
  <c r="AK149" i="7"/>
  <c r="AR148" i="7"/>
  <c r="AJ148" i="7"/>
  <c r="AQ139" i="7"/>
  <c r="AI139" i="7"/>
  <c r="AP138" i="7"/>
  <c r="AW137" i="7"/>
  <c r="AO137" i="7"/>
  <c r="AV136" i="7"/>
  <c r="AN136" i="7"/>
  <c r="AU135" i="7"/>
  <c r="AM135" i="7"/>
  <c r="AT134" i="7"/>
  <c r="AL134" i="7"/>
  <c r="BF68" i="17"/>
  <c r="BI68" i="17" s="1"/>
  <c r="BL68" i="17"/>
  <c r="AZ68" i="17"/>
  <c r="AX108" i="17"/>
  <c r="BD108" i="17" s="1"/>
  <c r="BQ108" i="17" s="1"/>
  <c r="AV109" i="17"/>
  <c r="AR34" i="8"/>
  <c r="AV19" i="8"/>
  <c r="AV35" i="8"/>
  <c r="AS49" i="8"/>
  <c r="AU50" i="8"/>
  <c r="AL70" i="8"/>
  <c r="AT70" i="8"/>
  <c r="AJ54" i="10"/>
  <c r="AH55" i="10"/>
  <c r="AF61" i="10"/>
  <c r="AN61" i="10"/>
  <c r="AJ63" i="10"/>
  <c r="AD84" i="10"/>
  <c r="AH96" i="10"/>
  <c r="AD98" i="10"/>
  <c r="AL98" i="10"/>
  <c r="AF107" i="10"/>
  <c r="AN107" i="10"/>
  <c r="AL108" i="10"/>
  <c r="AF111" i="10"/>
  <c r="AN111" i="10"/>
  <c r="BF69" i="17"/>
  <c r="BI69" i="17" s="1"/>
  <c r="BL69" i="17"/>
  <c r="AZ69" i="17"/>
  <c r="CC111" i="17"/>
  <c r="BP111" i="17"/>
  <c r="AZ100" i="17"/>
  <c r="BC100" i="17" s="1"/>
  <c r="AW99" i="17"/>
  <c r="AN22" i="8"/>
  <c r="AX97" i="17"/>
  <c r="BA98" i="17"/>
  <c r="BD98" i="17" s="1"/>
  <c r="BC118" i="17"/>
  <c r="AZ124" i="17"/>
  <c r="BC122" i="17"/>
  <c r="BD123" i="17"/>
  <c r="BC117" i="17"/>
  <c r="AZ123" i="17"/>
  <c r="BA53" i="17"/>
  <c r="BD53" i="17" s="1"/>
  <c r="BM53" i="17"/>
  <c r="BP53" i="17" s="1"/>
  <c r="BG53" i="17"/>
  <c r="BJ53" i="17" s="1"/>
  <c r="BM74" i="17"/>
  <c r="BP74" i="17" s="1"/>
  <c r="BG74" i="17"/>
  <c r="BJ74" i="17" s="1"/>
  <c r="BA74" i="17"/>
  <c r="BD74" i="17" s="1"/>
  <c r="BL75" i="17"/>
  <c r="BO75" i="17" s="1"/>
  <c r="AZ75" i="17"/>
  <c r="BC75" i="17" s="1"/>
  <c r="BF75" i="17"/>
  <c r="BI75" i="17" s="1"/>
  <c r="BF53" i="17"/>
  <c r="BI53" i="17" s="1"/>
  <c r="BL53" i="17"/>
  <c r="BO53" i="17" s="1"/>
  <c r="AZ53" i="17"/>
  <c r="BC53" i="17" s="1"/>
  <c r="BJ66" i="17"/>
  <c r="BM67" i="17"/>
  <c r="BP67" i="17" s="1"/>
  <c r="BG67" i="17"/>
  <c r="BC67" i="17" s="1"/>
  <c r="BA67" i="17"/>
  <c r="BL59" i="17"/>
  <c r="BO59" i="17" s="1"/>
  <c r="AZ59" i="17"/>
  <c r="BC59" i="17" s="1"/>
  <c r="BF59" i="17"/>
  <c r="BI59" i="17" s="1"/>
  <c r="AZ52" i="17"/>
  <c r="BC52" i="17" s="1"/>
  <c r="BL52" i="17"/>
  <c r="BO52" i="17" s="1"/>
  <c r="BF52" i="17"/>
  <c r="BI52" i="17" s="1"/>
  <c r="BO66" i="17"/>
  <c r="BD66" i="17"/>
  <c r="BG59" i="17"/>
  <c r="BJ59" i="17" s="1"/>
  <c r="BM59" i="17"/>
  <c r="BP59" i="17" s="1"/>
  <c r="BA59" i="17"/>
  <c r="BD59" i="17" s="1"/>
  <c r="BG52" i="17"/>
  <c r="BJ52" i="17" s="1"/>
  <c r="BM52" i="17"/>
  <c r="BP52" i="17" s="1"/>
  <c r="BA52" i="17"/>
  <c r="BD52" i="17" s="1"/>
  <c r="AX75" i="17"/>
  <c r="AV76" i="17"/>
  <c r="AX60" i="17"/>
  <c r="AV61" i="17"/>
  <c r="AX61" i="17" s="1"/>
  <c r="AX68" i="17"/>
  <c r="AV69" i="17"/>
  <c r="AX69" i="17" s="1"/>
  <c r="AU60" i="17"/>
  <c r="AS61" i="17"/>
  <c r="AU61" i="17" s="1"/>
  <c r="AS77" i="17"/>
  <c r="AU77" i="17" s="1"/>
  <c r="AU76" i="17"/>
  <c r="AZ35" i="17"/>
  <c r="BC35" i="17" s="1"/>
  <c r="BA34" i="17"/>
  <c r="BD34" i="17" s="1"/>
  <c r="AZ36" i="17"/>
  <c r="BC36" i="17" s="1"/>
  <c r="AX35" i="17"/>
  <c r="AV36" i="17"/>
  <c r="AX36" i="17" s="1"/>
  <c r="AU42" i="17"/>
  <c r="AZ42" i="17" s="1"/>
  <c r="BC42" i="17" s="1"/>
  <c r="AS43" i="17"/>
  <c r="AU43" i="17" s="1"/>
  <c r="AZ43" i="17" s="1"/>
  <c r="BC43" i="17" s="1"/>
  <c r="AV42" i="17"/>
  <c r="AX41" i="17"/>
  <c r="BA41" i="17" s="1"/>
  <c r="BD41" i="17" s="1"/>
  <c r="AU28" i="17"/>
  <c r="AZ28" i="17" s="1"/>
  <c r="BC28" i="17" s="1"/>
  <c r="AS29" i="17"/>
  <c r="AU29" i="17" s="1"/>
  <c r="AZ29" i="17" s="1"/>
  <c r="BC29" i="17" s="1"/>
  <c r="AI41" i="17"/>
  <c r="AL41" i="17" s="1"/>
  <c r="AJ28" i="17"/>
  <c r="AM28" i="17" s="1"/>
  <c r="AJ29" i="17"/>
  <c r="AM29" i="17" s="1"/>
  <c r="AI27" i="17"/>
  <c r="AL27" i="17" s="1"/>
  <c r="AJ43" i="17"/>
  <c r="AM43" i="17" s="1"/>
  <c r="AJ42" i="17"/>
  <c r="AM42" i="17" s="1"/>
  <c r="W35" i="17"/>
  <c r="Z35" i="17" s="1"/>
  <c r="W36" i="17"/>
  <c r="Z36" i="17" s="1"/>
  <c r="V42" i="17"/>
  <c r="Y42" i="17" s="1"/>
  <c r="V43" i="17"/>
  <c r="Y43" i="17" s="1"/>
  <c r="F28" i="17"/>
  <c r="I27" i="17"/>
  <c r="L27" i="17" s="1"/>
  <c r="AL18" i="8"/>
  <c r="AJ40" i="8"/>
  <c r="AO51" i="8"/>
  <c r="AL73" i="8"/>
  <c r="AS29" i="8"/>
  <c r="AT50" i="8"/>
  <c r="AP52" i="8"/>
  <c r="AS37" i="8"/>
  <c r="AT73" i="8"/>
  <c r="AV14" i="8"/>
  <c r="AL25" i="8"/>
  <c r="AU22" i="8"/>
  <c r="AW50" i="8"/>
  <c r="AL50" i="8"/>
  <c r="AW55" i="8"/>
  <c r="AK5" i="8"/>
  <c r="AS5" i="8"/>
  <c r="AO11" i="8"/>
  <c r="AW11" i="8"/>
  <c r="AL7" i="8"/>
  <c r="AP8" i="8"/>
  <c r="AT7" i="8"/>
  <c r="AI8" i="8"/>
  <c r="AQ8" i="8"/>
  <c r="AL33" i="8"/>
  <c r="AT33" i="8"/>
  <c r="AJ22" i="8"/>
  <c r="AK37" i="8"/>
  <c r="AS38" i="8"/>
  <c r="AP35" i="8"/>
  <c r="AI49" i="8"/>
  <c r="AQ49" i="8"/>
  <c r="AQ37" i="8"/>
  <c r="AS50" i="8"/>
  <c r="AN62" i="8"/>
  <c r="AK77" i="8"/>
  <c r="AS77" i="8"/>
  <c r="AP65" i="8"/>
  <c r="AK65" i="8"/>
  <c r="AP67" i="8"/>
  <c r="AI64" i="8"/>
  <c r="AQ64" i="8"/>
  <c r="AK90" i="7"/>
  <c r="AG15" i="10"/>
  <c r="AK17" i="10"/>
  <c r="AE19" i="10"/>
  <c r="AM70" i="8"/>
  <c r="AN14" i="8"/>
  <c r="AU19" i="8"/>
  <c r="AT25" i="8"/>
  <c r="AO38" i="8"/>
  <c r="AW38" i="8"/>
  <c r="AO50" i="8"/>
  <c r="AL14" i="8"/>
  <c r="AK18" i="8"/>
  <c r="AR29" i="8"/>
  <c r="AS26" i="8"/>
  <c r="AL22" i="8"/>
  <c r="AP23" i="8"/>
  <c r="AT23" i="8"/>
  <c r="AS25" i="8"/>
  <c r="AW23" i="8"/>
  <c r="AU47" i="8"/>
  <c r="AW35" i="8"/>
  <c r="AT38" i="8"/>
  <c r="AV54" i="8"/>
  <c r="AV50" i="8"/>
  <c r="AU54" i="8"/>
  <c r="AM74" i="8"/>
  <c r="AL65" i="8"/>
  <c r="AT65" i="8"/>
  <c r="AR64" i="8"/>
  <c r="AD12" i="10"/>
  <c r="AL12" i="10"/>
  <c r="AJ14" i="10"/>
  <c r="AH14" i="10"/>
  <c r="AH18" i="10"/>
  <c r="AJ21" i="10"/>
  <c r="AF23" i="10"/>
  <c r="AD24" i="10"/>
  <c r="AL24" i="10"/>
  <c r="AJ70" i="10"/>
  <c r="AF73" i="10"/>
  <c r="AN73" i="10"/>
  <c r="AH76" i="10"/>
  <c r="AF82" i="10"/>
  <c r="AN82" i="10"/>
  <c r="AD83" i="10"/>
  <c r="AL83" i="10"/>
  <c r="AJ84" i="10"/>
  <c r="AF96" i="10"/>
  <c r="AJ108" i="10"/>
  <c r="AJ112" i="10"/>
  <c r="AD116" i="10"/>
  <c r="AR40" i="8"/>
  <c r="AU58" i="8"/>
  <c r="AU70" i="8"/>
  <c r="BG51" i="11"/>
  <c r="BH51" i="11"/>
  <c r="BG53" i="11"/>
  <c r="AW68" i="8"/>
  <c r="AN11" i="8"/>
  <c r="AV11" i="8"/>
  <c r="AO8" i="8"/>
  <c r="AW8" i="8"/>
  <c r="AP19" i="8"/>
  <c r="AR13" i="8"/>
  <c r="AV7" i="8"/>
  <c r="AI20" i="8"/>
  <c r="AQ20" i="8"/>
  <c r="AJ25" i="8"/>
  <c r="AJ21" i="8"/>
  <c r="AR22" i="8"/>
  <c r="AJ28" i="8"/>
  <c r="AN47" i="8"/>
  <c r="AL41" i="8"/>
  <c r="AT41" i="8"/>
  <c r="AJ37" i="8"/>
  <c r="AV58" i="8"/>
  <c r="AI59" i="8"/>
  <c r="AQ59" i="8"/>
  <c r="AO69" i="8"/>
  <c r="AW69" i="8"/>
  <c r="AP70" i="8"/>
  <c r="AI90" i="7"/>
  <c r="AJ27" i="10"/>
  <c r="AD30" i="10"/>
  <c r="AN36" i="10"/>
  <c r="AJ39" i="10"/>
  <c r="AH40" i="10"/>
  <c r="AJ51" i="10"/>
  <c r="AH52" i="10"/>
  <c r="AJ60" i="10"/>
  <c r="AD67" i="10"/>
  <c r="AW15" i="8"/>
  <c r="AP20" i="8"/>
  <c r="AI37" i="8"/>
  <c r="AK41" i="8"/>
  <c r="AS41" i="8"/>
  <c r="AO43" i="8"/>
  <c r="AK43" i="10"/>
  <c r="AG45" i="10"/>
  <c r="AI51" i="10"/>
  <c r="AG52" i="10"/>
  <c r="AE53" i="10"/>
  <c r="AM53" i="10"/>
  <c r="AI55" i="10"/>
  <c r="AC67" i="10"/>
  <c r="AK67" i="10"/>
  <c r="AK27" i="7"/>
  <c r="AS27" i="7"/>
  <c r="AL42" i="7"/>
  <c r="AT42" i="7"/>
  <c r="AM57" i="7"/>
  <c r="AU57" i="7"/>
  <c r="AN72" i="7"/>
  <c r="AV72" i="7"/>
  <c r="AI43" i="7"/>
  <c r="AQ43" i="7"/>
  <c r="AJ58" i="7"/>
  <c r="AR58" i="7"/>
  <c r="AK73" i="7"/>
  <c r="AS73" i="7"/>
  <c r="AO59" i="7"/>
  <c r="AW59" i="7"/>
  <c r="AP74" i="7"/>
  <c r="AK45" i="7"/>
  <c r="AS45" i="7"/>
  <c r="AM75" i="7"/>
  <c r="AU75" i="7"/>
  <c r="AI61" i="7"/>
  <c r="AQ61" i="7"/>
  <c r="AM47" i="7"/>
  <c r="AU47" i="7"/>
  <c r="AK63" i="7"/>
  <c r="AS63" i="7"/>
  <c r="AN15" i="8"/>
  <c r="AV15" i="8"/>
  <c r="AW12" i="8"/>
  <c r="AP9" i="8"/>
  <c r="AJ13" i="8"/>
  <c r="AV28" i="8"/>
  <c r="AP31" i="8"/>
  <c r="AT35" i="8"/>
  <c r="AR36" i="8"/>
  <c r="AT57" i="8"/>
  <c r="AL67" i="8"/>
  <c r="AT67" i="8"/>
  <c r="AO68" i="8"/>
  <c r="AL17" i="8"/>
  <c r="AT17" i="8"/>
  <c r="AM15" i="8"/>
  <c r="AW7" i="8"/>
  <c r="AV30" i="8"/>
  <c r="AN26" i="8"/>
  <c r="AV26" i="8"/>
  <c r="AL35" i="8"/>
  <c r="AI36" i="8"/>
  <c r="AJ53" i="8"/>
  <c r="AK55" i="8"/>
  <c r="AS55" i="8"/>
  <c r="AP55" i="8"/>
  <c r="AS65" i="8"/>
  <c r="AU139" i="7"/>
  <c r="AM139" i="7"/>
  <c r="AN50" i="8"/>
  <c r="AT19" i="8"/>
  <c r="AN10" i="8"/>
  <c r="AU23" i="8"/>
  <c r="AM23" i="8"/>
  <c r="AR35" i="8"/>
  <c r="AW36" i="8"/>
  <c r="AP54" i="8"/>
  <c r="AK12" i="10"/>
  <c r="AG18" i="10"/>
  <c r="AK19" i="10"/>
  <c r="AG58" i="10"/>
  <c r="AJ35" i="8"/>
  <c r="AC12" i="10"/>
  <c r="AI17" i="8"/>
  <c r="AJ5" i="8"/>
  <c r="AR5" i="8"/>
  <c r="AP11" i="8"/>
  <c r="AR33" i="8"/>
  <c r="AP47" i="8"/>
  <c r="AL49" i="8"/>
  <c r="AP36" i="8"/>
  <c r="AO52" i="8"/>
  <c r="AW51" i="8"/>
  <c r="AM66" i="8"/>
  <c r="AU66" i="8"/>
  <c r="AF50" i="10"/>
  <c r="AS11" i="8"/>
  <c r="AU14" i="8"/>
  <c r="AI27" i="8"/>
  <c r="AQ27" i="8"/>
  <c r="AO12" i="8"/>
  <c r="AV16" i="8"/>
  <c r="AK9" i="8"/>
  <c r="AW16" i="8"/>
  <c r="AN7" i="8"/>
  <c r="AN19" i="8"/>
  <c r="AN20" i="8"/>
  <c r="AV20" i="8"/>
  <c r="AT26" i="8"/>
  <c r="AR21" i="8"/>
  <c r="AQ33" i="8"/>
  <c r="AN30" i="8"/>
  <c r="AR30" i="8"/>
  <c r="AJ27" i="8"/>
  <c r="AR27" i="8"/>
  <c r="AN46" i="8"/>
  <c r="AV46" i="8"/>
  <c r="AW43" i="8"/>
  <c r="AV34" i="8"/>
  <c r="AI55" i="8"/>
  <c r="AM55" i="8"/>
  <c r="AQ55" i="8"/>
  <c r="AU55" i="8"/>
  <c r="AV70" i="8"/>
  <c r="AM14" i="8"/>
  <c r="AQ5" i="8"/>
  <c r="AM7" i="8"/>
  <c r="AU7" i="8"/>
  <c r="AR6" i="8"/>
  <c r="AI9" i="8"/>
  <c r="AQ9" i="8"/>
  <c r="AP15" i="8"/>
  <c r="AM10" i="8"/>
  <c r="AU10" i="8"/>
  <c r="AP13" i="8"/>
  <c r="AV10" i="8"/>
  <c r="AO7" i="8"/>
  <c r="AK19" i="8"/>
  <c r="AO19" i="8"/>
  <c r="AW19" i="8"/>
  <c r="AS21" i="8"/>
  <c r="AN24" i="8"/>
  <c r="AV24" i="8"/>
  <c r="AS30" i="8"/>
  <c r="AL21" i="8"/>
  <c r="AL19" i="8"/>
  <c r="AI35" i="8"/>
  <c r="AM35" i="8"/>
  <c r="AQ35" i="8"/>
  <c r="AU35" i="8"/>
  <c r="AO36" i="8"/>
  <c r="AO40" i="8"/>
  <c r="AW39" i="8"/>
  <c r="AL45" i="8"/>
  <c r="AT45" i="8"/>
  <c r="AM54" i="8"/>
  <c r="AN68" i="8"/>
  <c r="AV68" i="8"/>
  <c r="AK11" i="8"/>
  <c r="AN16" i="8"/>
  <c r="AK17" i="8"/>
  <c r="AS17" i="8"/>
  <c r="AJ9" i="8"/>
  <c r="AR9" i="8"/>
  <c r="AV18" i="8"/>
  <c r="AN12" i="8"/>
  <c r="AR12" i="8"/>
  <c r="AV12" i="8"/>
  <c r="AI16" i="8"/>
  <c r="AP7" i="8"/>
  <c r="AI24" i="8"/>
  <c r="AO24" i="8"/>
  <c r="AP27" i="8"/>
  <c r="AT27" i="8"/>
  <c r="AK29" i="8"/>
  <c r="AO31" i="8"/>
  <c r="AW31" i="8"/>
  <c r="AT22" i="8"/>
  <c r="AM19" i="8"/>
  <c r="AM58" i="8"/>
  <c r="AM51" i="8"/>
  <c r="AQ52" i="8"/>
  <c r="AI71" i="8"/>
  <c r="AQ71" i="8"/>
  <c r="AN35" i="8"/>
  <c r="AJ48" i="8"/>
  <c r="AN39" i="8"/>
  <c r="AR48" i="8"/>
  <c r="AV39" i="8"/>
  <c r="AK40" i="8"/>
  <c r="AS40" i="8"/>
  <c r="AW40" i="8"/>
  <c r="AT42" i="8"/>
  <c r="AP39" i="8"/>
  <c r="AQ36" i="8"/>
  <c r="AO44" i="8"/>
  <c r="AW44" i="8"/>
  <c r="AP49" i="8"/>
  <c r="AQ53" i="8"/>
  <c r="AJ55" i="8"/>
  <c r="AR55" i="8"/>
  <c r="AN54" i="8"/>
  <c r="AV62" i="8"/>
  <c r="AL77" i="8"/>
  <c r="AT77" i="8"/>
  <c r="AI65" i="8"/>
  <c r="AQ65" i="8"/>
  <c r="AI67" i="8"/>
  <c r="AM67" i="8"/>
  <c r="AQ67" i="8"/>
  <c r="AU67" i="8"/>
  <c r="AI70" i="8"/>
  <c r="AQ70" i="8"/>
  <c r="AJ71" i="8"/>
  <c r="AR71" i="8"/>
  <c r="AU74" i="8"/>
  <c r="AL46" i="8"/>
  <c r="AP44" i="8"/>
  <c r="AT46" i="8"/>
  <c r="AI51" i="8"/>
  <c r="AQ51" i="8"/>
  <c r="AU51" i="8"/>
  <c r="AK52" i="8"/>
  <c r="AS52" i="8"/>
  <c r="AW52" i="8"/>
  <c r="AK61" i="8"/>
  <c r="AT49" i="8"/>
  <c r="AJ65" i="8"/>
  <c r="AN65" i="8"/>
  <c r="AR65" i="8"/>
  <c r="AV65" i="8"/>
  <c r="AK66" i="8"/>
  <c r="AO66" i="8"/>
  <c r="AS66" i="8"/>
  <c r="AW66" i="8"/>
  <c r="AJ67" i="8"/>
  <c r="AR67" i="8"/>
  <c r="AJ70" i="8"/>
  <c r="AR70" i="8"/>
  <c r="AL69" i="8"/>
  <c r="AP48" i="8"/>
  <c r="AN42" i="8"/>
  <c r="AV42" i="8"/>
  <c r="AM46" i="8"/>
  <c r="AU46" i="8"/>
  <c r="AM50" i="8"/>
  <c r="AJ51" i="8"/>
  <c r="AR51" i="8"/>
  <c r="AV51" i="8"/>
  <c r="AO63" i="8"/>
  <c r="AW63" i="8"/>
  <c r="AL55" i="8"/>
  <c r="AT55" i="8"/>
  <c r="AK56" i="8"/>
  <c r="AS56" i="8"/>
  <c r="AL58" i="8"/>
  <c r="AP51" i="8"/>
  <c r="AT58" i="8"/>
  <c r="AJ52" i="8"/>
  <c r="AO65" i="8"/>
  <c r="AW65" i="8"/>
  <c r="AL66" i="8"/>
  <c r="AP66" i="8"/>
  <c r="AT66" i="8"/>
  <c r="AK67" i="8"/>
  <c r="AS67" i="8"/>
  <c r="AN69" i="8"/>
  <c r="AV69" i="8"/>
  <c r="AK70" i="8"/>
  <c r="AS70" i="8"/>
  <c r="AU154" i="7"/>
  <c r="AM154" i="7"/>
  <c r="AT153" i="7"/>
  <c r="AL153" i="7"/>
  <c r="AS152" i="7"/>
  <c r="AK152" i="7"/>
  <c r="AR151" i="7"/>
  <c r="AJ151" i="7"/>
  <c r="AQ150" i="7"/>
  <c r="AI150" i="7"/>
  <c r="AP149" i="7"/>
  <c r="AW148" i="7"/>
  <c r="AO148" i="7"/>
  <c r="AV139" i="7"/>
  <c r="AN139" i="7"/>
  <c r="AU138" i="7"/>
  <c r="AM138" i="7"/>
  <c r="AT137" i="7"/>
  <c r="AL137" i="7"/>
  <c r="AS136" i="7"/>
  <c r="AK136" i="7"/>
  <c r="AR135" i="7"/>
  <c r="AJ135" i="7"/>
  <c r="AQ134" i="7"/>
  <c r="AI134" i="7"/>
  <c r="AP133" i="7"/>
  <c r="AW124" i="7"/>
  <c r="AO124" i="7"/>
  <c r="AV123" i="7"/>
  <c r="AN123" i="7"/>
  <c r="AU122" i="7"/>
  <c r="AM122" i="7"/>
  <c r="AT121" i="7"/>
  <c r="AL121" i="7"/>
  <c r="AS120" i="7"/>
  <c r="AK120" i="7"/>
  <c r="AR119" i="7"/>
  <c r="AJ119" i="7"/>
  <c r="AQ118" i="7"/>
  <c r="AI118" i="7"/>
  <c r="AG92" i="10"/>
  <c r="AG120" i="10"/>
  <c r="AP109" i="7"/>
  <c r="AW108" i="7"/>
  <c r="AO108" i="7"/>
  <c r="AV107" i="7"/>
  <c r="AN107" i="7"/>
  <c r="AU106" i="7"/>
  <c r="AJ88" i="7"/>
  <c r="AK93" i="7"/>
  <c r="AD60" i="10"/>
  <c r="AL60" i="10"/>
  <c r="AD73" i="10"/>
  <c r="AL73" i="10"/>
  <c r="AF76" i="10"/>
  <c r="AN76" i="10"/>
  <c r="AF99" i="10"/>
  <c r="AN99" i="10"/>
  <c r="AL116" i="10"/>
  <c r="AH92" i="10"/>
  <c r="AH120" i="10"/>
  <c r="AS133" i="7"/>
  <c r="AK133" i="7"/>
  <c r="AR124" i="7"/>
  <c r="AJ124" i="7"/>
  <c r="AQ123" i="7"/>
  <c r="AI123" i="7"/>
  <c r="AP122" i="7"/>
  <c r="AW121" i="7"/>
  <c r="AO121" i="7"/>
  <c r="AV120" i="7"/>
  <c r="AN120" i="7"/>
  <c r="AU119" i="7"/>
  <c r="AM119" i="7"/>
  <c r="AT118" i="7"/>
  <c r="AL118" i="7"/>
  <c r="AS109" i="7"/>
  <c r="AK109" i="7"/>
  <c r="AR108" i="7"/>
  <c r="AJ108" i="7"/>
  <c r="AQ107" i="7"/>
  <c r="AI107" i="7"/>
  <c r="AP106" i="7"/>
  <c r="AW105" i="7"/>
  <c r="AO105" i="7"/>
  <c r="AV104" i="7"/>
  <c r="AN104" i="7"/>
  <c r="AU103" i="7"/>
  <c r="AI89" i="7"/>
  <c r="AK91" i="7"/>
  <c r="AJ94" i="7"/>
  <c r="AC9" i="10"/>
  <c r="AK9" i="10"/>
  <c r="AG12" i="10"/>
  <c r="AE14" i="10"/>
  <c r="AG17" i="10"/>
  <c r="AC21" i="10"/>
  <c r="AE25" i="10"/>
  <c r="AE34" i="10"/>
  <c r="AM34" i="10"/>
  <c r="AG37" i="10"/>
  <c r="AE38" i="10"/>
  <c r="AM38" i="10"/>
  <c r="AG43" i="10"/>
  <c r="AM44" i="10"/>
  <c r="AE50" i="10"/>
  <c r="AI50" i="10"/>
  <c r="AM50" i="10"/>
  <c r="AI52" i="10"/>
  <c r="AC57" i="10"/>
  <c r="AK57" i="10"/>
  <c r="AG60" i="10"/>
  <c r="AI62" i="10"/>
  <c r="AE65" i="10"/>
  <c r="AM65" i="10"/>
  <c r="AG68" i="10"/>
  <c r="AE69" i="10"/>
  <c r="AM69" i="10"/>
  <c r="AC70" i="10"/>
  <c r="AK70" i="10"/>
  <c r="AI71" i="10"/>
  <c r="AG73" i="10"/>
  <c r="AE79" i="10"/>
  <c r="AM79" i="10"/>
  <c r="AE83" i="10"/>
  <c r="AM83" i="10"/>
  <c r="AC108" i="10"/>
  <c r="AK108" i="10"/>
  <c r="AG110" i="10"/>
  <c r="AC112" i="10"/>
  <c r="AK112" i="10"/>
  <c r="AI78" i="10"/>
  <c r="AF4" i="10"/>
  <c r="AN4" i="10"/>
  <c r="AD5" i="10"/>
  <c r="AL5" i="10"/>
  <c r="AJ6" i="10"/>
  <c r="AH7" i="10"/>
  <c r="AF8" i="10"/>
  <c r="AN8" i="10"/>
  <c r="AH19" i="10"/>
  <c r="AF20" i="10"/>
  <c r="AN20" i="10"/>
  <c r="AD21" i="10"/>
  <c r="AL21" i="10"/>
  <c r="AJ22" i="10"/>
  <c r="AH30" i="10"/>
  <c r="AJ33" i="10"/>
  <c r="AN34" i="10"/>
  <c r="AJ36" i="10"/>
  <c r="AL57" i="10"/>
  <c r="AH59" i="10"/>
  <c r="AH74" i="10"/>
  <c r="AF75" i="10"/>
  <c r="BF38" i="11"/>
  <c r="BF40" i="11"/>
  <c r="BF39" i="11"/>
  <c r="BF37" i="11"/>
  <c r="AN25" i="10"/>
  <c r="AK42" i="10"/>
  <c r="AC46" i="10"/>
  <c r="AK49" i="10"/>
  <c r="AF81" i="10"/>
  <c r="AI93" i="10"/>
  <c r="AM92" i="10"/>
  <c r="AG8" i="10"/>
  <c r="AE9" i="10"/>
  <c r="AK29" i="10"/>
  <c r="AK45" i="10"/>
  <c r="AI46" i="10"/>
  <c r="AG47" i="10"/>
  <c r="AI49" i="10"/>
  <c r="AD51" i="10"/>
  <c r="AL51" i="10"/>
  <c r="AF74" i="10"/>
  <c r="AI85" i="10"/>
  <c r="AG87" i="10"/>
  <c r="AG93" i="10"/>
  <c r="AE94" i="10"/>
  <c r="AM94" i="10"/>
  <c r="AC95" i="10"/>
  <c r="AK95" i="10"/>
  <c r="AI96" i="10"/>
  <c r="AC99" i="10"/>
  <c r="AK99" i="10"/>
  <c r="AC109" i="10"/>
  <c r="AK109" i="10"/>
  <c r="AI110" i="10"/>
  <c r="AG119" i="10"/>
  <c r="AG78" i="10"/>
  <c r="AC92" i="10"/>
  <c r="AK92" i="10"/>
  <c r="AG106" i="10"/>
  <c r="AC120" i="10"/>
  <c r="AK120" i="10"/>
  <c r="AF42" i="10"/>
  <c r="AF91" i="10"/>
  <c r="AL102" i="10"/>
  <c r="AF78" i="10"/>
  <c r="AN78" i="10"/>
  <c r="AJ92" i="10"/>
  <c r="AF106" i="10"/>
  <c r="AN106" i="10"/>
  <c r="AJ120" i="10"/>
  <c r="AE87" i="10"/>
  <c r="AK88" i="10"/>
  <c r="AC102" i="10"/>
  <c r="AE78" i="10"/>
  <c r="AM78" i="10"/>
  <c r="AI92" i="10"/>
  <c r="AE106" i="10"/>
  <c r="AM106" i="10"/>
  <c r="AI120" i="10"/>
  <c r="AD78" i="10"/>
  <c r="AL78" i="10"/>
  <c r="AD106" i="10"/>
  <c r="AL106" i="10"/>
  <c r="AC78" i="10"/>
  <c r="AK78" i="10"/>
  <c r="AC106" i="10"/>
  <c r="AK106" i="10"/>
  <c r="AH21" i="10"/>
  <c r="AC23" i="10"/>
  <c r="AI24" i="10"/>
  <c r="AL27" i="10"/>
  <c r="AH29" i="10"/>
  <c r="AN30" i="10"/>
  <c r="AL31" i="10"/>
  <c r="AH33" i="10"/>
  <c r="AL34" i="10"/>
  <c r="AE37" i="10"/>
  <c r="AH63" i="10"/>
  <c r="AD65" i="10"/>
  <c r="AL65" i="10"/>
  <c r="AC69" i="10"/>
  <c r="AK69" i="10"/>
  <c r="AC74" i="10"/>
  <c r="AK74" i="10"/>
  <c r="AI80" i="10"/>
  <c r="AG81" i="10"/>
  <c r="AM82" i="10"/>
  <c r="AI84" i="10"/>
  <c r="AN85" i="10"/>
  <c r="AH112" i="10"/>
  <c r="AN113" i="10"/>
  <c r="AJ78" i="10"/>
  <c r="AF92" i="10"/>
  <c r="AN92" i="10"/>
  <c r="AJ106" i="10"/>
  <c r="AF120" i="10"/>
  <c r="AN120" i="10"/>
  <c r="AG9" i="10"/>
  <c r="AE22" i="10"/>
  <c r="AK46" i="10"/>
  <c r="AN81" i="10"/>
  <c r="AE85" i="10"/>
  <c r="AE95" i="10"/>
  <c r="AC101" i="10"/>
  <c r="AI102" i="10"/>
  <c r="AE104" i="10"/>
  <c r="AM113" i="10"/>
  <c r="AE92" i="10"/>
  <c r="AI106" i="10"/>
  <c r="AE120" i="10"/>
  <c r="AM120" i="10"/>
  <c r="AM22" i="10"/>
  <c r="AF25" i="10"/>
  <c r="AC49" i="10"/>
  <c r="AM95" i="10"/>
  <c r="AM99" i="10"/>
  <c r="AL6" i="10"/>
  <c r="AJ7" i="10"/>
  <c r="AE24" i="10"/>
  <c r="AM25" i="10"/>
  <c r="AH31" i="10"/>
  <c r="AD33" i="10"/>
  <c r="AL33" i="10"/>
  <c r="AJ40" i="10"/>
  <c r="AJ49" i="10"/>
  <c r="AH50" i="10"/>
  <c r="AE51" i="10"/>
  <c r="AF62" i="10"/>
  <c r="AJ87" i="10"/>
  <c r="AJ91" i="10"/>
  <c r="AH93" i="10"/>
  <c r="AF94" i="10"/>
  <c r="AD95" i="10"/>
  <c r="AL95" i="10"/>
  <c r="AH97" i="10"/>
  <c r="AL99" i="10"/>
  <c r="AH102" i="10"/>
  <c r="AF108" i="10"/>
  <c r="AN108" i="10"/>
  <c r="AH78" i="10"/>
  <c r="AD92" i="10"/>
  <c r="AL92" i="10"/>
  <c r="AH106" i="10"/>
  <c r="AD120" i="10"/>
  <c r="AL120" i="10"/>
  <c r="AL4" i="10"/>
  <c r="AI9" i="10"/>
  <c r="AF9" i="10"/>
  <c r="AI20" i="10"/>
  <c r="AL22" i="10"/>
  <c r="AH38" i="10"/>
  <c r="AF39" i="10"/>
  <c r="AN39" i="10"/>
  <c r="AD40" i="10"/>
  <c r="AI53" i="10"/>
  <c r="AG54" i="10"/>
  <c r="AC68" i="10"/>
  <c r="AK68" i="10"/>
  <c r="AI69" i="10"/>
  <c r="AE71" i="10"/>
  <c r="AM71" i="10"/>
  <c r="AG75" i="10"/>
  <c r="AH79" i="10"/>
  <c r="AF80" i="10"/>
  <c r="AN80" i="10"/>
  <c r="AD81" i="10"/>
  <c r="AL81" i="10"/>
  <c r="AJ82" i="10"/>
  <c r="AH83" i="10"/>
  <c r="AM88" i="10"/>
  <c r="AC94" i="10"/>
  <c r="AK94" i="10"/>
  <c r="AG96" i="10"/>
  <c r="AH99" i="10"/>
  <c r="AL107" i="10"/>
  <c r="AC113" i="10"/>
  <c r="AK113" i="10"/>
  <c r="AK4" i="10"/>
  <c r="AD7" i="10"/>
  <c r="AH17" i="10"/>
  <c r="AK22" i="10"/>
  <c r="AF24" i="10"/>
  <c r="AH27" i="10"/>
  <c r="AN27" i="10"/>
  <c r="AN31" i="10"/>
  <c r="AL36" i="10"/>
  <c r="AE39" i="10"/>
  <c r="AG48" i="10"/>
  <c r="AL55" i="10"/>
  <c r="AJ61" i="10"/>
  <c r="AN63" i="10"/>
  <c r="AE67" i="10"/>
  <c r="AM67" i="10"/>
  <c r="AJ68" i="10"/>
  <c r="AD71" i="10"/>
  <c r="AL71" i="10"/>
  <c r="AN75" i="10"/>
  <c r="AG83" i="10"/>
  <c r="AE84" i="10"/>
  <c r="AM84" i="10"/>
  <c r="AJ88" i="10"/>
  <c r="AL93" i="10"/>
  <c r="AN96" i="10"/>
  <c r="AK97" i="10"/>
  <c r="AG99" i="10"/>
  <c r="AE101" i="10"/>
  <c r="AM101" i="10"/>
  <c r="AK105" i="10"/>
  <c r="AC107" i="10"/>
  <c r="AK107" i="10"/>
  <c r="AH111" i="10"/>
  <c r="AH115" i="10"/>
  <c r="AL117" i="10"/>
  <c r="AJ117" i="10"/>
  <c r="AH119" i="10"/>
  <c r="AC4" i="10"/>
  <c r="AG6" i="10"/>
  <c r="AC22" i="10"/>
  <c r="AN24" i="10"/>
  <c r="AJ29" i="10"/>
  <c r="AF31" i="10"/>
  <c r="AH34" i="10"/>
  <c r="AF35" i="10"/>
  <c r="AG38" i="10"/>
  <c r="AK40" i="10"/>
  <c r="AI44" i="10"/>
  <c r="AD55" i="10"/>
  <c r="AJ55" i="10"/>
  <c r="AF59" i="10"/>
  <c r="AN59" i="10"/>
  <c r="AF63" i="10"/>
  <c r="AJ4" i="10"/>
  <c r="AH5" i="10"/>
  <c r="AD10" i="10"/>
  <c r="AL10" i="10"/>
  <c r="AM13" i="10"/>
  <c r="AI19" i="10"/>
  <c r="AG20" i="10"/>
  <c r="AE21" i="10"/>
  <c r="AG23" i="10"/>
  <c r="AM24" i="10"/>
  <c r="AJ25" i="10"/>
  <c r="AG34" i="10"/>
  <c r="AC36" i="10"/>
  <c r="AK36" i="10"/>
  <c r="AJ44" i="10"/>
  <c r="AK47" i="10"/>
  <c r="AJ50" i="10"/>
  <c r="AE54" i="10"/>
  <c r="AM54" i="10"/>
  <c r="AE59" i="10"/>
  <c r="AM58" i="10"/>
  <c r="AK59" i="10"/>
  <c r="AG61" i="10"/>
  <c r="AF66" i="10"/>
  <c r="AN66" i="10"/>
  <c r="AC71" i="10"/>
  <c r="AK71" i="10"/>
  <c r="AD80" i="10"/>
  <c r="AL80" i="10"/>
  <c r="AH82" i="10"/>
  <c r="AF83" i="10"/>
  <c r="AN83" i="10"/>
  <c r="AL84" i="10"/>
  <c r="AI88" i="10"/>
  <c r="AE91" i="10"/>
  <c r="AC93" i="10"/>
  <c r="AK93" i="10"/>
  <c r="AM96" i="10"/>
  <c r="AJ97" i="10"/>
  <c r="AH108" i="10"/>
  <c r="AD109" i="10"/>
  <c r="AL109" i="10"/>
  <c r="AJ110" i="10"/>
  <c r="AG111" i="10"/>
  <c r="AE6" i="10"/>
  <c r="AI10" i="10"/>
  <c r="AI40" i="10"/>
  <c r="AJ46" i="10"/>
  <c r="AF51" i="10"/>
  <c r="AJ52" i="10"/>
  <c r="AG65" i="10"/>
  <c r="AH85" i="10"/>
  <c r="AH88" i="10"/>
  <c r="AG108" i="10"/>
  <c r="AD112" i="10"/>
  <c r="AI14" i="10"/>
  <c r="AE30" i="10"/>
  <c r="AM30" i="10"/>
  <c r="AG55" i="10"/>
  <c r="AM57" i="10"/>
  <c r="AE73" i="10"/>
  <c r="AM73" i="10"/>
  <c r="AG76" i="10"/>
  <c r="AK119" i="10"/>
  <c r="AG46" i="10"/>
  <c r="AE4" i="10"/>
  <c r="AM4" i="10"/>
  <c r="AD8" i="10"/>
  <c r="AN29" i="10"/>
  <c r="AC37" i="10"/>
  <c r="AJ53" i="10"/>
  <c r="AC65" i="10"/>
  <c r="AK65" i="10"/>
  <c r="AJ74" i="10"/>
  <c r="AI79" i="10"/>
  <c r="AE81" i="10"/>
  <c r="AM81" i="10"/>
  <c r="AF88" i="10"/>
  <c r="AN88" i="10"/>
  <c r="AD94" i="10"/>
  <c r="AM97" i="10"/>
  <c r="AC98" i="10"/>
  <c r="AK98" i="10"/>
  <c r="AE107" i="10"/>
  <c r="AM107" i="10"/>
  <c r="AG109" i="10"/>
  <c r="AF15" i="10"/>
  <c r="AK31" i="10"/>
  <c r="AM35" i="10"/>
  <c r="AE57" i="10"/>
  <c r="AK61" i="10"/>
  <c r="AG4" i="10"/>
  <c r="AM6" i="10"/>
  <c r="AH10" i="10"/>
  <c r="AD16" i="10"/>
  <c r="AL15" i="10"/>
  <c r="AJ19" i="10"/>
  <c r="AD20" i="10"/>
  <c r="AL20" i="10"/>
  <c r="AN21" i="10"/>
  <c r="AH23" i="10"/>
  <c r="AC25" i="10"/>
  <c r="AK25" i="10"/>
  <c r="AJ28" i="10"/>
  <c r="AE29" i="10"/>
  <c r="AF30" i="10"/>
  <c r="AI31" i="10"/>
  <c r="AF33" i="10"/>
  <c r="AK35" i="10"/>
  <c r="AH37" i="10"/>
  <c r="AC44" i="10"/>
  <c r="AK44" i="10"/>
  <c r="AI48" i="10"/>
  <c r="AI54" i="10"/>
  <c r="AL59" i="10"/>
  <c r="AI61" i="10"/>
  <c r="AD62" i="10"/>
  <c r="AL62" i="10"/>
  <c r="AI65" i="10"/>
  <c r="AJ66" i="10"/>
  <c r="AL67" i="10"/>
  <c r="AG69" i="10"/>
  <c r="AI75" i="10"/>
  <c r="AF79" i="10"/>
  <c r="AN79" i="10"/>
  <c r="AI82" i="10"/>
  <c r="AC83" i="10"/>
  <c r="AK83" i="10"/>
  <c r="AH87" i="10"/>
  <c r="AD89" i="10"/>
  <c r="AL89" i="10"/>
  <c r="AM93" i="10"/>
  <c r="AG94" i="10"/>
  <c r="AI95" i="10"/>
  <c r="AD97" i="10"/>
  <c r="AL96" i="10"/>
  <c r="AM98" i="10"/>
  <c r="AG101" i="10"/>
  <c r="AJ101" i="10"/>
  <c r="AE103" i="10"/>
  <c r="AM103" i="10"/>
  <c r="AH104" i="10"/>
  <c r="AK104" i="10"/>
  <c r="AF105" i="10"/>
  <c r="AN105" i="10"/>
  <c r="AG107" i="10"/>
  <c r="AC110" i="10"/>
  <c r="AK110" i="10"/>
  <c r="AE110" i="10"/>
  <c r="AM110" i="10"/>
  <c r="AF112" i="10"/>
  <c r="AN112" i="10"/>
  <c r="AG113" i="10"/>
  <c r="AH117" i="10"/>
  <c r="AC118" i="10"/>
  <c r="AK118" i="10"/>
  <c r="AC6" i="10"/>
  <c r="AK6" i="10"/>
  <c r="AN9" i="10"/>
  <c r="AH54" i="10"/>
  <c r="AD47" i="10"/>
  <c r="AL47" i="10"/>
  <c r="AC85" i="10"/>
  <c r="AK85" i="10"/>
  <c r="AD9" i="10"/>
  <c r="AL9" i="10"/>
  <c r="AK20" i="10"/>
  <c r="AG28" i="10"/>
  <c r="AC30" i="10"/>
  <c r="AK30" i="10"/>
  <c r="AF37" i="10"/>
  <c r="AN37" i="10"/>
  <c r="AJ45" i="10"/>
  <c r="AI45" i="10"/>
  <c r="AC50" i="10"/>
  <c r="AK50" i="10"/>
  <c r="AC63" i="10"/>
  <c r="AK63" i="10"/>
  <c r="AI67" i="10"/>
  <c r="AF70" i="10"/>
  <c r="AN70" i="10"/>
  <c r="AH71" i="10"/>
  <c r="AE80" i="10"/>
  <c r="AM80" i="10"/>
  <c r="AH109" i="10"/>
  <c r="AJ118" i="10"/>
  <c r="AJ12" i="10"/>
  <c r="AD13" i="10"/>
  <c r="AL13" i="10"/>
  <c r="AJ16" i="10"/>
  <c r="AD17" i="10"/>
  <c r="AL17" i="10"/>
  <c r="AF28" i="10"/>
  <c r="AG32" i="10"/>
  <c r="AD42" i="10"/>
  <c r="AL42" i="10"/>
  <c r="AJ47" i="10"/>
  <c r="AD91" i="10"/>
  <c r="AI97" i="10"/>
  <c r="AL103" i="10"/>
  <c r="AJ105" i="10"/>
  <c r="AI115" i="10"/>
  <c r="AG117" i="10"/>
  <c r="AJ8" i="10"/>
  <c r="AM14" i="10"/>
  <c r="AI16" i="10"/>
  <c r="AC27" i="10"/>
  <c r="AK27" i="10"/>
  <c r="AF32" i="10"/>
  <c r="AN32" i="10"/>
  <c r="AC42" i="10"/>
  <c r="AI47" i="10"/>
  <c r="AD58" i="10"/>
  <c r="AL58" i="10"/>
  <c r="AI63" i="10"/>
  <c r="AH67" i="10"/>
  <c r="AL69" i="10"/>
  <c r="AI73" i="10"/>
  <c r="AN77" i="10"/>
  <c r="AC79" i="10"/>
  <c r="AK79" i="10"/>
  <c r="AG84" i="10"/>
  <c r="AG89" i="10"/>
  <c r="AJ90" i="10"/>
  <c r="AF95" i="10"/>
  <c r="AN95" i="10"/>
  <c r="AG97" i="10"/>
  <c r="AI99" i="10"/>
  <c r="AC103" i="10"/>
  <c r="AK103" i="10"/>
  <c r="AN104" i="10"/>
  <c r="AE113" i="10"/>
  <c r="AK116" i="10"/>
  <c r="AH48" i="10"/>
  <c r="AN74" i="10"/>
  <c r="AE76" i="10"/>
  <c r="AM76" i="10"/>
  <c r="AF84" i="10"/>
  <c r="AF90" i="10"/>
  <c r="AN90" i="10"/>
  <c r="AI90" i="10"/>
  <c r="AD101" i="10"/>
  <c r="AL101" i="10"/>
  <c r="AE105" i="10"/>
  <c r="AM105" i="10"/>
  <c r="AH105" i="10"/>
  <c r="AL115" i="10"/>
  <c r="AG115" i="10"/>
  <c r="AJ116" i="10"/>
  <c r="AG118" i="10"/>
  <c r="AI4" i="10"/>
  <c r="AN15" i="10"/>
  <c r="AC31" i="10"/>
  <c r="AH57" i="10"/>
  <c r="AC61" i="10"/>
  <c r="AH4" i="10"/>
  <c r="AM5" i="10"/>
  <c r="AN7" i="10"/>
  <c r="AE16" i="10"/>
  <c r="AM16" i="10"/>
  <c r="AG16" i="10"/>
  <c r="AI17" i="10"/>
  <c r="AC18" i="10"/>
  <c r="AK18" i="10"/>
  <c r="AM19" i="10"/>
  <c r="AI21" i="10"/>
  <c r="AI23" i="10"/>
  <c r="AF27" i="10"/>
  <c r="AK28" i="10"/>
  <c r="AF29" i="10"/>
  <c r="AG30" i="10"/>
  <c r="AJ31" i="10"/>
  <c r="AD32" i="10"/>
  <c r="AG33" i="10"/>
  <c r="AD35" i="10"/>
  <c r="AL35" i="10"/>
  <c r="AD39" i="10"/>
  <c r="AL39" i="10"/>
  <c r="AI43" i="10"/>
  <c r="AJ48" i="10"/>
  <c r="AE49" i="10"/>
  <c r="AG51" i="10"/>
  <c r="AH53" i="10"/>
  <c r="AC54" i="10"/>
  <c r="AK54" i="10"/>
  <c r="AM59" i="10"/>
  <c r="AC66" i="10"/>
  <c r="AK66" i="10"/>
  <c r="AF68" i="10"/>
  <c r="AN68" i="10"/>
  <c r="AJ76" i="10"/>
  <c r="AG79" i="10"/>
  <c r="AM90" i="10"/>
  <c r="AJ94" i="10"/>
  <c r="AE96" i="10"/>
  <c r="AF102" i="10"/>
  <c r="AN102" i="10"/>
  <c r="AI104" i="10"/>
  <c r="AL105" i="10"/>
  <c r="AG105" i="10"/>
  <c r="AH107" i="10"/>
  <c r="AH113" i="10"/>
  <c r="AF118" i="10"/>
  <c r="AN118" i="10"/>
  <c r="AM10" i="10"/>
  <c r="AH13" i="10"/>
  <c r="AJ15" i="10"/>
  <c r="AI18" i="10"/>
  <c r="AJ20" i="10"/>
  <c r="AJ24" i="10"/>
  <c r="AI32" i="10"/>
  <c r="AC5" i="10"/>
  <c r="AI6" i="10"/>
  <c r="AH8" i="10"/>
  <c r="AE8" i="10"/>
  <c r="AM8" i="10"/>
  <c r="AE13" i="10"/>
  <c r="AL14" i="10"/>
  <c r="AG14" i="10"/>
  <c r="AE18" i="10"/>
  <c r="AM17" i="10"/>
  <c r="AC19" i="10"/>
  <c r="AH20" i="10"/>
  <c r="AF21" i="10"/>
  <c r="AD22" i="10"/>
  <c r="AG24" i="10"/>
  <c r="AD25" i="10"/>
  <c r="AL25" i="10"/>
  <c r="AI25" i="10"/>
  <c r="AD28" i="10"/>
  <c r="AL28" i="10"/>
  <c r="AI28" i="10"/>
  <c r="AI29" i="10"/>
  <c r="AL32" i="10"/>
  <c r="AG35" i="10"/>
  <c r="AF36" i="10"/>
  <c r="AN35" i="10"/>
  <c r="AD37" i="10"/>
  <c r="AL37" i="10"/>
  <c r="AJ38" i="10"/>
  <c r="AF38" i="10"/>
  <c r="AF40" i="10"/>
  <c r="AN40" i="10"/>
  <c r="AL40" i="10"/>
  <c r="AF46" i="10"/>
  <c r="AE47" i="10"/>
  <c r="AM47" i="10"/>
  <c r="AD48" i="10"/>
  <c r="AL48" i="10"/>
  <c r="AE61" i="10"/>
  <c r="AM61" i="10"/>
  <c r="AM60" i="10"/>
  <c r="AD61" i="10"/>
  <c r="AL61" i="10"/>
  <c r="AJ65" i="10"/>
  <c r="AG66" i="10"/>
  <c r="AF67" i="10"/>
  <c r="AN67" i="10"/>
  <c r="AJ69" i="10"/>
  <c r="AG70" i="10"/>
  <c r="AF71" i="10"/>
  <c r="AN71" i="10"/>
  <c r="AE75" i="10"/>
  <c r="AM75" i="10"/>
  <c r="AH80" i="10"/>
  <c r="AG80" i="10"/>
  <c r="AI83" i="10"/>
  <c r="AF85" i="10"/>
  <c r="AJ89" i="10"/>
  <c r="AH90" i="10"/>
  <c r="AM91" i="10"/>
  <c r="AI91" i="10"/>
  <c r="AJ93" i="10"/>
  <c r="AH94" i="10"/>
  <c r="AD96" i="10"/>
  <c r="AF97" i="10"/>
  <c r="AN97" i="10"/>
  <c r="AD99" i="10"/>
  <c r="AK102" i="10"/>
  <c r="AF103" i="10"/>
  <c r="AN103" i="10"/>
  <c r="AF104" i="10"/>
  <c r="AC105" i="10"/>
  <c r="AJ107" i="10"/>
  <c r="AF109" i="10"/>
  <c r="AN109" i="10"/>
  <c r="AG112" i="10"/>
  <c r="AD113" i="10"/>
  <c r="AL113" i="10"/>
  <c r="AI113" i="10"/>
  <c r="AD118" i="10"/>
  <c r="AL118" i="10"/>
  <c r="AK117" i="10"/>
  <c r="AJ119" i="10"/>
  <c r="AM20" i="10"/>
  <c r="AM21" i="10"/>
  <c r="AF43" i="10"/>
  <c r="AN43" i="10"/>
  <c r="AF44" i="10"/>
  <c r="AD75" i="10"/>
  <c r="AL75" i="10"/>
  <c r="AF77" i="10"/>
  <c r="AC81" i="10"/>
  <c r="AK81" i="10"/>
  <c r="AH91" i="10"/>
  <c r="AE97" i="10"/>
  <c r="AM104" i="10"/>
  <c r="AE108" i="10"/>
  <c r="AM108" i="10"/>
  <c r="AH118" i="10"/>
  <c r="AI5" i="10"/>
  <c r="AG7" i="10"/>
  <c r="AC13" i="10"/>
  <c r="AK13" i="10"/>
  <c r="AD14" i="10"/>
  <c r="AH16" i="10"/>
  <c r="AD18" i="10"/>
  <c r="AL18" i="10"/>
  <c r="AG29" i="10"/>
  <c r="AL30" i="10"/>
  <c r="AD31" i="10"/>
  <c r="AN33" i="10"/>
  <c r="AE35" i="10"/>
  <c r="AM39" i="10"/>
  <c r="AE43" i="10"/>
  <c r="AM43" i="10"/>
  <c r="AE45" i="10"/>
  <c r="AM45" i="10"/>
  <c r="AC48" i="10"/>
  <c r="AK48" i="10"/>
  <c r="AH49" i="10"/>
  <c r="AG49" i="10"/>
  <c r="AM55" i="10"/>
  <c r="AD57" i="10"/>
  <c r="AN58" i="10"/>
  <c r="AD59" i="10"/>
  <c r="AJ62" i="10"/>
  <c r="AE66" i="10"/>
  <c r="AM66" i="10"/>
  <c r="AD66" i="10"/>
  <c r="AL66" i="10"/>
  <c r="AG67" i="10"/>
  <c r="AI68" i="10"/>
  <c r="AE70" i="10"/>
  <c r="AM70" i="10"/>
  <c r="AD70" i="10"/>
  <c r="AL70" i="10"/>
  <c r="AG71" i="10"/>
  <c r="AC76" i="10"/>
  <c r="AK76" i="10"/>
  <c r="AI77" i="10"/>
  <c r="AH81" i="10"/>
  <c r="AD82" i="10"/>
  <c r="AG82" i="10"/>
  <c r="AD90" i="10"/>
  <c r="AL90" i="10"/>
  <c r="AF93" i="10"/>
  <c r="AN93" i="10"/>
  <c r="AN94" i="10"/>
  <c r="AL94" i="10"/>
  <c r="AI98" i="10"/>
  <c r="AJ98" i="10"/>
  <c r="AD104" i="10"/>
  <c r="AL104" i="10"/>
  <c r="AH110" i="10"/>
  <c r="AH116" i="10"/>
  <c r="AI118" i="10"/>
  <c r="AI15" i="10"/>
  <c r="AM33" i="10"/>
  <c r="AF34" i="10"/>
  <c r="AI37" i="10"/>
  <c r="AC40" i="10"/>
  <c r="AD43" i="10"/>
  <c r="AD44" i="10"/>
  <c r="AL44" i="10"/>
  <c r="AG53" i="10"/>
  <c r="AE74" i="10"/>
  <c r="AM74" i="10"/>
  <c r="AG88" i="10"/>
  <c r="AE89" i="10"/>
  <c r="AC90" i="10"/>
  <c r="AK90" i="10"/>
  <c r="AJ95" i="10"/>
  <c r="AL97" i="10"/>
  <c r="AE98" i="10"/>
  <c r="AG102" i="10"/>
  <c r="AC104" i="10"/>
  <c r="AI116" i="10"/>
  <c r="AG5" i="10"/>
  <c r="AE7" i="10"/>
  <c r="AL8" i="10"/>
  <c r="AF10" i="10"/>
  <c r="AN10" i="10"/>
  <c r="AI12" i="10"/>
  <c r="AC15" i="10"/>
  <c r="AK15" i="10"/>
  <c r="AJ18" i="10"/>
  <c r="AG19" i="10"/>
  <c r="AN23" i="10"/>
  <c r="AK24" i="10"/>
  <c r="AH25" i="10"/>
  <c r="AM29" i="10"/>
  <c r="AC35" i="10"/>
  <c r="AC39" i="10"/>
  <c r="AK39" i="10"/>
  <c r="AJ59" i="10"/>
  <c r="AH61" i="10"/>
  <c r="AG62" i="10"/>
  <c r="AF65" i="10"/>
  <c r="AN65" i="10"/>
  <c r="AJ67" i="10"/>
  <c r="AF69" i="10"/>
  <c r="AN69" i="10"/>
  <c r="AJ71" i="10"/>
  <c r="AC84" i="10"/>
  <c r="AI89" i="10"/>
  <c r="AG103" i="10"/>
  <c r="AI109" i="10"/>
  <c r="AM7" i="10"/>
  <c r="AE10" i="10"/>
  <c r="AC20" i="10"/>
  <c r="AG25" i="10"/>
  <c r="AL29" i="10"/>
  <c r="AI36" i="10"/>
  <c r="AJ43" i="10"/>
  <c r="AC43" i="10"/>
  <c r="AD50" i="10"/>
  <c r="AL50" i="10"/>
  <c r="AE55" i="10"/>
  <c r="AE58" i="10"/>
  <c r="AG74" i="10"/>
  <c r="AI76" i="10"/>
  <c r="AM102" i="10"/>
  <c r="AG116" i="10"/>
  <c r="AF119" i="10"/>
  <c r="AN119" i="10"/>
  <c r="AF5" i="10"/>
  <c r="AG22" i="10"/>
  <c r="AE23" i="10"/>
  <c r="AK23" i="10"/>
  <c r="AN28" i="10"/>
  <c r="AE5" i="10"/>
  <c r="AD6" i="10"/>
  <c r="AC10" i="10"/>
  <c r="AK10" i="10"/>
  <c r="AG13" i="10"/>
  <c r="AF16" i="10"/>
  <c r="AN16" i="10"/>
  <c r="AC28" i="10"/>
  <c r="AC29" i="10"/>
  <c r="AJ30" i="10"/>
  <c r="AC32" i="10"/>
  <c r="AK33" i="10"/>
  <c r="AH32" i="10"/>
  <c r="AC34" i="10"/>
  <c r="AK34" i="10"/>
  <c r="AI35" i="10"/>
  <c r="AH35" i="10"/>
  <c r="AI39" i="10"/>
  <c r="AH39" i="10"/>
  <c r="AN42" i="10"/>
  <c r="AH46" i="10"/>
  <c r="AF48" i="10"/>
  <c r="AN48" i="10"/>
  <c r="AD54" i="10"/>
  <c r="AL54" i="10"/>
  <c r="AE62" i="10"/>
  <c r="AM63" i="10"/>
  <c r="AL63" i="10"/>
  <c r="AI66" i="10"/>
  <c r="AE68" i="10"/>
  <c r="AM68" i="10"/>
  <c r="AD68" i="10"/>
  <c r="AL68" i="10"/>
  <c r="AI70" i="10"/>
  <c r="AE77" i="10"/>
  <c r="AM77" i="10"/>
  <c r="AD79" i="10"/>
  <c r="AL79" i="10"/>
  <c r="AJ80" i="10"/>
  <c r="AI81" i="10"/>
  <c r="AH84" i="10"/>
  <c r="AM85" i="10"/>
  <c r="AI87" i="10"/>
  <c r="AD87" i="10"/>
  <c r="AL87" i="10"/>
  <c r="AD88" i="10"/>
  <c r="AL88" i="10"/>
  <c r="AF89" i="10"/>
  <c r="AG91" i="10"/>
  <c r="AD93" i="10"/>
  <c r="AH95" i="10"/>
  <c r="AC97" i="10"/>
  <c r="AH98" i="10"/>
  <c r="AD102" i="10"/>
  <c r="AD107" i="10"/>
  <c r="AD111" i="10"/>
  <c r="AL111" i="10"/>
  <c r="AK111" i="10"/>
  <c r="AI111" i="10"/>
  <c r="AF113" i="10"/>
  <c r="AK115" i="10"/>
  <c r="AF115" i="10"/>
  <c r="AN115" i="10"/>
  <c r="AF116" i="10"/>
  <c r="AN116" i="10"/>
  <c r="AF117" i="10"/>
  <c r="AN117" i="10"/>
  <c r="AE119" i="10"/>
  <c r="AM119" i="10"/>
  <c r="AL119" i="10"/>
  <c r="AN5" i="10"/>
  <c r="AH12" i="10"/>
  <c r="AD15" i="10"/>
  <c r="AM23" i="10"/>
  <c r="AG27" i="10"/>
  <c r="AD29" i="10"/>
  <c r="AJ9" i="10"/>
  <c r="AF13" i="10"/>
  <c r="AN13" i="10"/>
  <c r="AF17" i="10"/>
  <c r="AN17" i="10"/>
  <c r="AD19" i="10"/>
  <c r="AL19" i="10"/>
  <c r="AG21" i="10"/>
  <c r="AE27" i="10"/>
  <c r="AM27" i="10"/>
  <c r="AE31" i="10"/>
  <c r="AM31" i="10"/>
  <c r="AJ34" i="10"/>
  <c r="AG36" i="10"/>
  <c r="AC38" i="10"/>
  <c r="AK38" i="10"/>
  <c r="AE42" i="10"/>
  <c r="AM42" i="10"/>
  <c r="AH42" i="10"/>
  <c r="AH44" i="10"/>
  <c r="AG50" i="10"/>
  <c r="AH51" i="10"/>
  <c r="AF52" i="10"/>
  <c r="AC52" i="10"/>
  <c r="AK52" i="10"/>
  <c r="AH65" i="10"/>
  <c r="AD69" i="10"/>
  <c r="AH69" i="10"/>
  <c r="AI74" i="10"/>
  <c r="AG77" i="10"/>
  <c r="AD77" i="10"/>
  <c r="AL77" i="10"/>
  <c r="AE82" i="10"/>
  <c r="AL82" i="10"/>
  <c r="AN84" i="10"/>
  <c r="AD85" i="10"/>
  <c r="AL85" i="10"/>
  <c r="AG85" i="10"/>
  <c r="AC88" i="10"/>
  <c r="AG90" i="10"/>
  <c r="AN91" i="10"/>
  <c r="AG95" i="10"/>
  <c r="AJ96" i="10"/>
  <c r="AG98" i="10"/>
  <c r="AJ99" i="10"/>
  <c r="AH101" i="10"/>
  <c r="AG104" i="10"/>
  <c r="AI107" i="10"/>
  <c r="AF110" i="10"/>
  <c r="AN110" i="10"/>
  <c r="AC111" i="10"/>
  <c r="AE112" i="10"/>
  <c r="AM112" i="10"/>
  <c r="AJ115" i="10"/>
  <c r="AE115" i="10"/>
  <c r="AM115" i="10"/>
  <c r="AE117" i="10"/>
  <c r="AM117" i="10"/>
  <c r="AL16" i="10"/>
  <c r="AE17" i="10"/>
  <c r="AI22" i="10"/>
  <c r="AI7" i="10"/>
  <c r="AM9" i="10"/>
  <c r="AI13" i="10"/>
  <c r="AH15" i="10"/>
  <c r="AK16" i="10"/>
  <c r="AN19" i="10"/>
  <c r="AD27" i="10"/>
  <c r="AH28" i="10"/>
  <c r="AK37" i="10"/>
  <c r="AN38" i="10"/>
  <c r="AG42" i="10"/>
  <c r="AH45" i="10"/>
  <c r="AE46" i="10"/>
  <c r="AD49" i="10"/>
  <c r="AL49" i="10"/>
  <c r="AE52" i="10"/>
  <c r="AM52" i="10"/>
  <c r="AD4" i="10"/>
  <c r="AK5" i="10"/>
  <c r="AN6" i="10"/>
  <c r="AI8" i="10"/>
  <c r="AG10" i="10"/>
  <c r="AE12" i="10"/>
  <c r="AF14" i="10"/>
  <c r="AN14" i="10"/>
  <c r="AM18" i="10"/>
  <c r="AE20" i="10"/>
  <c r="AH24" i="10"/>
  <c r="AI30" i="10"/>
  <c r="AG31" i="10"/>
  <c r="AK32" i="10"/>
  <c r="AI33" i="10"/>
  <c r="AD34" i="10"/>
  <c r="AH36" i="10"/>
  <c r="AJ37" i="10"/>
  <c r="AL38" i="10"/>
  <c r="AJ42" i="10"/>
  <c r="AH43" i="10"/>
  <c r="AL43" i="10"/>
  <c r="AG44" i="10"/>
  <c r="AD46" i="10"/>
  <c r="AL46" i="10"/>
  <c r="AM48" i="10"/>
  <c r="AF49" i="10"/>
  <c r="AD52" i="10"/>
  <c r="AL52" i="10"/>
  <c r="AJ5" i="10"/>
  <c r="AH9" i="10"/>
  <c r="AJ10" i="10"/>
  <c r="AK21" i="10"/>
  <c r="AD23" i="10"/>
  <c r="AI27" i="10"/>
  <c r="AJ32" i="10"/>
  <c r="AD36" i="10"/>
  <c r="AM37" i="10"/>
  <c r="AI38" i="10"/>
  <c r="AG39" i="10"/>
  <c r="AI42" i="10"/>
  <c r="AH47" i="10"/>
  <c r="AE48" i="10"/>
  <c r="AM51" i="10"/>
  <c r="AN50" i="10"/>
  <c r="AN49" i="10"/>
  <c r="AF54" i="10"/>
  <c r="AF53" i="10"/>
  <c r="AN54" i="10"/>
  <c r="AN53" i="10"/>
  <c r="AH6" i="10"/>
  <c r="AG40" i="10"/>
  <c r="AI59" i="10"/>
  <c r="AI60" i="10"/>
  <c r="AC8" i="10"/>
  <c r="AK8" i="10"/>
  <c r="AM12" i="10"/>
  <c r="AJ13" i="10"/>
  <c r="AC14" i="10"/>
  <c r="AK14" i="10"/>
  <c r="AE15" i="10"/>
  <c r="AF18" i="10"/>
  <c r="AN18" i="10"/>
  <c r="AF19" i="10"/>
  <c r="AH22" i="10"/>
  <c r="AJ23" i="10"/>
  <c r="AD45" i="10"/>
  <c r="AL45" i="10"/>
  <c r="AH60" i="10"/>
  <c r="AN44" i="10"/>
  <c r="AN45" i="10"/>
  <c r="AC16" i="10"/>
  <c r="AF45" i="10"/>
  <c r="AJ58" i="10"/>
  <c r="AJ57" i="10"/>
  <c r="AL7" i="10"/>
  <c r="AM15" i="10"/>
  <c r="AC17" i="10"/>
  <c r="AL23" i="10"/>
  <c r="AJ35" i="10"/>
  <c r="AD38" i="10"/>
  <c r="AE44" i="10"/>
  <c r="AD53" i="10"/>
  <c r="AL53" i="10"/>
  <c r="AF7" i="10"/>
  <c r="AF6" i="10"/>
  <c r="AN46" i="10"/>
  <c r="AN47" i="10"/>
  <c r="AN52" i="10"/>
  <c r="AN51" i="10"/>
  <c r="AF57" i="10"/>
  <c r="AF55" i="10"/>
  <c r="AN57" i="10"/>
  <c r="AN55" i="10"/>
  <c r="AI57" i="10"/>
  <c r="AI58" i="10"/>
  <c r="AC33" i="10"/>
  <c r="AM46" i="10"/>
  <c r="AF47" i="10"/>
  <c r="AM49" i="10"/>
  <c r="AD63" i="10"/>
  <c r="AC7" i="10"/>
  <c r="AK7" i="10"/>
  <c r="AF12" i="10"/>
  <c r="AN12" i="10"/>
  <c r="AJ17" i="10"/>
  <c r="AF58" i="10"/>
  <c r="AC60" i="10"/>
  <c r="AK60" i="10"/>
  <c r="AE60" i="10"/>
  <c r="AN62" i="10"/>
  <c r="AJ73" i="10"/>
  <c r="AJ75" i="10"/>
  <c r="AJ77" i="10"/>
  <c r="AJ79" i="10"/>
  <c r="AJ81" i="10"/>
  <c r="AJ83" i="10"/>
  <c r="AJ85" i="10"/>
  <c r="AN87" i="10"/>
  <c r="AM89" i="10"/>
  <c r="AL91" i="10"/>
  <c r="AF98" i="10"/>
  <c r="AF101" i="10"/>
  <c r="AN101" i="10"/>
  <c r="AI101" i="10"/>
  <c r="AH103" i="10"/>
  <c r="AJ109" i="10"/>
  <c r="AM109" i="10"/>
  <c r="AL110" i="10"/>
  <c r="AC115" i="10"/>
  <c r="AC117" i="10"/>
  <c r="AC119" i="10"/>
  <c r="AK51" i="10"/>
  <c r="AK53" i="10"/>
  <c r="AK55" i="10"/>
  <c r="AC58" i="10"/>
  <c r="AK58" i="10"/>
  <c r="AC59" i="10"/>
  <c r="AN60" i="10"/>
  <c r="AM62" i="10"/>
  <c r="AM87" i="10"/>
  <c r="AD105" i="10"/>
  <c r="AI117" i="10"/>
  <c r="AI119" i="10"/>
  <c r="AG63" i="10"/>
  <c r="AE93" i="10"/>
  <c r="AC96" i="10"/>
  <c r="AK96" i="10"/>
  <c r="AN98" i="10"/>
  <c r="AE102" i="10"/>
  <c r="AD103" i="10"/>
  <c r="AD74" i="10"/>
  <c r="AL74" i="10"/>
  <c r="AD76" i="10"/>
  <c r="AL76" i="10"/>
  <c r="AH89" i="10"/>
  <c r="AJ104" i="10"/>
  <c r="AG59" i="10"/>
  <c r="AH62" i="10"/>
  <c r="AE90" i="10"/>
  <c r="AJ102" i="10"/>
  <c r="AG57" i="10"/>
  <c r="AE63" i="10"/>
  <c r="AC73" i="10"/>
  <c r="AC75" i="10"/>
  <c r="AC77" i="10"/>
  <c r="AC80" i="10"/>
  <c r="AC82" i="10"/>
  <c r="AE88" i="10"/>
  <c r="AC91" i="10"/>
  <c r="AK91" i="10"/>
  <c r="AE111" i="10"/>
  <c r="AE116" i="10"/>
  <c r="AM116" i="10"/>
  <c r="AE118" i="10"/>
  <c r="AM118" i="10"/>
  <c r="AF87" i="10"/>
  <c r="AC89" i="10"/>
  <c r="AK89" i="10"/>
  <c r="AK101" i="10"/>
  <c r="AJ103" i="10"/>
  <c r="AI105" i="10"/>
  <c r="AE109" i="10"/>
  <c r="AD110" i="10"/>
  <c r="AJ113" i="10"/>
  <c r="AH58" i="10"/>
  <c r="AF22" i="10"/>
  <c r="AN22" i="10"/>
  <c r="AE28" i="10"/>
  <c r="AM28" i="10"/>
  <c r="AE32" i="10"/>
  <c r="AM32" i="10"/>
  <c r="AE36" i="10"/>
  <c r="AM36" i="10"/>
  <c r="AE40" i="10"/>
  <c r="AM40" i="10"/>
  <c r="AC45" i="10"/>
  <c r="AC47" i="10"/>
  <c r="AC51" i="10"/>
  <c r="AC53" i="10"/>
  <c r="AC55" i="10"/>
  <c r="AF60" i="10"/>
  <c r="AC62" i="10"/>
  <c r="AK62" i="10"/>
  <c r="AH66" i="10"/>
  <c r="AH68" i="10"/>
  <c r="AH70" i="10"/>
  <c r="AH73" i="10"/>
  <c r="AK73" i="10"/>
  <c r="AH75" i="10"/>
  <c r="AK75" i="10"/>
  <c r="AH77" i="10"/>
  <c r="AK77" i="10"/>
  <c r="AK80" i="10"/>
  <c r="AK82" i="10"/>
  <c r="AK84" i="10"/>
  <c r="AC87" i="10"/>
  <c r="AK87" i="10"/>
  <c r="AN89" i="10"/>
  <c r="AI94" i="10"/>
  <c r="AE99" i="10"/>
  <c r="AI103" i="10"/>
  <c r="AD108" i="10"/>
  <c r="AJ111" i="10"/>
  <c r="AM111" i="10"/>
  <c r="AL112" i="10"/>
  <c r="AD115" i="10"/>
  <c r="AD117" i="10"/>
  <c r="AD119" i="10"/>
  <c r="AM103" i="7"/>
  <c r="AJ92" i="7"/>
  <c r="AV124" i="7"/>
  <c r="AJ81" i="7"/>
  <c r="AI84" i="7"/>
  <c r="AK86" i="7"/>
  <c r="AJ90" i="7"/>
  <c r="AI93" i="7"/>
  <c r="AW109" i="7"/>
  <c r="AO109" i="7"/>
  <c r="AU152" i="7"/>
  <c r="AM152" i="7"/>
  <c r="AT151" i="7"/>
  <c r="AL151" i="7"/>
  <c r="AS150" i="7"/>
  <c r="AK150" i="7"/>
  <c r="AR149" i="7"/>
  <c r="AJ149" i="7"/>
  <c r="AQ148" i="7"/>
  <c r="AI148" i="7"/>
  <c r="AP139" i="7"/>
  <c r="AW138" i="7"/>
  <c r="AO138" i="7"/>
  <c r="AV137" i="7"/>
  <c r="AN137" i="7"/>
  <c r="AU136" i="7"/>
  <c r="AM136" i="7"/>
  <c r="AT135" i="7"/>
  <c r="AL135" i="7"/>
  <c r="AS134" i="7"/>
  <c r="AK134" i="7"/>
  <c r="AR133" i="7"/>
  <c r="AJ133" i="7"/>
  <c r="AQ124" i="7"/>
  <c r="AP123" i="7"/>
  <c r="AW122" i="7"/>
  <c r="AO122" i="7"/>
  <c r="AV121" i="7"/>
  <c r="AN121" i="7"/>
  <c r="AU120" i="7"/>
  <c r="AM120" i="7"/>
  <c r="AT119" i="7"/>
  <c r="AL119" i="7"/>
  <c r="AS118" i="7"/>
  <c r="AK118" i="7"/>
  <c r="AR109" i="7"/>
  <c r="AJ109" i="7"/>
  <c r="AQ108" i="7"/>
  <c r="AI108" i="7"/>
  <c r="AP107" i="7"/>
  <c r="AW106" i="7"/>
  <c r="AO106" i="7"/>
  <c r="AV105" i="7"/>
  <c r="AN105" i="7"/>
  <c r="AU104" i="7"/>
  <c r="AM104" i="7"/>
  <c r="AT103" i="7"/>
  <c r="AL103" i="7"/>
  <c r="AS94" i="7"/>
  <c r="AI81" i="7"/>
  <c r="AK83" i="7"/>
  <c r="AL34" i="7"/>
  <c r="AU49" i="7"/>
  <c r="AJ50" i="7"/>
  <c r="AN36" i="7"/>
  <c r="AW51" i="7"/>
  <c r="AJ22" i="7"/>
  <c r="AL52" i="7"/>
  <c r="AW23" i="7"/>
  <c r="AQ53" i="7"/>
  <c r="AT24" i="7"/>
  <c r="AN54" i="7"/>
  <c r="AR40" i="7"/>
  <c r="AT70" i="7"/>
  <c r="AJ27" i="7"/>
  <c r="AR27" i="7"/>
  <c r="AL57" i="7"/>
  <c r="AU72" i="7"/>
  <c r="AW28" i="7"/>
  <c r="AJ73" i="7"/>
  <c r="AT29" i="7"/>
  <c r="AN59" i="7"/>
  <c r="AQ30" i="7"/>
  <c r="AS60" i="7"/>
  <c r="AV31" i="7"/>
  <c r="AW46" i="7"/>
  <c r="AK19" i="7"/>
  <c r="AM49" i="7"/>
  <c r="AQ35" i="7"/>
  <c r="AK65" i="7"/>
  <c r="AM21" i="7"/>
  <c r="AO51" i="7"/>
  <c r="AK37" i="7"/>
  <c r="AM67" i="7"/>
  <c r="AO23" i="7"/>
  <c r="AJ68" i="7"/>
  <c r="AL24" i="7"/>
  <c r="AV54" i="7"/>
  <c r="AQ25" i="7"/>
  <c r="AL70" i="7"/>
  <c r="AS19" i="7"/>
  <c r="AN64" i="7"/>
  <c r="AP20" i="7"/>
  <c r="AR50" i="7"/>
  <c r="AV36" i="7"/>
  <c r="AR22" i="7"/>
  <c r="AT52" i="7"/>
  <c r="AI53" i="7"/>
  <c r="AU39" i="7"/>
  <c r="AO69" i="7"/>
  <c r="AI25" i="7"/>
  <c r="AK55" i="7"/>
  <c r="AK42" i="7"/>
  <c r="AM72" i="7"/>
  <c r="AO28" i="7"/>
  <c r="AI58" i="7"/>
  <c r="AR73" i="7"/>
  <c r="AL29" i="7"/>
  <c r="AV59" i="7"/>
  <c r="AW74" i="7"/>
  <c r="AJ45" i="7"/>
  <c r="AK60" i="7"/>
  <c r="AT75" i="7"/>
  <c r="AN31" i="7"/>
  <c r="AI76" i="7"/>
  <c r="AT34" i="7"/>
  <c r="AV64" i="7"/>
  <c r="AI35" i="7"/>
  <c r="AS65" i="7"/>
  <c r="AU21" i="7"/>
  <c r="AP66" i="7"/>
  <c r="AS37" i="7"/>
  <c r="AU67" i="7"/>
  <c r="AP38" i="7"/>
  <c r="AR68" i="7"/>
  <c r="AM39" i="7"/>
  <c r="AW69" i="7"/>
  <c r="AJ40" i="7"/>
  <c r="AS55" i="7"/>
  <c r="AS42" i="7"/>
  <c r="AT57" i="7"/>
  <c r="AP43" i="7"/>
  <c r="AQ58" i="7"/>
  <c r="AM44" i="7"/>
  <c r="AU44" i="7"/>
  <c r="AO74" i="7"/>
  <c r="AI30" i="7"/>
  <c r="AR45" i="7"/>
  <c r="AL75" i="7"/>
  <c r="AO46" i="7"/>
  <c r="AP61" i="7"/>
  <c r="AN124" i="7"/>
  <c r="AO146" i="7"/>
  <c r="AU144" i="7"/>
  <c r="AT143" i="7"/>
  <c r="AK142" i="7"/>
  <c r="AI140" i="7"/>
  <c r="AP131" i="7"/>
  <c r="AV129" i="7"/>
  <c r="AM128" i="7"/>
  <c r="AS126" i="7"/>
  <c r="AJ125" i="7"/>
  <c r="AP115" i="7"/>
  <c r="AQ154" i="7"/>
  <c r="AI154" i="7"/>
  <c r="AP153" i="7"/>
  <c r="AW152" i="7"/>
  <c r="AO152" i="7"/>
  <c r="AV151" i="7"/>
  <c r="AN151" i="7"/>
  <c r="AU150" i="7"/>
  <c r="AM150" i="7"/>
  <c r="AT149" i="7"/>
  <c r="AL149" i="7"/>
  <c r="AS148" i="7"/>
  <c r="AK148" i="7"/>
  <c r="AR146" i="7"/>
  <c r="AJ146" i="7"/>
  <c r="AR139" i="7"/>
  <c r="AJ139" i="7"/>
  <c r="AQ138" i="7"/>
  <c r="AI138" i="7"/>
  <c r="AP137" i="7"/>
  <c r="AW136" i="7"/>
  <c r="AO136" i="7"/>
  <c r="AV135" i="7"/>
  <c r="AN135" i="7"/>
  <c r="AU134" i="7"/>
  <c r="AM134" i="7"/>
  <c r="AT133" i="7"/>
  <c r="AL133" i="7"/>
  <c r="AS131" i="7"/>
  <c r="AK131" i="7"/>
  <c r="AS124" i="7"/>
  <c r="AK124" i="7"/>
  <c r="AR123" i="7"/>
  <c r="AJ123" i="7"/>
  <c r="AQ122" i="7"/>
  <c r="AI122" i="7"/>
  <c r="AP121" i="7"/>
  <c r="AW120" i="7"/>
  <c r="AO120" i="7"/>
  <c r="AV119" i="7"/>
  <c r="AN119" i="7"/>
  <c r="AU118" i="7"/>
  <c r="AM118" i="7"/>
  <c r="AT109" i="7"/>
  <c r="AL109" i="7"/>
  <c r="AS108" i="7"/>
  <c r="AK108" i="7"/>
  <c r="AR107" i="7"/>
  <c r="AJ107" i="7"/>
  <c r="AQ106" i="7"/>
  <c r="AI106" i="7"/>
  <c r="AP105" i="7"/>
  <c r="AW104" i="7"/>
  <c r="AO104" i="7"/>
  <c r="AV103" i="7"/>
  <c r="AN103" i="7"/>
  <c r="AS146" i="7"/>
  <c r="AK146" i="7"/>
  <c r="AR145" i="7"/>
  <c r="AJ145" i="7"/>
  <c r="AQ144" i="7"/>
  <c r="AI144" i="7"/>
  <c r="AP143" i="7"/>
  <c r="AW142" i="7"/>
  <c r="AO142" i="7"/>
  <c r="AV141" i="7"/>
  <c r="AN141" i="7"/>
  <c r="AU140" i="7"/>
  <c r="AM140" i="7"/>
  <c r="AT131" i="7"/>
  <c r="AL131" i="7"/>
  <c r="AS130" i="7"/>
  <c r="AK130" i="7"/>
  <c r="AR129" i="7"/>
  <c r="AJ129" i="7"/>
  <c r="AQ128" i="7"/>
  <c r="AI128" i="7"/>
  <c r="AP127" i="7"/>
  <c r="AW126" i="7"/>
  <c r="AO126" i="7"/>
  <c r="AV125" i="7"/>
  <c r="AN125" i="7"/>
  <c r="AU116" i="7"/>
  <c r="AM116" i="7"/>
  <c r="AT115" i="7"/>
  <c r="AL115" i="7"/>
  <c r="AS114" i="7"/>
  <c r="AK114" i="7"/>
  <c r="AR113" i="7"/>
  <c r="AJ113" i="7"/>
  <c r="AQ112" i="7"/>
  <c r="AI112" i="7"/>
  <c r="AP111" i="7"/>
  <c r="AW110" i="7"/>
  <c r="AO110" i="7"/>
  <c r="AV101" i="7"/>
  <c r="AN101" i="7"/>
  <c r="AU100" i="7"/>
  <c r="AM100" i="7"/>
  <c r="AT99" i="7"/>
  <c r="AL99" i="7"/>
  <c r="AS98" i="7"/>
  <c r="AK98" i="7"/>
  <c r="AR97" i="7"/>
  <c r="AJ97" i="7"/>
  <c r="AK82" i="7"/>
  <c r="AT154" i="7"/>
  <c r="AL154" i="7"/>
  <c r="AJ82" i="7"/>
  <c r="AM106" i="7"/>
  <c r="AT105" i="7"/>
  <c r="AL105" i="7"/>
  <c r="AS104" i="7"/>
  <c r="AK104" i="7"/>
  <c r="AR103" i="7"/>
  <c r="AJ103" i="7"/>
  <c r="AV145" i="7"/>
  <c r="AM144" i="7"/>
  <c r="AS142" i="7"/>
  <c r="AJ141" i="7"/>
  <c r="AW130" i="7"/>
  <c r="AN129" i="7"/>
  <c r="AL127" i="7"/>
  <c r="AK126" i="7"/>
  <c r="AQ116" i="7"/>
  <c r="AI116" i="7"/>
  <c r="AO114" i="7"/>
  <c r="AV113" i="7"/>
  <c r="AN113" i="7"/>
  <c r="AU112" i="7"/>
  <c r="AM112" i="7"/>
  <c r="AT111" i="7"/>
  <c r="AL111" i="7"/>
  <c r="AS110" i="7"/>
  <c r="AK110" i="7"/>
  <c r="AR101" i="7"/>
  <c r="AJ101" i="7"/>
  <c r="AQ100" i="7"/>
  <c r="AI100" i="7"/>
  <c r="AP99" i="7"/>
  <c r="AW98" i="7"/>
  <c r="AO98" i="7"/>
  <c r="AV97" i="7"/>
  <c r="AN97" i="7"/>
  <c r="AU96" i="7"/>
  <c r="AM96" i="7"/>
  <c r="AT95" i="7"/>
  <c r="AL95" i="7"/>
  <c r="AW94" i="7"/>
  <c r="AO94" i="7"/>
  <c r="AW91" i="7"/>
  <c r="AO91" i="7"/>
  <c r="AS88" i="7"/>
  <c r="AK80" i="7"/>
  <c r="AJ83" i="7"/>
  <c r="AJ91" i="7"/>
  <c r="AW146" i="7"/>
  <c r="AN145" i="7"/>
  <c r="AL143" i="7"/>
  <c r="AR141" i="7"/>
  <c r="AQ140" i="7"/>
  <c r="AO130" i="7"/>
  <c r="AU128" i="7"/>
  <c r="AT127" i="7"/>
  <c r="AR125" i="7"/>
  <c r="AW114" i="7"/>
  <c r="AJ89" i="7"/>
  <c r="AV19" i="7"/>
  <c r="AP49" i="7"/>
  <c r="AL35" i="7"/>
  <c r="AU50" i="7"/>
  <c r="AP21" i="7"/>
  <c r="AQ36" i="7"/>
  <c r="AK66" i="7"/>
  <c r="AM22" i="7"/>
  <c r="AN37" i="7"/>
  <c r="AW52" i="7"/>
  <c r="AJ23" i="7"/>
  <c r="AK38" i="7"/>
  <c r="AM68" i="7"/>
  <c r="AW24" i="7"/>
  <c r="AJ69" i="7"/>
  <c r="AM40" i="7"/>
  <c r="AN55" i="7"/>
  <c r="AO70" i="7"/>
  <c r="AL94" i="7"/>
  <c r="AL92" i="7"/>
  <c r="AT90" i="7"/>
  <c r="AP89" i="7"/>
  <c r="AT86" i="7"/>
  <c r="AP85" i="7"/>
  <c r="AP83" i="7"/>
  <c r="AL82" i="7"/>
  <c r="AL80" i="7"/>
  <c r="AK84" i="7"/>
  <c r="AL19" i="7"/>
  <c r="AT19" i="7"/>
  <c r="AM34" i="7"/>
  <c r="AU34" i="7"/>
  <c r="AN49" i="7"/>
  <c r="AV49" i="7"/>
  <c r="AO64" i="7"/>
  <c r="AW64" i="7"/>
  <c r="AI20" i="7"/>
  <c r="AQ20" i="7"/>
  <c r="AJ35" i="7"/>
  <c r="AR35" i="7"/>
  <c r="AK50" i="7"/>
  <c r="AS50" i="7"/>
  <c r="AL65" i="7"/>
  <c r="AT65" i="7"/>
  <c r="AN21" i="7"/>
  <c r="AV21" i="7"/>
  <c r="AO36" i="7"/>
  <c r="AW36" i="7"/>
  <c r="AP51" i="7"/>
  <c r="AI66" i="7"/>
  <c r="AQ66" i="7"/>
  <c r="AK22" i="7"/>
  <c r="AS22" i="7"/>
  <c r="AL37" i="7"/>
  <c r="AT37" i="7"/>
  <c r="AM52" i="7"/>
  <c r="AU52" i="7"/>
  <c r="AN67" i="7"/>
  <c r="AV67" i="7"/>
  <c r="AP23" i="7"/>
  <c r="AI38" i="7"/>
  <c r="AQ38" i="7"/>
  <c r="AJ53" i="7"/>
  <c r="AR53" i="7"/>
  <c r="AK68" i="7"/>
  <c r="AS68" i="7"/>
  <c r="AM24" i="7"/>
  <c r="AU24" i="7"/>
  <c r="AN39" i="7"/>
  <c r="AV39" i="7"/>
  <c r="AO54" i="7"/>
  <c r="AW54" i="7"/>
  <c r="AP69" i="7"/>
  <c r="AJ25" i="7"/>
  <c r="AR25" i="7"/>
  <c r="AK40" i="7"/>
  <c r="AS40" i="7"/>
  <c r="AL55" i="7"/>
  <c r="AT55" i="7"/>
  <c r="AM70" i="7"/>
  <c r="AU70" i="7"/>
  <c r="AL27" i="7"/>
  <c r="AT27" i="7"/>
  <c r="AM42" i="7"/>
  <c r="AU42" i="7"/>
  <c r="AN57" i="7"/>
  <c r="AV57" i="7"/>
  <c r="AO72" i="7"/>
  <c r="AW72" i="7"/>
  <c r="AI28" i="7"/>
  <c r="AQ28" i="7"/>
  <c r="AJ43" i="7"/>
  <c r="AR43" i="7"/>
  <c r="AK58" i="7"/>
  <c r="AS58" i="7"/>
  <c r="AL73" i="7"/>
  <c r="AT73" i="7"/>
  <c r="AP59" i="7"/>
  <c r="AI74" i="7"/>
  <c r="AQ74" i="7"/>
  <c r="AN75" i="7"/>
  <c r="AV75" i="7"/>
  <c r="AJ61" i="7"/>
  <c r="AR61" i="7"/>
  <c r="AP77" i="7"/>
  <c r="AL63" i="7"/>
  <c r="AT63" i="7"/>
  <c r="AR154" i="7"/>
  <c r="AJ154" i="7"/>
  <c r="AQ153" i="7"/>
  <c r="AI153" i="7"/>
  <c r="AP152" i="7"/>
  <c r="AW151" i="7"/>
  <c r="AO151" i="7"/>
  <c r="AV150" i="7"/>
  <c r="AN150" i="7"/>
  <c r="AU149" i="7"/>
  <c r="AM149" i="7"/>
  <c r="AT148" i="7"/>
  <c r="AL148" i="7"/>
  <c r="AS139" i="7"/>
  <c r="AK139" i="7"/>
  <c r="AR138" i="7"/>
  <c r="AJ138" i="7"/>
  <c r="AQ137" i="7"/>
  <c r="AI137" i="7"/>
  <c r="AP136" i="7"/>
  <c r="AW135" i="7"/>
  <c r="AO135" i="7"/>
  <c r="AV134" i="7"/>
  <c r="AN134" i="7"/>
  <c r="AU133" i="7"/>
  <c r="AM133" i="7"/>
  <c r="AT124" i="7"/>
  <c r="AL124" i="7"/>
  <c r="AS123" i="7"/>
  <c r="AK123" i="7"/>
  <c r="AR122" i="7"/>
  <c r="AJ122" i="7"/>
  <c r="AQ121" i="7"/>
  <c r="AI121" i="7"/>
  <c r="AP120" i="7"/>
  <c r="AW119" i="7"/>
  <c r="AO119" i="7"/>
  <c r="AV118" i="7"/>
  <c r="AN118" i="7"/>
  <c r="AU109" i="7"/>
  <c r="AM109" i="7"/>
  <c r="AT108" i="7"/>
  <c r="AL108" i="7"/>
  <c r="AS107" i="7"/>
  <c r="AV94" i="7"/>
  <c r="AN94" i="7"/>
  <c r="AR93" i="7"/>
  <c r="AQ76" i="7"/>
  <c r="AS32" i="7"/>
  <c r="AI152" i="7"/>
  <c r="AP151" i="7"/>
  <c r="AW150" i="7"/>
  <c r="AO150" i="7"/>
  <c r="AV149" i="7"/>
  <c r="AN149" i="7"/>
  <c r="AU148" i="7"/>
  <c r="AM148" i="7"/>
  <c r="AT146" i="7"/>
  <c r="AL146" i="7"/>
  <c r="AS145" i="7"/>
  <c r="AK145" i="7"/>
  <c r="AR144" i="7"/>
  <c r="AJ144" i="7"/>
  <c r="AQ143" i="7"/>
  <c r="AI143" i="7"/>
  <c r="AP142" i="7"/>
  <c r="AW141" i="7"/>
  <c r="AO141" i="7"/>
  <c r="AV140" i="7"/>
  <c r="AN140" i="7"/>
  <c r="AT139" i="7"/>
  <c r="AL139" i="7"/>
  <c r="AL130" i="7"/>
  <c r="AS129" i="7"/>
  <c r="AI91" i="7"/>
  <c r="AS93" i="7"/>
  <c r="AS91" i="7"/>
  <c r="AW90" i="7"/>
  <c r="AO90" i="7"/>
  <c r="AW88" i="7"/>
  <c r="AO88" i="7"/>
  <c r="AS86" i="7"/>
  <c r="AW85" i="7"/>
  <c r="AO85" i="7"/>
  <c r="AS84" i="7"/>
  <c r="AW83" i="7"/>
  <c r="AO83" i="7"/>
  <c r="AS82" i="7"/>
  <c r="AW81" i="7"/>
  <c r="AO81" i="7"/>
  <c r="AS80" i="7"/>
  <c r="AO34" i="7"/>
  <c r="AI64" i="7"/>
  <c r="AK20" i="7"/>
  <c r="AT35" i="7"/>
  <c r="AV65" i="7"/>
  <c r="AJ51" i="7"/>
  <c r="AS66" i="7"/>
  <c r="AU22" i="7"/>
  <c r="AO52" i="7"/>
  <c r="AS38" i="7"/>
  <c r="AT53" i="7"/>
  <c r="AO24" i="7"/>
  <c r="AI54" i="7"/>
  <c r="AR69" i="7"/>
  <c r="AL25" i="7"/>
  <c r="AU40" i="7"/>
  <c r="AW70" i="7"/>
  <c r="AT94" i="7"/>
  <c r="AP91" i="7"/>
  <c r="AT88" i="7"/>
  <c r="AL84" i="7"/>
  <c r="AT80" i="7"/>
  <c r="AN19" i="7"/>
  <c r="AW34" i="7"/>
  <c r="AQ64" i="7"/>
  <c r="AS20" i="7"/>
  <c r="AM50" i="7"/>
  <c r="AN65" i="7"/>
  <c r="AI36" i="7"/>
  <c r="AR51" i="7"/>
  <c r="AV37" i="7"/>
  <c r="AP67" i="7"/>
  <c r="AR23" i="7"/>
  <c r="AL53" i="7"/>
  <c r="AU68" i="7"/>
  <c r="AP39" i="7"/>
  <c r="AQ54" i="7"/>
  <c r="AT25" i="7"/>
  <c r="AV55" i="7"/>
  <c r="AP93" i="7"/>
  <c r="AT92" i="7"/>
  <c r="AL90" i="7"/>
  <c r="AL88" i="7"/>
  <c r="AL86" i="7"/>
  <c r="AT84" i="7"/>
  <c r="AT82" i="7"/>
  <c r="AP81" i="7"/>
  <c r="AI82" i="7"/>
  <c r="AM19" i="7"/>
  <c r="AU19" i="7"/>
  <c r="AN34" i="7"/>
  <c r="AV34" i="7"/>
  <c r="AO49" i="7"/>
  <c r="AW49" i="7"/>
  <c r="AP64" i="7"/>
  <c r="AJ20" i="7"/>
  <c r="AR20" i="7"/>
  <c r="AK35" i="7"/>
  <c r="AS35" i="7"/>
  <c r="AL50" i="7"/>
  <c r="AT50" i="7"/>
  <c r="AM65" i="7"/>
  <c r="AU65" i="7"/>
  <c r="AO21" i="7"/>
  <c r="AW21" i="7"/>
  <c r="AP36" i="7"/>
  <c r="AI51" i="7"/>
  <c r="AQ51" i="7"/>
  <c r="AJ66" i="7"/>
  <c r="AR66" i="7"/>
  <c r="AL22" i="7"/>
  <c r="AT22" i="7"/>
  <c r="AM37" i="7"/>
  <c r="AU37" i="7"/>
  <c r="AN52" i="7"/>
  <c r="AV52" i="7"/>
  <c r="AO67" i="7"/>
  <c r="AW67" i="7"/>
  <c r="AI23" i="7"/>
  <c r="AQ23" i="7"/>
  <c r="AJ38" i="7"/>
  <c r="AR38" i="7"/>
  <c r="AK53" i="7"/>
  <c r="AS53" i="7"/>
  <c r="AL68" i="7"/>
  <c r="AT68" i="7"/>
  <c r="AN24" i="7"/>
  <c r="AV24" i="7"/>
  <c r="AO39" i="7"/>
  <c r="AW39" i="7"/>
  <c r="AP54" i="7"/>
  <c r="AI69" i="7"/>
  <c r="AQ69" i="7"/>
  <c r="AK25" i="7"/>
  <c r="AS25" i="7"/>
  <c r="AL40" i="7"/>
  <c r="AT40" i="7"/>
  <c r="AM55" i="7"/>
  <c r="AU55" i="7"/>
  <c r="AN70" i="7"/>
  <c r="AV70" i="7"/>
  <c r="AM27" i="7"/>
  <c r="AU27" i="7"/>
  <c r="AN42" i="7"/>
  <c r="AV42" i="7"/>
  <c r="AO57" i="7"/>
  <c r="AW57" i="7"/>
  <c r="AP72" i="7"/>
  <c r="AJ28" i="7"/>
  <c r="AR28" i="7"/>
  <c r="AK43" i="7"/>
  <c r="AS43" i="7"/>
  <c r="AL58" i="7"/>
  <c r="AT58" i="7"/>
  <c r="AM73" i="7"/>
  <c r="AU73" i="7"/>
  <c r="AO29" i="7"/>
  <c r="AW29" i="7"/>
  <c r="AP44" i="7"/>
  <c r="AI59" i="7"/>
  <c r="AQ59" i="7"/>
  <c r="AJ74" i="7"/>
  <c r="AR74" i="7"/>
  <c r="AL30" i="7"/>
  <c r="AT30" i="7"/>
  <c r="AM45" i="7"/>
  <c r="AU45" i="7"/>
  <c r="AN60" i="7"/>
  <c r="AV60" i="7"/>
  <c r="AO75" i="7"/>
  <c r="AW75" i="7"/>
  <c r="AI31" i="7"/>
  <c r="AQ31" i="7"/>
  <c r="AJ46" i="7"/>
  <c r="AR46" i="7"/>
  <c r="AK61" i="7"/>
  <c r="AS61" i="7"/>
  <c r="AL76" i="7"/>
  <c r="AT76" i="7"/>
  <c r="AN32" i="7"/>
  <c r="AV32" i="7"/>
  <c r="AO47" i="7"/>
  <c r="AW47" i="7"/>
  <c r="AP62" i="7"/>
  <c r="AI77" i="7"/>
  <c r="AQ77" i="7"/>
  <c r="AK33" i="7"/>
  <c r="AS33" i="7"/>
  <c r="AL48" i="7"/>
  <c r="AT48" i="7"/>
  <c r="AM63" i="7"/>
  <c r="AU63" i="7"/>
  <c r="AN78" i="7"/>
  <c r="AV78" i="7"/>
  <c r="AU94" i="7"/>
  <c r="AM94" i="7"/>
  <c r="AQ93" i="7"/>
  <c r="AU92" i="7"/>
  <c r="AM92" i="7"/>
  <c r="AQ91" i="7"/>
  <c r="AU90" i="7"/>
  <c r="AM90" i="7"/>
  <c r="AQ89" i="7"/>
  <c r="AU88" i="7"/>
  <c r="AM88" i="7"/>
  <c r="AU86" i="7"/>
  <c r="AM86" i="7"/>
  <c r="AQ85" i="7"/>
  <c r="AU84" i="7"/>
  <c r="AM84" i="7"/>
  <c r="AQ83" i="7"/>
  <c r="AU82" i="7"/>
  <c r="AM82" i="7"/>
  <c r="AQ81" i="7"/>
  <c r="AU80" i="7"/>
  <c r="AM80" i="7"/>
  <c r="AK81" i="7"/>
  <c r="AI86" i="7"/>
  <c r="AK89" i="7"/>
  <c r="AO19" i="7"/>
  <c r="AW19" i="7"/>
  <c r="AP34" i="7"/>
  <c r="AI49" i="7"/>
  <c r="AQ49" i="7"/>
  <c r="AJ64" i="7"/>
  <c r="AR64" i="7"/>
  <c r="AL20" i="7"/>
  <c r="AT20" i="7"/>
  <c r="AM35" i="7"/>
  <c r="AU35" i="7"/>
  <c r="AN50" i="7"/>
  <c r="AV50" i="7"/>
  <c r="AO65" i="7"/>
  <c r="AW65" i="7"/>
  <c r="AI21" i="7"/>
  <c r="AQ21" i="7"/>
  <c r="AJ36" i="7"/>
  <c r="AR36" i="7"/>
  <c r="AK51" i="7"/>
  <c r="AS51" i="7"/>
  <c r="AL66" i="7"/>
  <c r="AT66" i="7"/>
  <c r="AN22" i="7"/>
  <c r="AV22" i="7"/>
  <c r="AO37" i="7"/>
  <c r="AW37" i="7"/>
  <c r="AP52" i="7"/>
  <c r="AI67" i="7"/>
  <c r="AQ67" i="7"/>
  <c r="AK23" i="7"/>
  <c r="AS23" i="7"/>
  <c r="AL38" i="7"/>
  <c r="AT38" i="7"/>
  <c r="AM53" i="7"/>
  <c r="AU53" i="7"/>
  <c r="AN68" i="7"/>
  <c r="AV68" i="7"/>
  <c r="AP24" i="7"/>
  <c r="AI39" i="7"/>
  <c r="AQ39" i="7"/>
  <c r="AJ54" i="7"/>
  <c r="AR54" i="7"/>
  <c r="AK69" i="7"/>
  <c r="AS69" i="7"/>
  <c r="AM25" i="7"/>
  <c r="AU25" i="7"/>
  <c r="AN40" i="7"/>
  <c r="AV40" i="7"/>
  <c r="AO55" i="7"/>
  <c r="AW55" i="7"/>
  <c r="AP70" i="7"/>
  <c r="AO27" i="7"/>
  <c r="AW27" i="7"/>
  <c r="AP42" i="7"/>
  <c r="AI57" i="7"/>
  <c r="AQ57" i="7"/>
  <c r="AJ72" i="7"/>
  <c r="AR72" i="7"/>
  <c r="AL28" i="7"/>
  <c r="AT28" i="7"/>
  <c r="AM43" i="7"/>
  <c r="AU43" i="7"/>
  <c r="AN58" i="7"/>
  <c r="AV58" i="7"/>
  <c r="AO73" i="7"/>
  <c r="AW73" i="7"/>
  <c r="AI29" i="7"/>
  <c r="AQ29" i="7"/>
  <c r="AJ44" i="7"/>
  <c r="AR44" i="7"/>
  <c r="AK59" i="7"/>
  <c r="AS59" i="7"/>
  <c r="AL74" i="7"/>
  <c r="AT74" i="7"/>
  <c r="AN30" i="7"/>
  <c r="AV30" i="7"/>
  <c r="AO45" i="7"/>
  <c r="AW45" i="7"/>
  <c r="AP60" i="7"/>
  <c r="AI75" i="7"/>
  <c r="AQ75" i="7"/>
  <c r="AK31" i="7"/>
  <c r="AS31" i="7"/>
  <c r="AL46" i="7"/>
  <c r="AT46" i="7"/>
  <c r="AM61" i="7"/>
  <c r="AU61" i="7"/>
  <c r="AN76" i="7"/>
  <c r="AV76" i="7"/>
  <c r="AP32" i="7"/>
  <c r="AI47" i="7"/>
  <c r="AQ47" i="7"/>
  <c r="AJ62" i="7"/>
  <c r="AR62" i="7"/>
  <c r="AK77" i="7"/>
  <c r="AS77" i="7"/>
  <c r="AM33" i="7"/>
  <c r="AU33" i="7"/>
  <c r="AN48" i="7"/>
  <c r="AV48" i="7"/>
  <c r="AO63" i="7"/>
  <c r="AW63" i="7"/>
  <c r="AP78" i="7"/>
  <c r="AW154" i="7"/>
  <c r="AO154" i="7"/>
  <c r="AV153" i="7"/>
  <c r="AN153" i="7"/>
  <c r="AN27" i="7"/>
  <c r="AV27" i="7"/>
  <c r="AO42" i="7"/>
  <c r="AW42" i="7"/>
  <c r="AP57" i="7"/>
  <c r="AI72" i="7"/>
  <c r="AQ72" i="7"/>
  <c r="AK28" i="7"/>
  <c r="AS28" i="7"/>
  <c r="AL43" i="7"/>
  <c r="AT43" i="7"/>
  <c r="AM58" i="7"/>
  <c r="AU58" i="7"/>
  <c r="AN73" i="7"/>
  <c r="AV73" i="7"/>
  <c r="AP29" i="7"/>
  <c r="AI44" i="7"/>
  <c r="AQ44" i="7"/>
  <c r="AJ59" i="7"/>
  <c r="AR59" i="7"/>
  <c r="AK74" i="7"/>
  <c r="AS74" i="7"/>
  <c r="AM30" i="7"/>
  <c r="AU30" i="7"/>
  <c r="AN45" i="7"/>
  <c r="AV45" i="7"/>
  <c r="AO60" i="7"/>
  <c r="AW60" i="7"/>
  <c r="AP75" i="7"/>
  <c r="AJ31" i="7"/>
  <c r="AR31" i="7"/>
  <c r="AK46" i="7"/>
  <c r="AS46" i="7"/>
  <c r="AL61" i="7"/>
  <c r="AT61" i="7"/>
  <c r="AM76" i="7"/>
  <c r="AU76" i="7"/>
  <c r="AO32" i="7"/>
  <c r="AW32" i="7"/>
  <c r="AP47" i="7"/>
  <c r="AI62" i="7"/>
  <c r="AQ62" i="7"/>
  <c r="AJ77" i="7"/>
  <c r="AR77" i="7"/>
  <c r="AL33" i="7"/>
  <c r="AT33" i="7"/>
  <c r="AM48" i="7"/>
  <c r="AU48" i="7"/>
  <c r="AN63" i="7"/>
  <c r="AV63" i="7"/>
  <c r="AO78" i="7"/>
  <c r="AW78" i="7"/>
  <c r="AJ19" i="7"/>
  <c r="AK34" i="7"/>
  <c r="AL49" i="7"/>
  <c r="AU64" i="7"/>
  <c r="AV5" i="7"/>
  <c r="AP35" i="7"/>
  <c r="AJ65" i="7"/>
  <c r="AV51" i="7"/>
  <c r="AQ4" i="7"/>
  <c r="AR19" i="7"/>
  <c r="AS34" i="7"/>
  <c r="AT49" i="7"/>
  <c r="AM64" i="7"/>
  <c r="AN5" i="7"/>
  <c r="AO20" i="7"/>
  <c r="AW20" i="7"/>
  <c r="AI50" i="7"/>
  <c r="AQ50" i="7"/>
  <c r="AR65" i="7"/>
  <c r="AS6" i="7"/>
  <c r="AL21" i="7"/>
  <c r="AT21" i="7"/>
  <c r="AM36" i="7"/>
  <c r="AU36" i="7"/>
  <c r="AN51" i="7"/>
  <c r="AO66" i="7"/>
  <c r="AW66" i="7"/>
  <c r="AP7" i="7"/>
  <c r="AI22" i="7"/>
  <c r="AQ22" i="7"/>
  <c r="AJ37" i="7"/>
  <c r="AR37" i="7"/>
  <c r="AK52" i="7"/>
  <c r="AS52" i="7"/>
  <c r="AL67" i="7"/>
  <c r="AT67" i="7"/>
  <c r="AM8" i="7"/>
  <c r="AU8" i="7"/>
  <c r="AN23" i="7"/>
  <c r="AV23" i="7"/>
  <c r="AO38" i="7"/>
  <c r="AW38" i="7"/>
  <c r="AP53" i="7"/>
  <c r="AI68" i="7"/>
  <c r="AQ68" i="7"/>
  <c r="AR9" i="7"/>
  <c r="AK24" i="7"/>
  <c r="AS24" i="7"/>
  <c r="AL39" i="7"/>
  <c r="AT39" i="7"/>
  <c r="AM54" i="7"/>
  <c r="AU54" i="7"/>
  <c r="AN69" i="7"/>
  <c r="AV69" i="7"/>
  <c r="AO10" i="7"/>
  <c r="AW10" i="7"/>
  <c r="AP25" i="7"/>
  <c r="AI40" i="7"/>
  <c r="AQ40" i="7"/>
  <c r="AJ55" i="7"/>
  <c r="AR55" i="7"/>
  <c r="AK70" i="7"/>
  <c r="AS70" i="7"/>
  <c r="AL12" i="7"/>
  <c r="AT12" i="7"/>
  <c r="AV14" i="7"/>
  <c r="AU17" i="7"/>
  <c r="AK32" i="7"/>
  <c r="AT47" i="7"/>
  <c r="AN77" i="7"/>
  <c r="AP33" i="7"/>
  <c r="AJ63" i="7"/>
  <c r="AS78" i="7"/>
  <c r="AR153" i="7"/>
  <c r="AQ152" i="7"/>
  <c r="AP19" i="7"/>
  <c r="AI34" i="7"/>
  <c r="AQ34" i="7"/>
  <c r="AJ49" i="7"/>
  <c r="AR49" i="7"/>
  <c r="AK64" i="7"/>
  <c r="AS64" i="7"/>
  <c r="AM20" i="7"/>
  <c r="AU20" i="7"/>
  <c r="AN35" i="7"/>
  <c r="AV35" i="7"/>
  <c r="AO50" i="7"/>
  <c r="AW50" i="7"/>
  <c r="AP65" i="7"/>
  <c r="AJ21" i="7"/>
  <c r="AR21" i="7"/>
  <c r="AK36" i="7"/>
  <c r="AS36" i="7"/>
  <c r="AL51" i="7"/>
  <c r="AT51" i="7"/>
  <c r="AM66" i="7"/>
  <c r="AU66" i="7"/>
  <c r="AO22" i="7"/>
  <c r="AW22" i="7"/>
  <c r="AP37" i="7"/>
  <c r="AI52" i="7"/>
  <c r="AQ52" i="7"/>
  <c r="AJ67" i="7"/>
  <c r="AR67" i="7"/>
  <c r="AL23" i="7"/>
  <c r="AT23" i="7"/>
  <c r="AM38" i="7"/>
  <c r="AU38" i="7"/>
  <c r="AN53" i="7"/>
  <c r="AV53" i="7"/>
  <c r="AO68" i="7"/>
  <c r="AW68" i="7"/>
  <c r="AI24" i="7"/>
  <c r="AQ24" i="7"/>
  <c r="AJ39" i="7"/>
  <c r="AR39" i="7"/>
  <c r="AK54" i="7"/>
  <c r="AS54" i="7"/>
  <c r="AL69" i="7"/>
  <c r="AT69" i="7"/>
  <c r="AN25" i="7"/>
  <c r="AV25" i="7"/>
  <c r="AO40" i="7"/>
  <c r="AW40" i="7"/>
  <c r="AP55" i="7"/>
  <c r="AI70" i="7"/>
  <c r="AQ70" i="7"/>
  <c r="AW12" i="7"/>
  <c r="AP28" i="7"/>
  <c r="AI42" i="7"/>
  <c r="AQ42" i="7"/>
  <c r="AJ57" i="7"/>
  <c r="AR57" i="7"/>
  <c r="AK72" i="7"/>
  <c r="AS72" i="7"/>
  <c r="AT13" i="7"/>
  <c r="AM29" i="7"/>
  <c r="AU29" i="7"/>
  <c r="AN44" i="7"/>
  <c r="AV44" i="7"/>
  <c r="AO58" i="7"/>
  <c r="AW58" i="7"/>
  <c r="AP73" i="7"/>
  <c r="AJ30" i="7"/>
  <c r="AR30" i="7"/>
  <c r="AK44" i="7"/>
  <c r="AS44" i="7"/>
  <c r="AL60" i="7"/>
  <c r="AT60" i="7"/>
  <c r="AM74" i="7"/>
  <c r="AU74" i="7"/>
  <c r="AO31" i="7"/>
  <c r="AW31" i="7"/>
  <c r="AP46" i="7"/>
  <c r="AI60" i="7"/>
  <c r="AQ60" i="7"/>
  <c r="AJ76" i="7"/>
  <c r="AR76" i="7"/>
  <c r="AL32" i="7"/>
  <c r="AT32" i="7"/>
  <c r="AM46" i="7"/>
  <c r="AU46" i="7"/>
  <c r="AN62" i="7"/>
  <c r="AV62" i="7"/>
  <c r="AO76" i="7"/>
  <c r="AW76" i="7"/>
  <c r="AI33" i="7"/>
  <c r="AQ33" i="7"/>
  <c r="AJ48" i="7"/>
  <c r="AR48" i="7"/>
  <c r="AK62" i="7"/>
  <c r="AS62" i="7"/>
  <c r="AL78" i="7"/>
  <c r="AT78" i="7"/>
  <c r="AN33" i="7"/>
  <c r="AV33" i="7"/>
  <c r="AO48" i="7"/>
  <c r="AW48" i="7"/>
  <c r="AP63" i="7"/>
  <c r="AI78" i="7"/>
  <c r="AQ78" i="7"/>
  <c r="AV154" i="7"/>
  <c r="AN154" i="7"/>
  <c r="AU153" i="7"/>
  <c r="AM153" i="7"/>
  <c r="AT152" i="7"/>
  <c r="AL152" i="7"/>
  <c r="AS151" i="7"/>
  <c r="AK151" i="7"/>
  <c r="AR150" i="7"/>
  <c r="AJ150" i="7"/>
  <c r="AQ149" i="7"/>
  <c r="AI149" i="7"/>
  <c r="AP148" i="7"/>
  <c r="AV146" i="7"/>
  <c r="AN146" i="7"/>
  <c r="AU145" i="7"/>
  <c r="AM145" i="7"/>
  <c r="AT144" i="7"/>
  <c r="AL144" i="7"/>
  <c r="AS143" i="7"/>
  <c r="AK143" i="7"/>
  <c r="AR142" i="7"/>
  <c r="AJ142" i="7"/>
  <c r="AQ141" i="7"/>
  <c r="AI141" i="7"/>
  <c r="AP140" i="7"/>
  <c r="AW139" i="7"/>
  <c r="AO139" i="7"/>
  <c r="AV138" i="7"/>
  <c r="AN138" i="7"/>
  <c r="AU137" i="7"/>
  <c r="AM137" i="7"/>
  <c r="AT136" i="7"/>
  <c r="AL136" i="7"/>
  <c r="AS135" i="7"/>
  <c r="AK135" i="7"/>
  <c r="AR134" i="7"/>
  <c r="AJ134" i="7"/>
  <c r="AQ133" i="7"/>
  <c r="AI133" i="7"/>
  <c r="AW131" i="7"/>
  <c r="AO131" i="7"/>
  <c r="AV130" i="7"/>
  <c r="AN130" i="7"/>
  <c r="AU129" i="7"/>
  <c r="AM129" i="7"/>
  <c r="AT128" i="7"/>
  <c r="AL128" i="7"/>
  <c r="AS127" i="7"/>
  <c r="AK127" i="7"/>
  <c r="AR126" i="7"/>
  <c r="AJ126" i="7"/>
  <c r="AQ125" i="7"/>
  <c r="AI125" i="7"/>
  <c r="AP124" i="7"/>
  <c r="AW123" i="7"/>
  <c r="AO123" i="7"/>
  <c r="AV122" i="7"/>
  <c r="AN122" i="7"/>
  <c r="AU121" i="7"/>
  <c r="AM121" i="7"/>
  <c r="AT120" i="7"/>
  <c r="AL120" i="7"/>
  <c r="AS119" i="7"/>
  <c r="AK119" i="7"/>
  <c r="AR118" i="7"/>
  <c r="AJ118" i="7"/>
  <c r="AP116" i="7"/>
  <c r="AW115" i="7"/>
  <c r="AO115" i="7"/>
  <c r="AV114" i="7"/>
  <c r="AN114" i="7"/>
  <c r="AU113" i="7"/>
  <c r="AM113" i="7"/>
  <c r="AT112" i="7"/>
  <c r="AL112" i="7"/>
  <c r="AS111" i="7"/>
  <c r="AK111" i="7"/>
  <c r="AR110" i="7"/>
  <c r="AJ110" i="7"/>
  <c r="AQ109" i="7"/>
  <c r="AI109" i="7"/>
  <c r="AP108" i="7"/>
  <c r="AW107" i="7"/>
  <c r="AO107" i="7"/>
  <c r="AV106" i="7"/>
  <c r="AN106" i="7"/>
  <c r="AU105" i="7"/>
  <c r="AM105" i="7"/>
  <c r="AT104" i="7"/>
  <c r="AL104" i="7"/>
  <c r="AS103" i="7"/>
  <c r="AK103" i="7"/>
  <c r="AQ101" i="7"/>
  <c r="AI101" i="7"/>
  <c r="AP100" i="7"/>
  <c r="AW99" i="7"/>
  <c r="AO99" i="7"/>
  <c r="AV98" i="7"/>
  <c r="AN98" i="7"/>
  <c r="AU97" i="7"/>
  <c r="AM97" i="7"/>
  <c r="AT96" i="7"/>
  <c r="AL96" i="7"/>
  <c r="AS95" i="7"/>
  <c r="AK95" i="7"/>
  <c r="AR94" i="7"/>
  <c r="AV93" i="7"/>
  <c r="AN93" i="7"/>
  <c r="AR92" i="7"/>
  <c r="AV91" i="7"/>
  <c r="AN91" i="7"/>
  <c r="AR91" i="7"/>
  <c r="AV90" i="7"/>
  <c r="AN90" i="7"/>
  <c r="AR88" i="7"/>
  <c r="AV88" i="7"/>
  <c r="AN88" i="7"/>
  <c r="AR86" i="7"/>
  <c r="AV85" i="7"/>
  <c r="AN85" i="7"/>
  <c r="AR84" i="7"/>
  <c r="AV83" i="7"/>
  <c r="AN83" i="7"/>
  <c r="AR82" i="7"/>
  <c r="AV81" i="7"/>
  <c r="AN81" i="7"/>
  <c r="AR80" i="7"/>
  <c r="AJ80" i="7"/>
  <c r="AI88" i="7"/>
  <c r="AI124" i="7"/>
  <c r="AP146" i="7"/>
  <c r="AW145" i="7"/>
  <c r="AO145" i="7"/>
  <c r="AV144" i="7"/>
  <c r="AN144" i="7"/>
  <c r="AU143" i="7"/>
  <c r="AM143" i="7"/>
  <c r="AT142" i="7"/>
  <c r="AL142" i="7"/>
  <c r="AS141" i="7"/>
  <c r="AK141" i="7"/>
  <c r="AR140" i="7"/>
  <c r="AJ140" i="7"/>
  <c r="AQ131" i="7"/>
  <c r="AI131" i="7"/>
  <c r="AP130" i="7"/>
  <c r="AW129" i="7"/>
  <c r="AO129" i="7"/>
  <c r="AV128" i="7"/>
  <c r="AN128" i="7"/>
  <c r="AU127" i="7"/>
  <c r="AM127" i="7"/>
  <c r="AT126" i="7"/>
  <c r="AL126" i="7"/>
  <c r="AS125" i="7"/>
  <c r="AK125" i="7"/>
  <c r="AR116" i="7"/>
  <c r="AJ116" i="7"/>
  <c r="AQ115" i="7"/>
  <c r="AI115" i="7"/>
  <c r="AP114" i="7"/>
  <c r="AW113" i="7"/>
  <c r="AO113" i="7"/>
  <c r="AV112" i="7"/>
  <c r="AN112" i="7"/>
  <c r="AU111" i="7"/>
  <c r="AM111" i="7"/>
  <c r="AT110" i="7"/>
  <c r="AL110" i="7"/>
  <c r="AS101" i="7"/>
  <c r="AK101" i="7"/>
  <c r="AR100" i="7"/>
  <c r="AJ100" i="7"/>
  <c r="AQ99" i="7"/>
  <c r="AI99" i="7"/>
  <c r="AP98" i="7"/>
  <c r="AW97" i="7"/>
  <c r="AO97" i="7"/>
  <c r="AV96" i="7"/>
  <c r="AN96" i="7"/>
  <c r="AU95" i="7"/>
  <c r="AM95" i="7"/>
  <c r="AQ146" i="7"/>
  <c r="AI146" i="7"/>
  <c r="AP145" i="7"/>
  <c r="AW144" i="7"/>
  <c r="AO144" i="7"/>
  <c r="AV143" i="7"/>
  <c r="AN143" i="7"/>
  <c r="AU142" i="7"/>
  <c r="AM142" i="7"/>
  <c r="AT141" i="7"/>
  <c r="AL141" i="7"/>
  <c r="AS140" i="7"/>
  <c r="AK140" i="7"/>
  <c r="AR131" i="7"/>
  <c r="AJ131" i="7"/>
  <c r="AQ130" i="7"/>
  <c r="AI130" i="7"/>
  <c r="AP129" i="7"/>
  <c r="AW128" i="7"/>
  <c r="AO128" i="7"/>
  <c r="AV127" i="7"/>
  <c r="AN127" i="7"/>
  <c r="AU126" i="7"/>
  <c r="AM126" i="7"/>
  <c r="AT125" i="7"/>
  <c r="AL125" i="7"/>
  <c r="AS116" i="7"/>
  <c r="AK116" i="7"/>
  <c r="AR115" i="7"/>
  <c r="AJ115" i="7"/>
  <c r="AQ114" i="7"/>
  <c r="AI114" i="7"/>
  <c r="AP113" i="7"/>
  <c r="AW112" i="7"/>
  <c r="AO112" i="7"/>
  <c r="AV111" i="7"/>
  <c r="AN111" i="7"/>
  <c r="AU110" i="7"/>
  <c r="AM110" i="7"/>
  <c r="AT101" i="7"/>
  <c r="AL101" i="7"/>
  <c r="AS100" i="7"/>
  <c r="AK100" i="7"/>
  <c r="AR99" i="7"/>
  <c r="AJ99" i="7"/>
  <c r="AQ98" i="7"/>
  <c r="AI98" i="7"/>
  <c r="AP97" i="7"/>
  <c r="AW96" i="7"/>
  <c r="AO96" i="7"/>
  <c r="AV95" i="7"/>
  <c r="AN95" i="7"/>
  <c r="AT116" i="7"/>
  <c r="AL116" i="7"/>
  <c r="AS115" i="7"/>
  <c r="AK115" i="7"/>
  <c r="AR114" i="7"/>
  <c r="AJ114" i="7"/>
  <c r="AQ113" i="7"/>
  <c r="AI113" i="7"/>
  <c r="AP112" i="7"/>
  <c r="AW111" i="7"/>
  <c r="AO111" i="7"/>
  <c r="AV110" i="7"/>
  <c r="AN110" i="7"/>
  <c r="AK107" i="7"/>
  <c r="AR106" i="7"/>
  <c r="AJ106" i="7"/>
  <c r="AQ105" i="7"/>
  <c r="AI105" i="7"/>
  <c r="AP104" i="7"/>
  <c r="AW103" i="7"/>
  <c r="AO103" i="7"/>
  <c r="AU101" i="7"/>
  <c r="AM101" i="7"/>
  <c r="AT100" i="7"/>
  <c r="AL100" i="7"/>
  <c r="AS99" i="7"/>
  <c r="AK99" i="7"/>
  <c r="AR98" i="7"/>
  <c r="AJ98" i="7"/>
  <c r="AQ97" i="7"/>
  <c r="AI97" i="7"/>
  <c r="AP96" i="7"/>
  <c r="AW95" i="7"/>
  <c r="AO95" i="7"/>
  <c r="AK92" i="7"/>
  <c r="AW92" i="7"/>
  <c r="AO92" i="7"/>
  <c r="AS89" i="7"/>
  <c r="AS81" i="7"/>
  <c r="AU62" i="7"/>
  <c r="AI48" i="7"/>
  <c r="AK154" i="7"/>
  <c r="AS138" i="7"/>
  <c r="AK138" i="7"/>
  <c r="AR137" i="7"/>
  <c r="AJ137" i="7"/>
  <c r="AQ136" i="7"/>
  <c r="AI136" i="7"/>
  <c r="AP135" i="7"/>
  <c r="AW134" i="7"/>
  <c r="AO134" i="7"/>
  <c r="AV133" i="7"/>
  <c r="AN133" i="7"/>
  <c r="AU131" i="7"/>
  <c r="AM131" i="7"/>
  <c r="AT130" i="7"/>
  <c r="AK129" i="7"/>
  <c r="AR128" i="7"/>
  <c r="AJ128" i="7"/>
  <c r="AQ127" i="7"/>
  <c r="AI127" i="7"/>
  <c r="AP126" i="7"/>
  <c r="AW125" i="7"/>
  <c r="AO125" i="7"/>
  <c r="AU124" i="7"/>
  <c r="AM124" i="7"/>
  <c r="AT123" i="7"/>
  <c r="AL123" i="7"/>
  <c r="AS122" i="7"/>
  <c r="AK122" i="7"/>
  <c r="AR121" i="7"/>
  <c r="AJ121" i="7"/>
  <c r="AQ120" i="7"/>
  <c r="AI120" i="7"/>
  <c r="AP119" i="7"/>
  <c r="AW118" i="7"/>
  <c r="AO118" i="7"/>
  <c r="AV116" i="7"/>
  <c r="AN116" i="7"/>
  <c r="AU115" i="7"/>
  <c r="AM115" i="7"/>
  <c r="AT114" i="7"/>
  <c r="AL114" i="7"/>
  <c r="AS113" i="7"/>
  <c r="AK113" i="7"/>
  <c r="AR112" i="7"/>
  <c r="AJ112" i="7"/>
  <c r="AQ111" i="7"/>
  <c r="AI111" i="7"/>
  <c r="AP110" i="7"/>
  <c r="AV109" i="7"/>
  <c r="AN109" i="7"/>
  <c r="AU108" i="7"/>
  <c r="AM108" i="7"/>
  <c r="AT107" i="7"/>
  <c r="AL107" i="7"/>
  <c r="AS106" i="7"/>
  <c r="AK106" i="7"/>
  <c r="AR105" i="7"/>
  <c r="AJ105" i="7"/>
  <c r="AQ104" i="7"/>
  <c r="AI104" i="7"/>
  <c r="AP103" i="7"/>
  <c r="AW101" i="7"/>
  <c r="AO101" i="7"/>
  <c r="AV100" i="7"/>
  <c r="AN100" i="7"/>
  <c r="AU99" i="7"/>
  <c r="AM99" i="7"/>
  <c r="AT98" i="7"/>
  <c r="AL98" i="7"/>
  <c r="AS97" i="7"/>
  <c r="AK97" i="7"/>
  <c r="AR96" i="7"/>
  <c r="AJ96" i="7"/>
  <c r="AQ95" i="7"/>
  <c r="AI95" i="7"/>
  <c r="AP94" i="7"/>
  <c r="AT93" i="7"/>
  <c r="AL93" i="7"/>
  <c r="AP92" i="7"/>
  <c r="AT91" i="7"/>
  <c r="AL91" i="7"/>
  <c r="AP90" i="7"/>
  <c r="AT89" i="7"/>
  <c r="AL89" i="7"/>
  <c r="AP88" i="7"/>
  <c r="AP86" i="7"/>
  <c r="AT85" i="7"/>
  <c r="AL85" i="7"/>
  <c r="AP84" i="7"/>
  <c r="AT83" i="7"/>
  <c r="AL83" i="7"/>
  <c r="AP82" i="7"/>
  <c r="AT81" i="7"/>
  <c r="AL81" i="7"/>
  <c r="AP80" i="7"/>
  <c r="AL47" i="7"/>
  <c r="AM62" i="7"/>
  <c r="AV77" i="7"/>
  <c r="AQ48" i="7"/>
  <c r="AR63" i="7"/>
  <c r="AK78" i="7"/>
  <c r="AS154" i="7"/>
  <c r="AJ153" i="7"/>
  <c r="AI19" i="7"/>
  <c r="AQ19" i="7"/>
  <c r="AJ34" i="7"/>
  <c r="AR34" i="7"/>
  <c r="AK49" i="7"/>
  <c r="AS49" i="7"/>
  <c r="AL64" i="7"/>
  <c r="AT64" i="7"/>
  <c r="AN20" i="7"/>
  <c r="AV20" i="7"/>
  <c r="AO35" i="7"/>
  <c r="AW35" i="7"/>
  <c r="AP50" i="7"/>
  <c r="AI65" i="7"/>
  <c r="AQ65" i="7"/>
  <c r="AK21" i="7"/>
  <c r="AS21" i="7"/>
  <c r="AL36" i="7"/>
  <c r="AT36" i="7"/>
  <c r="AM51" i="7"/>
  <c r="AU51" i="7"/>
  <c r="AN66" i="7"/>
  <c r="AV66" i="7"/>
  <c r="AP22" i="7"/>
  <c r="AI37" i="7"/>
  <c r="AQ37" i="7"/>
  <c r="AJ52" i="7"/>
  <c r="AR52" i="7"/>
  <c r="AK67" i="7"/>
  <c r="AS67" i="7"/>
  <c r="AM23" i="7"/>
  <c r="AU23" i="7"/>
  <c r="AN38" i="7"/>
  <c r="AV38" i="7"/>
  <c r="AO53" i="7"/>
  <c r="AW53" i="7"/>
  <c r="AP68" i="7"/>
  <c r="AJ24" i="7"/>
  <c r="AR24" i="7"/>
  <c r="AK39" i="7"/>
  <c r="AS39" i="7"/>
  <c r="AL54" i="7"/>
  <c r="AT54" i="7"/>
  <c r="AM69" i="7"/>
  <c r="AU69" i="7"/>
  <c r="AN10" i="7"/>
  <c r="AV10" i="7"/>
  <c r="AO25" i="7"/>
  <c r="AW25" i="7"/>
  <c r="AP40" i="7"/>
  <c r="AI55" i="7"/>
  <c r="AQ55" i="7"/>
  <c r="AJ70" i="7"/>
  <c r="AR70" i="7"/>
  <c r="AI27" i="7"/>
  <c r="AQ27" i="7"/>
  <c r="AJ42" i="7"/>
  <c r="AR42" i="7"/>
  <c r="AK57" i="7"/>
  <c r="AS57" i="7"/>
  <c r="AL72" i="7"/>
  <c r="AT72" i="7"/>
  <c r="AN29" i="7"/>
  <c r="AV29" i="7"/>
  <c r="AO44" i="7"/>
  <c r="AW44" i="7"/>
  <c r="AP58" i="7"/>
  <c r="AI73" i="7"/>
  <c r="AQ73" i="7"/>
  <c r="AK29" i="7"/>
  <c r="AS29" i="7"/>
  <c r="AL45" i="7"/>
  <c r="AT45" i="7"/>
  <c r="AM60" i="7"/>
  <c r="AU60" i="7"/>
  <c r="AN74" i="7"/>
  <c r="AV74" i="7"/>
  <c r="AP31" i="7"/>
  <c r="AI46" i="7"/>
  <c r="AQ46" i="7"/>
  <c r="AJ60" i="7"/>
  <c r="AR60" i="7"/>
  <c r="AK76" i="7"/>
  <c r="AS76" i="7"/>
  <c r="AM31" i="7"/>
  <c r="AU31" i="7"/>
  <c r="AN47" i="7"/>
  <c r="AV47" i="7"/>
  <c r="AO62" i="7"/>
  <c r="AW62" i="7"/>
  <c r="AP76" i="7"/>
  <c r="AJ33" i="7"/>
  <c r="AR33" i="7"/>
  <c r="AK48" i="7"/>
  <c r="AS48" i="7"/>
  <c r="AL62" i="7"/>
  <c r="AT62" i="7"/>
  <c r="AM78" i="7"/>
  <c r="AU78" i="7"/>
  <c r="AO33" i="7"/>
  <c r="AW33" i="7"/>
  <c r="AP48" i="7"/>
  <c r="AI63" i="7"/>
  <c r="AQ63" i="7"/>
  <c r="AJ78" i="7"/>
  <c r="AR78" i="7"/>
  <c r="AU146" i="7"/>
  <c r="AM146" i="7"/>
  <c r="AT145" i="7"/>
  <c r="AL145" i="7"/>
  <c r="AS144" i="7"/>
  <c r="AK144" i="7"/>
  <c r="AR143" i="7"/>
  <c r="AJ143" i="7"/>
  <c r="AQ142" i="7"/>
  <c r="AI142" i="7"/>
  <c r="AP141" i="7"/>
  <c r="AW140" i="7"/>
  <c r="AO140" i="7"/>
  <c r="AV131" i="7"/>
  <c r="AN131" i="7"/>
  <c r="AU130" i="7"/>
  <c r="AM130" i="7"/>
  <c r="AT129" i="7"/>
  <c r="AL129" i="7"/>
  <c r="AS128" i="7"/>
  <c r="AK128" i="7"/>
  <c r="AR127" i="7"/>
  <c r="AJ127" i="7"/>
  <c r="AQ126" i="7"/>
  <c r="AI126" i="7"/>
  <c r="AP125" i="7"/>
  <c r="AW116" i="7"/>
  <c r="AO116" i="7"/>
  <c r="AV115" i="7"/>
  <c r="AN115" i="7"/>
  <c r="AU114" i="7"/>
  <c r="AM114" i="7"/>
  <c r="AT113" i="7"/>
  <c r="AL113" i="7"/>
  <c r="AS112" i="7"/>
  <c r="AK112" i="7"/>
  <c r="AR111" i="7"/>
  <c r="AJ111" i="7"/>
  <c r="AQ110" i="7"/>
  <c r="AI110" i="7"/>
  <c r="AP101" i="7"/>
  <c r="AW100" i="7"/>
  <c r="AO100" i="7"/>
  <c r="AV99" i="7"/>
  <c r="AN99" i="7"/>
  <c r="AU98" i="7"/>
  <c r="AM98" i="7"/>
  <c r="AT97" i="7"/>
  <c r="AL97" i="7"/>
  <c r="AS96" i="7"/>
  <c r="AK96" i="7"/>
  <c r="AR95" i="7"/>
  <c r="AJ95" i="7"/>
  <c r="AQ94" i="7"/>
  <c r="AU93" i="7"/>
  <c r="AM93" i="7"/>
  <c r="AQ92" i="7"/>
  <c r="AU91" i="7"/>
  <c r="AM91" i="7"/>
  <c r="AQ90" i="7"/>
  <c r="AU89" i="7"/>
  <c r="AM89" i="7"/>
  <c r="AQ88" i="7"/>
  <c r="AQ86" i="7"/>
  <c r="AU85" i="7"/>
  <c r="AM85" i="7"/>
  <c r="AQ84" i="7"/>
  <c r="AU83" i="7"/>
  <c r="AM83" i="7"/>
  <c r="AQ82" i="7"/>
  <c r="AU81" i="7"/>
  <c r="AM81" i="7"/>
  <c r="AQ80" i="7"/>
  <c r="AI80" i="7"/>
  <c r="AP27" i="7"/>
  <c r="AJ29" i="7"/>
  <c r="AR29" i="7"/>
  <c r="AK30" i="7"/>
  <c r="AS30" i="7"/>
  <c r="AL31" i="7"/>
  <c r="AT31" i="7"/>
  <c r="AM32" i="7"/>
  <c r="AU32" i="7"/>
  <c r="AO43" i="7"/>
  <c r="AW43" i="7"/>
  <c r="AI45" i="7"/>
  <c r="AQ45" i="7"/>
  <c r="AK47" i="7"/>
  <c r="AS47" i="7"/>
  <c r="AO77" i="7"/>
  <c r="AW77" i="7"/>
  <c r="AR81" i="7"/>
  <c r="AO86" i="7"/>
  <c r="AW86" i="7"/>
  <c r="AR89" i="7"/>
  <c r="AS90" i="7"/>
  <c r="AN92" i="7"/>
  <c r="AV92" i="7"/>
  <c r="AJ85" i="7"/>
  <c r="AJ93" i="7"/>
  <c r="AN43" i="7"/>
  <c r="AV43" i="7"/>
  <c r="AP45" i="7"/>
  <c r="AJ47" i="7"/>
  <c r="AR47" i="7"/>
  <c r="AM59" i="7"/>
  <c r="AU59" i="7"/>
  <c r="AO61" i="7"/>
  <c r="AW61" i="7"/>
  <c r="AO84" i="7"/>
  <c r="AW84" i="7"/>
  <c r="AS85" i="7"/>
  <c r="AN86" i="7"/>
  <c r="AV86" i="7"/>
  <c r="AR90" i="7"/>
  <c r="AN148" i="7"/>
  <c r="AV148" i="7"/>
  <c r="AO149" i="7"/>
  <c r="AW149" i="7"/>
  <c r="AP150" i="7"/>
  <c r="AI151" i="7"/>
  <c r="AQ151" i="7"/>
  <c r="AJ152" i="7"/>
  <c r="AR152" i="7"/>
  <c r="AK153" i="7"/>
  <c r="AS153" i="7"/>
  <c r="AL59" i="7"/>
  <c r="AT59" i="7"/>
  <c r="AN61" i="7"/>
  <c r="AV61" i="7"/>
  <c r="AK75" i="7"/>
  <c r="AS75" i="7"/>
  <c r="AM77" i="7"/>
  <c r="AU77" i="7"/>
  <c r="AO80" i="7"/>
  <c r="AW80" i="7"/>
  <c r="AS83" i="7"/>
  <c r="AN84" i="7"/>
  <c r="AV84" i="7"/>
  <c r="AR85" i="7"/>
  <c r="AO93" i="7"/>
  <c r="AW93" i="7"/>
  <c r="AO133" i="7"/>
  <c r="AW133" i="7"/>
  <c r="AP134" i="7"/>
  <c r="AI135" i="7"/>
  <c r="AQ135" i="7"/>
  <c r="AJ136" i="7"/>
  <c r="AR136" i="7"/>
  <c r="AK137" i="7"/>
  <c r="AS137" i="7"/>
  <c r="AL138" i="7"/>
  <c r="AT138" i="7"/>
  <c r="AN28" i="7"/>
  <c r="AV28" i="7"/>
  <c r="AP30" i="7"/>
  <c r="AJ32" i="7"/>
  <c r="AR32" i="7"/>
  <c r="AJ75" i="7"/>
  <c r="AR75" i="7"/>
  <c r="AL77" i="7"/>
  <c r="AT77" i="7"/>
  <c r="AN80" i="7"/>
  <c r="AV80" i="7"/>
  <c r="AR83" i="7"/>
  <c r="AO89" i="7"/>
  <c r="AW89" i="7"/>
  <c r="AS92" i="7"/>
  <c r="AP118" i="7"/>
  <c r="AI119" i="7"/>
  <c r="AQ119" i="7"/>
  <c r="AJ120" i="7"/>
  <c r="AR120" i="7"/>
  <c r="AK121" i="7"/>
  <c r="AS121" i="7"/>
  <c r="AL122" i="7"/>
  <c r="AT122" i="7"/>
  <c r="AM123" i="7"/>
  <c r="AU123" i="7"/>
  <c r="AM28" i="7"/>
  <c r="AU28" i="7"/>
  <c r="AO30" i="7"/>
  <c r="AW30" i="7"/>
  <c r="AI32" i="7"/>
  <c r="AQ32" i="7"/>
  <c r="AL44" i="7"/>
  <c r="AT44" i="7"/>
  <c r="AN46" i="7"/>
  <c r="AV46" i="7"/>
  <c r="AO82" i="7"/>
  <c r="AW82" i="7"/>
  <c r="AN89" i="7"/>
  <c r="AV89" i="7"/>
  <c r="AI103" i="7"/>
  <c r="AQ103" i="7"/>
  <c r="AJ104" i="7"/>
  <c r="AR104" i="7"/>
  <c r="AK105" i="7"/>
  <c r="AS105" i="7"/>
  <c r="AL106" i="7"/>
  <c r="AT106" i="7"/>
  <c r="AM107" i="7"/>
  <c r="AU107" i="7"/>
  <c r="AN108" i="7"/>
  <c r="AV108" i="7"/>
  <c r="AL140" i="7"/>
  <c r="AT140" i="7"/>
  <c r="AM141" i="7"/>
  <c r="AU141" i="7"/>
  <c r="AN142" i="7"/>
  <c r="AV142" i="7"/>
  <c r="AO143" i="7"/>
  <c r="AW143" i="7"/>
  <c r="AP144" i="7"/>
  <c r="AI145" i="7"/>
  <c r="AQ145" i="7"/>
  <c r="AN82" i="7"/>
  <c r="AV82" i="7"/>
  <c r="AM125" i="7"/>
  <c r="AU125" i="7"/>
  <c r="AN126" i="7"/>
  <c r="AV126" i="7"/>
  <c r="AO127" i="7"/>
  <c r="AW127" i="7"/>
  <c r="AP128" i="7"/>
  <c r="AI129" i="7"/>
  <c r="AQ129" i="7"/>
  <c r="AJ130" i="7"/>
  <c r="AR130" i="7"/>
  <c r="AJ86" i="7"/>
  <c r="AS4" i="7"/>
  <c r="AP5" i="7"/>
  <c r="AM6" i="7"/>
  <c r="AU6" i="7"/>
  <c r="AR7" i="7"/>
  <c r="AO8" i="7"/>
  <c r="AW8" i="7"/>
  <c r="AL9" i="7"/>
  <c r="AT9" i="7"/>
  <c r="AQ10" i="7"/>
  <c r="AV12" i="7"/>
  <c r="AP95" i="7"/>
  <c r="AI96" i="7"/>
  <c r="AQ96" i="7"/>
  <c r="AK88" i="7"/>
  <c r="AI94" i="7"/>
  <c r="AR4" i="7"/>
  <c r="AO5" i="7"/>
  <c r="AW5" i="7"/>
  <c r="AT6" i="7"/>
  <c r="AQ7" i="7"/>
  <c r="AV8" i="7"/>
  <c r="AS9" i="7"/>
  <c r="AP10" i="7"/>
  <c r="AU12" i="7"/>
  <c r="AJ12" i="7"/>
  <c r="AI15" i="7"/>
  <c r="AK17" i="7"/>
  <c r="AI83" i="7"/>
  <c r="AK85" i="7"/>
  <c r="AI92" i="7"/>
  <c r="AK94" i="7"/>
  <c r="AJ84" i="7"/>
  <c r="AI85" i="7"/>
  <c r="AQ9" i="7"/>
  <c r="AV7" i="7"/>
  <c r="AS8" i="7"/>
  <c r="AP9" i="7"/>
  <c r="AP6" i="7"/>
  <c r="AR8" i="7"/>
  <c r="AO9" i="7"/>
  <c r="AL10" i="7"/>
  <c r="AM4" i="7"/>
  <c r="AR5" i="7"/>
  <c r="AL4" i="7"/>
  <c r="AT4" i="7"/>
  <c r="AQ5" i="7"/>
  <c r="AN6" i="7"/>
  <c r="AV6" i="7"/>
  <c r="AS7" i="7"/>
  <c r="AP8" i="7"/>
  <c r="AU9" i="7"/>
  <c r="AR10" i="7"/>
  <c r="AM5" i="7"/>
  <c r="AL8" i="7"/>
  <c r="AU5" i="7"/>
  <c r="AR6" i="7"/>
  <c r="AW7" i="7"/>
  <c r="AT8" i="7"/>
  <c r="AU7" i="7"/>
  <c r="AP4" i="7"/>
  <c r="AO7" i="7"/>
  <c r="AU10" i="7"/>
  <c r="AM7" i="7"/>
  <c r="AW9" i="7"/>
  <c r="AT10" i="7"/>
  <c r="AO6" i="7"/>
  <c r="AL7" i="7"/>
  <c r="AT7" i="7"/>
  <c r="AQ8" i="7"/>
  <c r="AN9" i="7"/>
  <c r="AS10" i="7"/>
  <c r="AL5" i="7"/>
  <c r="AV15" i="7"/>
  <c r="AS16" i="7"/>
  <c r="AU18" i="7"/>
  <c r="AQ12" i="7"/>
  <c r="AN13" i="7"/>
  <c r="AS14" i="7"/>
  <c r="AP15" i="7"/>
  <c r="AM16" i="7"/>
  <c r="AR17" i="7"/>
  <c r="AO18" i="7"/>
  <c r="AW18" i="7"/>
  <c r="AP12" i="7"/>
  <c r="AM13" i="7"/>
  <c r="AU13" i="7"/>
  <c r="AR14" i="7"/>
  <c r="AO15" i="7"/>
  <c r="AW15" i="7"/>
  <c r="AL16" i="7"/>
  <c r="AT16" i="7"/>
  <c r="AQ17" i="7"/>
  <c r="AN18" i="7"/>
  <c r="AV18" i="7"/>
  <c r="AO4" i="7"/>
  <c r="AW4" i="7"/>
  <c r="AT5" i="7"/>
  <c r="AQ6" i="7"/>
  <c r="AM9" i="7"/>
  <c r="AO12" i="7"/>
  <c r="AL13" i="7"/>
  <c r="AQ14" i="7"/>
  <c r="AN15" i="7"/>
  <c r="AP17" i="7"/>
  <c r="AM18" i="7"/>
  <c r="AN4" i="7"/>
  <c r="AV4" i="7"/>
  <c r="AS5" i="7"/>
  <c r="AN12" i="7"/>
  <c r="AM15" i="7"/>
  <c r="AL18" i="7"/>
  <c r="AS12" i="7"/>
  <c r="AP13" i="7"/>
  <c r="AM14" i="7"/>
  <c r="AU14" i="7"/>
  <c r="AR15" i="7"/>
  <c r="AO16" i="7"/>
  <c r="AW16" i="7"/>
  <c r="AL17" i="7"/>
  <c r="AT17" i="7"/>
  <c r="AQ18" i="7"/>
  <c r="AN7" i="7"/>
  <c r="AM10" i="7"/>
  <c r="AR12" i="7"/>
  <c r="AO13" i="7"/>
  <c r="AW13" i="7"/>
  <c r="AL14" i="7"/>
  <c r="AT14" i="7"/>
  <c r="AQ15" i="7"/>
  <c r="AN16" i="7"/>
  <c r="AV16" i="7"/>
  <c r="AS17" i="7"/>
  <c r="AP18" i="7"/>
  <c r="AK7" i="7"/>
  <c r="AJ10" i="7"/>
  <c r="AI13" i="7"/>
  <c r="AK15" i="7"/>
  <c r="AJ18" i="7"/>
  <c r="AV13" i="7"/>
  <c r="AU16" i="7"/>
  <c r="AI18" i="7"/>
  <c r="AL6" i="7"/>
  <c r="AN8" i="7"/>
  <c r="AM12" i="7"/>
  <c r="AL15" i="7"/>
  <c r="AN17" i="7"/>
  <c r="AP14" i="7"/>
  <c r="AO17" i="7"/>
  <c r="AU4" i="7"/>
  <c r="AW6" i="7"/>
  <c r="AV9" i="7"/>
  <c r="AN14" i="7"/>
  <c r="AM17" i="7"/>
  <c r="AO14" i="7"/>
  <c r="AQ16" i="7"/>
  <c r="AS13" i="7"/>
  <c r="AR16" i="7"/>
  <c r="AT18" i="7"/>
  <c r="AQ13" i="7"/>
  <c r="AP16" i="7"/>
  <c r="AR13" i="7"/>
  <c r="AT15" i="7"/>
  <c r="AS18" i="7"/>
  <c r="AU15" i="7"/>
  <c r="AW17" i="7"/>
  <c r="AS15" i="7"/>
  <c r="AR18" i="7"/>
  <c r="AW14" i="7"/>
  <c r="AV17" i="7"/>
  <c r="AK5" i="7"/>
  <c r="AJ8" i="7"/>
  <c r="AJ5" i="7"/>
  <c r="AI8" i="7"/>
  <c r="AK10" i="7"/>
  <c r="AJ13" i="7"/>
  <c r="AI16" i="7"/>
  <c r="AK18" i="7"/>
  <c r="AI12" i="7"/>
  <c r="AJ17" i="7"/>
  <c r="AK4" i="7"/>
  <c r="AK14" i="7"/>
  <c r="AI9" i="7"/>
  <c r="AI10" i="7"/>
  <c r="AJ9" i="7"/>
  <c r="AI14" i="7"/>
  <c r="AK16" i="7"/>
  <c r="AJ7" i="7"/>
  <c r="AJ6" i="7"/>
  <c r="AK12" i="7"/>
  <c r="AK13" i="7"/>
  <c r="AJ15" i="7"/>
  <c r="AJ16" i="7"/>
  <c r="AI7" i="7"/>
  <c r="AI6" i="7"/>
  <c r="AK9" i="7"/>
  <c r="AK8" i="7"/>
  <c r="AI4" i="7"/>
  <c r="AI5" i="7"/>
  <c r="AJ4" i="7"/>
  <c r="AK6" i="7"/>
  <c r="AJ14" i="7"/>
  <c r="AI17" i="7"/>
  <c r="AL6" i="8"/>
  <c r="AT6" i="8"/>
  <c r="AR7" i="8"/>
  <c r="AL15" i="8"/>
  <c r="AQ16" i="8"/>
  <c r="AL23" i="8"/>
  <c r="AP25" i="8"/>
  <c r="AI25" i="8"/>
  <c r="AU27" i="8"/>
  <c r="AJ30" i="8"/>
  <c r="AK6" i="8"/>
  <c r="AS6" i="8"/>
  <c r="AI7" i="8"/>
  <c r="AQ7" i="8"/>
  <c r="AL11" i="8"/>
  <c r="AT11" i="8"/>
  <c r="AI11" i="8"/>
  <c r="AQ11" i="8"/>
  <c r="AO15" i="8"/>
  <c r="AP16" i="8"/>
  <c r="AI19" i="8"/>
  <c r="AQ19" i="8"/>
  <c r="AO23" i="8"/>
  <c r="AR24" i="8"/>
  <c r="AL27" i="8"/>
  <c r="AN31" i="8"/>
  <c r="AV31" i="8"/>
  <c r="AR32" i="8"/>
  <c r="AK34" i="8"/>
  <c r="AK38" i="8"/>
  <c r="AI39" i="8"/>
  <c r="AQ39" i="8"/>
  <c r="AI40" i="8"/>
  <c r="AQ40" i="8"/>
  <c r="AQ44" i="8"/>
  <c r="AW47" i="8"/>
  <c r="AK48" i="8"/>
  <c r="AS48" i="8"/>
  <c r="AQ48" i="8"/>
  <c r="AI50" i="8"/>
  <c r="AQ50" i="8"/>
  <c r="AI52" i="8"/>
  <c r="AN53" i="8"/>
  <c r="AV53" i="8"/>
  <c r="AM56" i="8"/>
  <c r="AU56" i="8"/>
  <c r="AJ57" i="8"/>
  <c r="AR57" i="8"/>
  <c r="AS57" i="8"/>
  <c r="AO58" i="8"/>
  <c r="AW58" i="8"/>
  <c r="AM59" i="8"/>
  <c r="AU59" i="8"/>
  <c r="AK60" i="8"/>
  <c r="AS60" i="8"/>
  <c r="AR60" i="8"/>
  <c r="AP61" i="8"/>
  <c r="AJ63" i="8"/>
  <c r="AR63" i="8"/>
  <c r="AP64" i="8"/>
  <c r="AM65" i="8"/>
  <c r="AU65" i="8"/>
  <c r="AJ66" i="8"/>
  <c r="AR66" i="8"/>
  <c r="AM68" i="8"/>
  <c r="AU68" i="8"/>
  <c r="AJ69" i="8"/>
  <c r="AR69" i="8"/>
  <c r="AO70" i="8"/>
  <c r="AW70" i="8"/>
  <c r="AL71" i="8"/>
  <c r="AT71" i="8"/>
  <c r="AQ72" i="8"/>
  <c r="AO73" i="8"/>
  <c r="AW73" i="8"/>
  <c r="AL74" i="8"/>
  <c r="AT74" i="8"/>
  <c r="AI75" i="8"/>
  <c r="AQ75" i="8"/>
  <c r="AP75" i="8"/>
  <c r="AO76" i="8"/>
  <c r="AW76" i="8"/>
  <c r="AI78" i="8"/>
  <c r="AQ78" i="8"/>
  <c r="AV78" i="8"/>
  <c r="AM5" i="8"/>
  <c r="AU5" i="8"/>
  <c r="AJ6" i="8"/>
  <c r="AR8" i="8"/>
  <c r="AK10" i="8"/>
  <c r="AS10" i="8"/>
  <c r="AM11" i="8"/>
  <c r="AK14" i="8"/>
  <c r="AS14" i="8"/>
  <c r="AT14" i="8"/>
  <c r="AO16" i="8"/>
  <c r="AJ17" i="8"/>
  <c r="AR17" i="8"/>
  <c r="AI21" i="8"/>
  <c r="AQ21" i="8"/>
  <c r="AM22" i="8"/>
  <c r="AN23" i="8"/>
  <c r="AV23" i="8"/>
  <c r="AQ24" i="8"/>
  <c r="AK27" i="8"/>
  <c r="AS27" i="8"/>
  <c r="AI28" i="8"/>
  <c r="AP28" i="8"/>
  <c r="AM31" i="8"/>
  <c r="AQ32" i="8"/>
  <c r="AJ34" i="8"/>
  <c r="AS34" i="8"/>
  <c r="AN37" i="8"/>
  <c r="AV37" i="8"/>
  <c r="AV38" i="8"/>
  <c r="AP40" i="8"/>
  <c r="AM42" i="8"/>
  <c r="AU42" i="8"/>
  <c r="AJ44" i="8"/>
  <c r="AK46" i="8"/>
  <c r="AS46" i="8"/>
  <c r="AV47" i="8"/>
  <c r="AM49" i="8"/>
  <c r="AU49" i="8"/>
  <c r="AM53" i="8"/>
  <c r="AU53" i="8"/>
  <c r="AI54" i="8"/>
  <c r="AQ54" i="8"/>
  <c r="AN55" i="8"/>
  <c r="AV55" i="8"/>
  <c r="AL56" i="8"/>
  <c r="AT56" i="8"/>
  <c r="AI57" i="8"/>
  <c r="AQ57" i="8"/>
  <c r="AL57" i="8"/>
  <c r="AL59" i="8"/>
  <c r="AT59" i="8"/>
  <c r="AQ60" i="8"/>
  <c r="AO61" i="8"/>
  <c r="AW61" i="8"/>
  <c r="AL62" i="8"/>
  <c r="AT62" i="8"/>
  <c r="AI63" i="8"/>
  <c r="AQ63" i="8"/>
  <c r="AP63" i="8"/>
  <c r="AO64" i="8"/>
  <c r="AW64" i="8"/>
  <c r="AI66" i="8"/>
  <c r="AQ66" i="8"/>
  <c r="AN66" i="8"/>
  <c r="AN67" i="8"/>
  <c r="AV67" i="8"/>
  <c r="AL68" i="8"/>
  <c r="AT68" i="8"/>
  <c r="AI69" i="8"/>
  <c r="AQ69" i="8"/>
  <c r="AK71" i="8"/>
  <c r="AS71" i="8"/>
  <c r="AJ72" i="8"/>
  <c r="AN73" i="8"/>
  <c r="AV73" i="8"/>
  <c r="AK74" i="8"/>
  <c r="AS74" i="8"/>
  <c r="AV74" i="8"/>
  <c r="AO75" i="8"/>
  <c r="AN76" i="8"/>
  <c r="AV76" i="8"/>
  <c r="AP78" i="8"/>
  <c r="AN78" i="8"/>
  <c r="AJ10" i="8"/>
  <c r="AR10" i="8"/>
  <c r="AI12" i="8"/>
  <c r="AQ12" i="8"/>
  <c r="AJ14" i="8"/>
  <c r="AR14" i="8"/>
  <c r="AQ17" i="8"/>
  <c r="AM18" i="8"/>
  <c r="AU18" i="8"/>
  <c r="AV27" i="8"/>
  <c r="AL31" i="8"/>
  <c r="AT31" i="8"/>
  <c r="AP32" i="8"/>
  <c r="AL42" i="8"/>
  <c r="AI44" i="8"/>
  <c r="AM45" i="8"/>
  <c r="AU45" i="8"/>
  <c r="AI48" i="8"/>
  <c r="AO48" i="8"/>
  <c r="AT53" i="8"/>
  <c r="AR56" i="8"/>
  <c r="AP57" i="8"/>
  <c r="AK57" i="8"/>
  <c r="AK59" i="8"/>
  <c r="AS59" i="8"/>
  <c r="AJ60" i="8"/>
  <c r="AN61" i="8"/>
  <c r="AV61" i="8"/>
  <c r="AK62" i="8"/>
  <c r="AS62" i="8"/>
  <c r="AN64" i="8"/>
  <c r="AV64" i="8"/>
  <c r="AK68" i="8"/>
  <c r="AS68" i="8"/>
  <c r="AR68" i="8"/>
  <c r="AP69" i="8"/>
  <c r="AK69" i="8"/>
  <c r="AW71" i="8"/>
  <c r="AP72" i="8"/>
  <c r="AI72" i="8"/>
  <c r="AM73" i="8"/>
  <c r="AU73" i="8"/>
  <c r="AJ74" i="8"/>
  <c r="AR74" i="8"/>
  <c r="AM76" i="8"/>
  <c r="AU76" i="8"/>
  <c r="AJ77" i="8"/>
  <c r="AR77" i="8"/>
  <c r="AO78" i="8"/>
  <c r="AW78" i="8"/>
  <c r="AP12" i="8"/>
  <c r="AK13" i="8"/>
  <c r="AS13" i="8"/>
  <c r="AQ14" i="8"/>
  <c r="AP17" i="8"/>
  <c r="AT18" i="8"/>
  <c r="AP24" i="8"/>
  <c r="AO28" i="8"/>
  <c r="AW28" i="8"/>
  <c r="AK31" i="8"/>
  <c r="AS31" i="8"/>
  <c r="AI32" i="8"/>
  <c r="AO32" i="8"/>
  <c r="AN34" i="8"/>
  <c r="AM41" i="8"/>
  <c r="AU41" i="8"/>
  <c r="AK42" i="8"/>
  <c r="AS42" i="8"/>
  <c r="AI43" i="8"/>
  <c r="AQ43" i="8"/>
  <c r="AL47" i="8"/>
  <c r="AT47" i="8"/>
  <c r="AK49" i="8"/>
  <c r="AR49" i="8"/>
  <c r="AS53" i="8"/>
  <c r="AO54" i="8"/>
  <c r="AW54" i="8"/>
  <c r="AQ56" i="8"/>
  <c r="AO57" i="8"/>
  <c r="AW57" i="8"/>
  <c r="AJ59" i="8"/>
  <c r="AR59" i="8"/>
  <c r="AW59" i="8"/>
  <c r="AP60" i="8"/>
  <c r="AI60" i="8"/>
  <c r="AM61" i="8"/>
  <c r="AU61" i="8"/>
  <c r="AJ62" i="8"/>
  <c r="AR62" i="8"/>
  <c r="AM64" i="8"/>
  <c r="AU64" i="8"/>
  <c r="AQ68" i="8"/>
  <c r="AP71" i="8"/>
  <c r="AO72" i="8"/>
  <c r="AW72" i="8"/>
  <c r="AI74" i="8"/>
  <c r="AQ74" i="8"/>
  <c r="AN74" i="8"/>
  <c r="AN75" i="8"/>
  <c r="AV75" i="8"/>
  <c r="AL76" i="8"/>
  <c r="AT76" i="8"/>
  <c r="AI77" i="8"/>
  <c r="AQ77" i="8"/>
  <c r="AS9" i="8"/>
  <c r="AT9" i="8"/>
  <c r="AS18" i="8"/>
  <c r="AK23" i="8"/>
  <c r="AS23" i="8"/>
  <c r="AN28" i="8"/>
  <c r="AJ29" i="8"/>
  <c r="AQ29" i="8"/>
  <c r="AM30" i="8"/>
  <c r="AU31" i="8"/>
  <c r="AJ31" i="8"/>
  <c r="AR31" i="8"/>
  <c r="AK33" i="8"/>
  <c r="AS33" i="8"/>
  <c r="AU39" i="8"/>
  <c r="AJ49" i="8"/>
  <c r="AJ56" i="8"/>
  <c r="AN57" i="8"/>
  <c r="AV57" i="8"/>
  <c r="AK58" i="8"/>
  <c r="AS58" i="8"/>
  <c r="AO60" i="8"/>
  <c r="AW60" i="8"/>
  <c r="AI62" i="8"/>
  <c r="AQ62" i="8"/>
  <c r="AN63" i="8"/>
  <c r="AV63" i="8"/>
  <c r="AL64" i="8"/>
  <c r="AT64" i="8"/>
  <c r="AJ68" i="8"/>
  <c r="AO71" i="8"/>
  <c r="AN72" i="8"/>
  <c r="AV72" i="8"/>
  <c r="AP74" i="8"/>
  <c r="AM75" i="8"/>
  <c r="AU75" i="8"/>
  <c r="AK76" i="8"/>
  <c r="AS76" i="8"/>
  <c r="AR76" i="8"/>
  <c r="AP77" i="8"/>
  <c r="AM78" i="8"/>
  <c r="AU78" i="8"/>
  <c r="AI5" i="8"/>
  <c r="AU11" i="8"/>
  <c r="AI13" i="8"/>
  <c r="AQ13" i="8"/>
  <c r="AJ15" i="8"/>
  <c r="AR15" i="8"/>
  <c r="AR16" i="8"/>
  <c r="AJ18" i="8"/>
  <c r="AR18" i="8"/>
  <c r="AJ23" i="8"/>
  <c r="AR23" i="8"/>
  <c r="AM26" i="8"/>
  <c r="AO27" i="8"/>
  <c r="AW27" i="8"/>
  <c r="AI29" i="8"/>
  <c r="AP29" i="8"/>
  <c r="AL30" i="8"/>
  <c r="AT30" i="8"/>
  <c r="AI31" i="8"/>
  <c r="AQ31" i="8"/>
  <c r="AJ33" i="8"/>
  <c r="AJ45" i="8"/>
  <c r="AR45" i="8"/>
  <c r="AS45" i="8"/>
  <c r="AO46" i="8"/>
  <c r="AW46" i="8"/>
  <c r="AN48" i="8"/>
  <c r="AV48" i="8"/>
  <c r="AL53" i="8"/>
  <c r="AP56" i="8"/>
  <c r="AI56" i="8"/>
  <c r="AM57" i="8"/>
  <c r="AU57" i="8"/>
  <c r="AJ58" i="8"/>
  <c r="AR58" i="8"/>
  <c r="AO59" i="8"/>
  <c r="AN60" i="8"/>
  <c r="AV60" i="8"/>
  <c r="AT61" i="8"/>
  <c r="AP62" i="8"/>
  <c r="AM63" i="8"/>
  <c r="AU63" i="8"/>
  <c r="AK64" i="8"/>
  <c r="AS64" i="8"/>
  <c r="AP68" i="8"/>
  <c r="AI68" i="8"/>
  <c r="AM69" i="8"/>
  <c r="AU69" i="8"/>
  <c r="AM72" i="8"/>
  <c r="AU72" i="8"/>
  <c r="AJ73" i="8"/>
  <c r="AR73" i="8"/>
  <c r="AO74" i="8"/>
  <c r="AW74" i="8"/>
  <c r="AL75" i="8"/>
  <c r="AT75" i="8"/>
  <c r="AQ76" i="8"/>
  <c r="AO77" i="8"/>
  <c r="AW77" i="8"/>
  <c r="AL78" i="8"/>
  <c r="AT78" i="8"/>
  <c r="AS19" i="8"/>
  <c r="AL26" i="8"/>
  <c r="AN27" i="8"/>
  <c r="AK30" i="8"/>
  <c r="AN32" i="8"/>
  <c r="AV32" i="8"/>
  <c r="AI33" i="8"/>
  <c r="AP33" i="8"/>
  <c r="AM34" i="8"/>
  <c r="AU34" i="8"/>
  <c r="AM39" i="8"/>
  <c r="AU38" i="8"/>
  <c r="AJ41" i="8"/>
  <c r="AR41" i="8"/>
  <c r="AN43" i="8"/>
  <c r="AV43" i="8"/>
  <c r="AI45" i="8"/>
  <c r="AQ45" i="8"/>
  <c r="AI47" i="8"/>
  <c r="AQ47" i="8"/>
  <c r="AM48" i="8"/>
  <c r="AU48" i="8"/>
  <c r="AW48" i="8"/>
  <c r="AK53" i="8"/>
  <c r="AL54" i="8"/>
  <c r="AT54" i="8"/>
  <c r="AO56" i="8"/>
  <c r="AW56" i="8"/>
  <c r="AI58" i="8"/>
  <c r="AQ58" i="8"/>
  <c r="AM60" i="8"/>
  <c r="AU60" i="8"/>
  <c r="AJ61" i="8"/>
  <c r="AR61" i="8"/>
  <c r="AS61" i="8"/>
  <c r="AO62" i="8"/>
  <c r="AW62" i="8"/>
  <c r="AL63" i="8"/>
  <c r="AT63" i="8"/>
  <c r="AN71" i="8"/>
  <c r="AV71" i="8"/>
  <c r="AL72" i="8"/>
  <c r="AT72" i="8"/>
  <c r="AI73" i="8"/>
  <c r="AQ73" i="8"/>
  <c r="AK75" i="8"/>
  <c r="AS75" i="8"/>
  <c r="AJ76" i="8"/>
  <c r="AN77" i="8"/>
  <c r="AV77" i="8"/>
  <c r="AK78" i="8"/>
  <c r="AS78" i="8"/>
  <c r="AJ7" i="8"/>
  <c r="AJ16" i="8"/>
  <c r="AK21" i="8"/>
  <c r="AW24" i="8"/>
  <c r="AK26" i="8"/>
  <c r="AM27" i="8"/>
  <c r="AW32" i="8"/>
  <c r="AL34" i="8"/>
  <c r="AL38" i="8"/>
  <c r="AI41" i="8"/>
  <c r="AO42" i="8"/>
  <c r="AW42" i="8"/>
  <c r="AM43" i="8"/>
  <c r="AU43" i="8"/>
  <c r="AK44" i="8"/>
  <c r="AS44" i="8"/>
  <c r="AR44" i="8"/>
  <c r="AK45" i="8"/>
  <c r="AM47" i="8"/>
  <c r="AO49" i="8"/>
  <c r="AW49" i="8"/>
  <c r="AK54" i="8"/>
  <c r="AS54" i="8"/>
  <c r="AO55" i="8"/>
  <c r="AN56" i="8"/>
  <c r="AV56" i="8"/>
  <c r="AP58" i="8"/>
  <c r="AN58" i="8"/>
  <c r="AN59" i="8"/>
  <c r="AV59" i="8"/>
  <c r="AL60" i="8"/>
  <c r="AT60" i="8"/>
  <c r="AI61" i="8"/>
  <c r="AQ61" i="8"/>
  <c r="AL61" i="8"/>
  <c r="AK63" i="8"/>
  <c r="AS63" i="8"/>
  <c r="AT69" i="8"/>
  <c r="AM71" i="8"/>
  <c r="AU71" i="8"/>
  <c r="AK72" i="8"/>
  <c r="AS72" i="8"/>
  <c r="AR72" i="8"/>
  <c r="AP73" i="8"/>
  <c r="AJ75" i="8"/>
  <c r="AR75" i="8"/>
  <c r="AW75" i="8"/>
  <c r="AP76" i="8"/>
  <c r="AI76" i="8"/>
  <c r="AM77" i="8"/>
  <c r="AU77" i="8"/>
  <c r="AJ78" i="8"/>
  <c r="AR78" i="8"/>
  <c r="AQ10" i="8"/>
  <c r="AP14" i="8"/>
  <c r="AO17" i="8"/>
  <c r="AO18" i="8"/>
  <c r="AN21" i="8"/>
  <c r="AV21" i="8"/>
  <c r="AU24" i="8"/>
  <c r="AM25" i="8"/>
  <c r="AU25" i="8"/>
  <c r="AL28" i="8"/>
  <c r="AK32" i="8"/>
  <c r="AI6" i="8"/>
  <c r="AQ6" i="8"/>
  <c r="AP10" i="8"/>
  <c r="AO13" i="8"/>
  <c r="AW13" i="8"/>
  <c r="AO14" i="8"/>
  <c r="AW14" i="8"/>
  <c r="AN17" i="8"/>
  <c r="AV17" i="8"/>
  <c r="AM20" i="8"/>
  <c r="AU20" i="8"/>
  <c r="AM21" i="8"/>
  <c r="AU21" i="8"/>
  <c r="AL24" i="8"/>
  <c r="AT24" i="8"/>
  <c r="AK28" i="8"/>
  <c r="AS28" i="8"/>
  <c r="AL39" i="8"/>
  <c r="AT39" i="8"/>
  <c r="AN40" i="8"/>
  <c r="AV40" i="8"/>
  <c r="AP41" i="8"/>
  <c r="AI42" i="8"/>
  <c r="AQ42" i="8"/>
  <c r="AJ43" i="8"/>
  <c r="AR43" i="8"/>
  <c r="AL44" i="8"/>
  <c r="AT44" i="8"/>
  <c r="AN45" i="8"/>
  <c r="AV45" i="8"/>
  <c r="AP6" i="8"/>
  <c r="AU6" i="8"/>
  <c r="AO9" i="8"/>
  <c r="AW9" i="8"/>
  <c r="AO10" i="8"/>
  <c r="AW10" i="8"/>
  <c r="AT10" i="8"/>
  <c r="AN13" i="8"/>
  <c r="AV13" i="8"/>
  <c r="AM16" i="8"/>
  <c r="AU16" i="8"/>
  <c r="AM17" i="8"/>
  <c r="AU17" i="8"/>
  <c r="AL20" i="8"/>
  <c r="AT20" i="8"/>
  <c r="AK24" i="8"/>
  <c r="AS24" i="8"/>
  <c r="AI34" i="8"/>
  <c r="AQ34" i="8"/>
  <c r="AJ38" i="8"/>
  <c r="AR38" i="8"/>
  <c r="AM38" i="8"/>
  <c r="AK39" i="8"/>
  <c r="AS39" i="8"/>
  <c r="AM40" i="8"/>
  <c r="AU40" i="8"/>
  <c r="AO41" i="8"/>
  <c r="AW41" i="8"/>
  <c r="AP42" i="8"/>
  <c r="AI53" i="8"/>
  <c r="AO5" i="8"/>
  <c r="AW5" i="8"/>
  <c r="AO6" i="8"/>
  <c r="AW6" i="8"/>
  <c r="AN9" i="8"/>
  <c r="AV9" i="8"/>
  <c r="AM12" i="8"/>
  <c r="AU12" i="8"/>
  <c r="AM13" i="8"/>
  <c r="AU13" i="8"/>
  <c r="AL16" i="8"/>
  <c r="AT16" i="8"/>
  <c r="AK20" i="8"/>
  <c r="AS20" i="8"/>
  <c r="AI30" i="8"/>
  <c r="AQ30" i="8"/>
  <c r="AP34" i="8"/>
  <c r="AP37" i="8"/>
  <c r="AI38" i="8"/>
  <c r="AQ38" i="8"/>
  <c r="AJ39" i="8"/>
  <c r="AR39" i="8"/>
  <c r="AO39" i="8"/>
  <c r="AL40" i="8"/>
  <c r="AT40" i="8"/>
  <c r="AN41" i="8"/>
  <c r="AV41" i="8"/>
  <c r="AL51" i="8"/>
  <c r="AT51" i="8"/>
  <c r="AN52" i="8"/>
  <c r="AV52" i="8"/>
  <c r="AP53" i="8"/>
  <c r="AN5" i="8"/>
  <c r="AV5" i="8"/>
  <c r="AM8" i="8"/>
  <c r="AU8" i="8"/>
  <c r="AM9" i="8"/>
  <c r="AU9" i="8"/>
  <c r="AL12" i="8"/>
  <c r="AT12" i="8"/>
  <c r="AK15" i="8"/>
  <c r="AS15" i="8"/>
  <c r="AK16" i="8"/>
  <c r="AS16" i="8"/>
  <c r="AJ19" i="8"/>
  <c r="AR19" i="8"/>
  <c r="AI23" i="8"/>
  <c r="AQ23" i="8"/>
  <c r="AI26" i="8"/>
  <c r="AQ26" i="8"/>
  <c r="AP30" i="8"/>
  <c r="AU30" i="8"/>
  <c r="AO33" i="8"/>
  <c r="AW33" i="8"/>
  <c r="AO34" i="8"/>
  <c r="AW34" i="8"/>
  <c r="AT34" i="8"/>
  <c r="AV36" i="8"/>
  <c r="AO37" i="8"/>
  <c r="AW37" i="8"/>
  <c r="AP38" i="8"/>
  <c r="AJ50" i="8"/>
  <c r="AR50" i="8"/>
  <c r="AK51" i="8"/>
  <c r="AS51" i="8"/>
  <c r="AM52" i="8"/>
  <c r="AU52" i="8"/>
  <c r="AO53" i="8"/>
  <c r="AW53" i="8"/>
  <c r="AJ54" i="8"/>
  <c r="AR54" i="8"/>
  <c r="AL8" i="8"/>
  <c r="AT8" i="8"/>
  <c r="AK12" i="8"/>
  <c r="AS12" i="8"/>
  <c r="AI22" i="8"/>
  <c r="AQ22" i="8"/>
  <c r="AP26" i="8"/>
  <c r="AO29" i="8"/>
  <c r="AW29" i="8"/>
  <c r="AO30" i="8"/>
  <c r="AW30" i="8"/>
  <c r="AN33" i="8"/>
  <c r="AV33" i="8"/>
  <c r="AM36" i="8"/>
  <c r="AU36" i="8"/>
  <c r="AK7" i="8"/>
  <c r="AS7" i="8"/>
  <c r="AK8" i="8"/>
  <c r="AS8" i="8"/>
  <c r="AJ11" i="8"/>
  <c r="AR11" i="8"/>
  <c r="AI15" i="8"/>
  <c r="AQ15" i="8"/>
  <c r="AI18" i="8"/>
  <c r="AQ18" i="8"/>
  <c r="AP22" i="8"/>
  <c r="AO25" i="8"/>
  <c r="AW25" i="8"/>
  <c r="AO26" i="8"/>
  <c r="AW26" i="8"/>
  <c r="AN29" i="8"/>
  <c r="AV29" i="8"/>
  <c r="AM32" i="8"/>
  <c r="AU32" i="8"/>
  <c r="AM33" i="8"/>
  <c r="AU33" i="8"/>
  <c r="AL36" i="8"/>
  <c r="AT36" i="8"/>
  <c r="AM37" i="8"/>
  <c r="AU37" i="8"/>
  <c r="AJ46" i="8"/>
  <c r="AR46" i="8"/>
  <c r="AK47" i="8"/>
  <c r="AS47" i="8"/>
  <c r="AP50" i="8"/>
  <c r="AM6" i="8"/>
  <c r="AL10" i="8"/>
  <c r="AP18" i="8"/>
  <c r="AO21" i="8"/>
  <c r="AW21" i="8"/>
  <c r="AO22" i="8"/>
  <c r="AW22" i="8"/>
  <c r="AN25" i="8"/>
  <c r="AV25" i="8"/>
  <c r="AM28" i="8"/>
  <c r="AU28" i="8"/>
  <c r="AM29" i="8"/>
  <c r="AU29" i="8"/>
  <c r="AL32" i="8"/>
  <c r="AT32" i="8"/>
  <c r="AK36" i="8"/>
  <c r="AS36" i="8"/>
  <c r="AL43" i="8"/>
  <c r="AT43" i="8"/>
  <c r="AN44" i="8"/>
  <c r="AV44" i="8"/>
  <c r="AP45" i="8"/>
  <c r="AI46" i="8"/>
  <c r="AQ46" i="8"/>
  <c r="AJ47" i="8"/>
  <c r="AR47" i="8"/>
  <c r="AL48" i="8"/>
  <c r="AT48" i="8"/>
  <c r="AN49" i="8"/>
  <c r="AV49" i="8"/>
  <c r="AI10" i="8"/>
  <c r="AW17" i="8"/>
  <c r="AW18" i="8"/>
  <c r="AM24" i="8"/>
  <c r="AT28" i="8"/>
  <c r="AS32" i="8"/>
  <c r="AJ42" i="8"/>
  <c r="AR42" i="8"/>
  <c r="AK43" i="8"/>
  <c r="AS43" i="8"/>
  <c r="AM44" i="8"/>
  <c r="AU44" i="8"/>
  <c r="AO45" i="8"/>
  <c r="AW45" i="8"/>
  <c r="AP46" i="8"/>
  <c r="AI14" i="8"/>
  <c r="AA78" i="5"/>
  <c r="Z78" i="5"/>
  <c r="Y78" i="5"/>
  <c r="AA77" i="5"/>
  <c r="Z77" i="5"/>
  <c r="Y77" i="5"/>
  <c r="AA76" i="5"/>
  <c r="Z76" i="5"/>
  <c r="Y76" i="5"/>
  <c r="AA75" i="5"/>
  <c r="Z75" i="5"/>
  <c r="Y75" i="5"/>
  <c r="AA74" i="5"/>
  <c r="Z74" i="5"/>
  <c r="Y74" i="5"/>
  <c r="AA73" i="5"/>
  <c r="Z73" i="5"/>
  <c r="Y73" i="5"/>
  <c r="AA72" i="5"/>
  <c r="Z72" i="5"/>
  <c r="Y72" i="5"/>
  <c r="AA71" i="5"/>
  <c r="Z71" i="5"/>
  <c r="Y71" i="5"/>
  <c r="AA70" i="5"/>
  <c r="Z70" i="5"/>
  <c r="Y70" i="5"/>
  <c r="AA69" i="5"/>
  <c r="Z69" i="5"/>
  <c r="Y69" i="5"/>
  <c r="AA68" i="5"/>
  <c r="Z68" i="5"/>
  <c r="Y68" i="5"/>
  <c r="AA67" i="5"/>
  <c r="Z67" i="5"/>
  <c r="Y67" i="5"/>
  <c r="AA66" i="5"/>
  <c r="Z66" i="5"/>
  <c r="Y66" i="5"/>
  <c r="AA65" i="5"/>
  <c r="Z65" i="5"/>
  <c r="Y65" i="5"/>
  <c r="AA64" i="5"/>
  <c r="Z64" i="5"/>
  <c r="Y64" i="5"/>
  <c r="AA63" i="5"/>
  <c r="Z63" i="5"/>
  <c r="Y63" i="5"/>
  <c r="AA62" i="5"/>
  <c r="Z62" i="5"/>
  <c r="Y62" i="5"/>
  <c r="AA61" i="5"/>
  <c r="Z61" i="5"/>
  <c r="Y61" i="5"/>
  <c r="AA60" i="5"/>
  <c r="Z60" i="5"/>
  <c r="Y60" i="5"/>
  <c r="AA59" i="5"/>
  <c r="Z59" i="5"/>
  <c r="Y59" i="5"/>
  <c r="AA58" i="5"/>
  <c r="Z58" i="5"/>
  <c r="Y58" i="5"/>
  <c r="AA57" i="5"/>
  <c r="Z57" i="5"/>
  <c r="Y57" i="5"/>
  <c r="AA56" i="5"/>
  <c r="Z56" i="5"/>
  <c r="Y56" i="5"/>
  <c r="AA55" i="5"/>
  <c r="Z55" i="5"/>
  <c r="Y55" i="5"/>
  <c r="AA54" i="5"/>
  <c r="Z54" i="5"/>
  <c r="Y54" i="5"/>
  <c r="AA53" i="5"/>
  <c r="Z53" i="5"/>
  <c r="Y53" i="5"/>
  <c r="AA52" i="5"/>
  <c r="Z52" i="5"/>
  <c r="Y52" i="5"/>
  <c r="AA51" i="5"/>
  <c r="Z51" i="5"/>
  <c r="Y51" i="5"/>
  <c r="AA50" i="5"/>
  <c r="Z50" i="5"/>
  <c r="Y50" i="5"/>
  <c r="AA49" i="5"/>
  <c r="Z49" i="5"/>
  <c r="Y49" i="5"/>
  <c r="AA48" i="5"/>
  <c r="Z48" i="5"/>
  <c r="Y48" i="5"/>
  <c r="AA47" i="5"/>
  <c r="Z47" i="5"/>
  <c r="Y47" i="5"/>
  <c r="AA46" i="5"/>
  <c r="Z46" i="5"/>
  <c r="Y46" i="5"/>
  <c r="AA45" i="5"/>
  <c r="Z45" i="5"/>
  <c r="Y45" i="5"/>
  <c r="AA44" i="5"/>
  <c r="Z44" i="5"/>
  <c r="Y44" i="5"/>
  <c r="AA43" i="5"/>
  <c r="Z43" i="5"/>
  <c r="Y43" i="5"/>
  <c r="AA42" i="5"/>
  <c r="Z42" i="5"/>
  <c r="Y42" i="5"/>
  <c r="AA41" i="5"/>
  <c r="Z41" i="5"/>
  <c r="Y41" i="5"/>
  <c r="AA40" i="5"/>
  <c r="Z40" i="5"/>
  <c r="Y40" i="5"/>
  <c r="AA39" i="5"/>
  <c r="Z39" i="5"/>
  <c r="Y39" i="5"/>
  <c r="AA38" i="5"/>
  <c r="Z38" i="5"/>
  <c r="Y38" i="5"/>
  <c r="AA37" i="5"/>
  <c r="Z37" i="5"/>
  <c r="Y37" i="5"/>
  <c r="AA36" i="5"/>
  <c r="Z36" i="5"/>
  <c r="Y36" i="5"/>
  <c r="AA35" i="5"/>
  <c r="Z35" i="5"/>
  <c r="Y35" i="5"/>
  <c r="AA34" i="5"/>
  <c r="Z34" i="5"/>
  <c r="Y34" i="5"/>
  <c r="AA33" i="5"/>
  <c r="Z33" i="5"/>
  <c r="Y33" i="5"/>
  <c r="AA32" i="5"/>
  <c r="Z32" i="5"/>
  <c r="Y32" i="5"/>
  <c r="AA31" i="5"/>
  <c r="Z31" i="5"/>
  <c r="Y31" i="5"/>
  <c r="AA30" i="5"/>
  <c r="Z30" i="5"/>
  <c r="Y30" i="5"/>
  <c r="AA29" i="5"/>
  <c r="Z29" i="5"/>
  <c r="Y29" i="5"/>
  <c r="AA28" i="5"/>
  <c r="Z28" i="5"/>
  <c r="Y28" i="5"/>
  <c r="AA27" i="5"/>
  <c r="Z27" i="5"/>
  <c r="Y27" i="5"/>
  <c r="AA26" i="5"/>
  <c r="Z26" i="5"/>
  <c r="Y26" i="5"/>
  <c r="AA25" i="5"/>
  <c r="Z25" i="5"/>
  <c r="Y25" i="5"/>
  <c r="AA24" i="5"/>
  <c r="Z24" i="5"/>
  <c r="Y24" i="5"/>
  <c r="AA23" i="5"/>
  <c r="Z23" i="5"/>
  <c r="Y23" i="5"/>
  <c r="AA22" i="5"/>
  <c r="Z22" i="5"/>
  <c r="Y22" i="5"/>
  <c r="AA21" i="5"/>
  <c r="Z21" i="5"/>
  <c r="Y21" i="5"/>
  <c r="AA20" i="5"/>
  <c r="Z20" i="5"/>
  <c r="Y20" i="5"/>
  <c r="AA19" i="5"/>
  <c r="Z19" i="5"/>
  <c r="Y19" i="5"/>
  <c r="AA18" i="5"/>
  <c r="Z18" i="5"/>
  <c r="Y18" i="5"/>
  <c r="AA17" i="5"/>
  <c r="Z17" i="5"/>
  <c r="Y17" i="5"/>
  <c r="AA16" i="5"/>
  <c r="Z16" i="5"/>
  <c r="Y16" i="5"/>
  <c r="AA15" i="5"/>
  <c r="Z15" i="5"/>
  <c r="Y15" i="5"/>
  <c r="AA14" i="5"/>
  <c r="Z14" i="5"/>
  <c r="Y14" i="5"/>
  <c r="AA13" i="5"/>
  <c r="Z13" i="5"/>
  <c r="Y13" i="5"/>
  <c r="AA12" i="5"/>
  <c r="Z12" i="5"/>
  <c r="Y12" i="5"/>
  <c r="AA11" i="5"/>
  <c r="Z11" i="5"/>
  <c r="Y11" i="5"/>
  <c r="AA10" i="5"/>
  <c r="Z10" i="5"/>
  <c r="Y10" i="5"/>
  <c r="AA9" i="5"/>
  <c r="Z9" i="5"/>
  <c r="Y9" i="5"/>
  <c r="AA8" i="5"/>
  <c r="Z8" i="5"/>
  <c r="Y8" i="5"/>
  <c r="AA7" i="5"/>
  <c r="Z7" i="5"/>
  <c r="Y7" i="5"/>
  <c r="AA6" i="5"/>
  <c r="Z6" i="5"/>
  <c r="Y6" i="5"/>
  <c r="AA5" i="5"/>
  <c r="Z5" i="5"/>
  <c r="Y5" i="5"/>
  <c r="AA4" i="5"/>
  <c r="Z4" i="5"/>
  <c r="Y4" i="5"/>
  <c r="U78" i="5"/>
  <c r="T78" i="5"/>
  <c r="S78" i="5"/>
  <c r="U77" i="5"/>
  <c r="T77" i="5"/>
  <c r="S77" i="5"/>
  <c r="U76" i="5"/>
  <c r="T76" i="5"/>
  <c r="S76" i="5"/>
  <c r="U75" i="5"/>
  <c r="T75" i="5"/>
  <c r="S75" i="5"/>
  <c r="U74" i="5"/>
  <c r="T74" i="5"/>
  <c r="S74" i="5"/>
  <c r="U73" i="5"/>
  <c r="T73" i="5"/>
  <c r="S73" i="5"/>
  <c r="U72" i="5"/>
  <c r="T72" i="5"/>
  <c r="S72" i="5"/>
  <c r="U71" i="5"/>
  <c r="T71" i="5"/>
  <c r="S71" i="5"/>
  <c r="U70" i="5"/>
  <c r="T70" i="5"/>
  <c r="S70" i="5"/>
  <c r="U69" i="5"/>
  <c r="T69" i="5"/>
  <c r="S69" i="5"/>
  <c r="U68" i="5"/>
  <c r="T68" i="5"/>
  <c r="S68" i="5"/>
  <c r="U67" i="5"/>
  <c r="T67" i="5"/>
  <c r="S67" i="5"/>
  <c r="U66" i="5"/>
  <c r="T66" i="5"/>
  <c r="S66" i="5"/>
  <c r="U65" i="5"/>
  <c r="T65" i="5"/>
  <c r="S65" i="5"/>
  <c r="U64" i="5"/>
  <c r="T64" i="5"/>
  <c r="S64" i="5"/>
  <c r="U63" i="5"/>
  <c r="T63" i="5"/>
  <c r="S63" i="5"/>
  <c r="U62" i="5"/>
  <c r="T62" i="5"/>
  <c r="S62" i="5"/>
  <c r="U61" i="5"/>
  <c r="T61" i="5"/>
  <c r="S61" i="5"/>
  <c r="U60" i="5"/>
  <c r="T60" i="5"/>
  <c r="S60" i="5"/>
  <c r="U59" i="5"/>
  <c r="T59" i="5"/>
  <c r="S59" i="5"/>
  <c r="U58" i="5"/>
  <c r="T58" i="5"/>
  <c r="S58" i="5"/>
  <c r="U57" i="5"/>
  <c r="T57" i="5"/>
  <c r="S57" i="5"/>
  <c r="U56" i="5"/>
  <c r="T56" i="5"/>
  <c r="S56" i="5"/>
  <c r="U55" i="5"/>
  <c r="T55" i="5"/>
  <c r="S55" i="5"/>
  <c r="U54" i="5"/>
  <c r="T54" i="5"/>
  <c r="S54" i="5"/>
  <c r="U53" i="5"/>
  <c r="T53" i="5"/>
  <c r="S53" i="5"/>
  <c r="U52" i="5"/>
  <c r="T52" i="5"/>
  <c r="S52" i="5"/>
  <c r="U51" i="5"/>
  <c r="T51" i="5"/>
  <c r="S51" i="5"/>
  <c r="U50" i="5"/>
  <c r="T50" i="5"/>
  <c r="S50" i="5"/>
  <c r="U49" i="5"/>
  <c r="T49" i="5"/>
  <c r="S49" i="5"/>
  <c r="U48" i="5"/>
  <c r="T48" i="5"/>
  <c r="S48" i="5"/>
  <c r="U47" i="5"/>
  <c r="T47" i="5"/>
  <c r="S47" i="5"/>
  <c r="U46" i="5"/>
  <c r="T46" i="5"/>
  <c r="S46" i="5"/>
  <c r="U45" i="5"/>
  <c r="T45" i="5"/>
  <c r="S45" i="5"/>
  <c r="U44" i="5"/>
  <c r="T44" i="5"/>
  <c r="S44" i="5"/>
  <c r="U43" i="5"/>
  <c r="T43" i="5"/>
  <c r="S43" i="5"/>
  <c r="U42" i="5"/>
  <c r="T42" i="5"/>
  <c r="S42" i="5"/>
  <c r="U41" i="5"/>
  <c r="T41" i="5"/>
  <c r="S41" i="5"/>
  <c r="U40" i="5"/>
  <c r="T40" i="5"/>
  <c r="S40" i="5"/>
  <c r="U39" i="5"/>
  <c r="T39" i="5"/>
  <c r="S39" i="5"/>
  <c r="U38" i="5"/>
  <c r="T38" i="5"/>
  <c r="S38" i="5"/>
  <c r="U37" i="5"/>
  <c r="T37" i="5"/>
  <c r="S37" i="5"/>
  <c r="U36" i="5"/>
  <c r="T36" i="5"/>
  <c r="S36" i="5"/>
  <c r="U35" i="5"/>
  <c r="T35" i="5"/>
  <c r="S35" i="5"/>
  <c r="U34" i="5"/>
  <c r="T34" i="5"/>
  <c r="S34" i="5"/>
  <c r="U33" i="5"/>
  <c r="T33" i="5"/>
  <c r="S33" i="5"/>
  <c r="U32" i="5"/>
  <c r="T32" i="5"/>
  <c r="S32" i="5"/>
  <c r="U31" i="5"/>
  <c r="T31" i="5"/>
  <c r="S31" i="5"/>
  <c r="U30" i="5"/>
  <c r="T30" i="5"/>
  <c r="S30" i="5"/>
  <c r="U29" i="5"/>
  <c r="T29" i="5"/>
  <c r="S29" i="5"/>
  <c r="U28" i="5"/>
  <c r="T28" i="5"/>
  <c r="S28" i="5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G78" i="5"/>
  <c r="AF78" i="5"/>
  <c r="AG77" i="5"/>
  <c r="AF77" i="5"/>
  <c r="AG76" i="5"/>
  <c r="AF76" i="5"/>
  <c r="AG75" i="5"/>
  <c r="AF75" i="5"/>
  <c r="AG74" i="5"/>
  <c r="AF74" i="5"/>
  <c r="AG73" i="5"/>
  <c r="AF73" i="5"/>
  <c r="AG72" i="5"/>
  <c r="AF72" i="5"/>
  <c r="AG71" i="5"/>
  <c r="AF71" i="5"/>
  <c r="AG70" i="5"/>
  <c r="AF70" i="5"/>
  <c r="AG69" i="5"/>
  <c r="AF69" i="5"/>
  <c r="AG68" i="5"/>
  <c r="AF68" i="5"/>
  <c r="AG67" i="5"/>
  <c r="AF67" i="5"/>
  <c r="AG66" i="5"/>
  <c r="AF66" i="5"/>
  <c r="AG65" i="5"/>
  <c r="AF65" i="5"/>
  <c r="AG64" i="5"/>
  <c r="AF64" i="5"/>
  <c r="AG63" i="5"/>
  <c r="AF63" i="5"/>
  <c r="AG62" i="5"/>
  <c r="AF62" i="5"/>
  <c r="AG61" i="5"/>
  <c r="AF61" i="5"/>
  <c r="AG60" i="5"/>
  <c r="AF60" i="5"/>
  <c r="AG59" i="5"/>
  <c r="AF59" i="5"/>
  <c r="AG58" i="5"/>
  <c r="AF58" i="5"/>
  <c r="AG57" i="5"/>
  <c r="AF57" i="5"/>
  <c r="AG56" i="5"/>
  <c r="AF56" i="5"/>
  <c r="AG55" i="5"/>
  <c r="AF55" i="5"/>
  <c r="AG54" i="5"/>
  <c r="AF54" i="5"/>
  <c r="AG53" i="5"/>
  <c r="AF53" i="5"/>
  <c r="AG52" i="5"/>
  <c r="AF52" i="5"/>
  <c r="AG51" i="5"/>
  <c r="AF51" i="5"/>
  <c r="AG50" i="5"/>
  <c r="AF50" i="5"/>
  <c r="AG49" i="5"/>
  <c r="AF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V5" i="5" s="1"/>
  <c r="AF4" i="5"/>
  <c r="AG4" i="5"/>
  <c r="AV7" i="5" l="1"/>
  <c r="AV11" i="5"/>
  <c r="AV15" i="5"/>
  <c r="AV19" i="5"/>
  <c r="AV23" i="5"/>
  <c r="AV27" i="5"/>
  <c r="AV31" i="5"/>
  <c r="AV35" i="5"/>
  <c r="AV39" i="5"/>
  <c r="AV43" i="5"/>
  <c r="AV47" i="5"/>
  <c r="AV51" i="5"/>
  <c r="AV55" i="5"/>
  <c r="AV59" i="5"/>
  <c r="AV63" i="5"/>
  <c r="AV67" i="5"/>
  <c r="AV71" i="5"/>
  <c r="AS111" i="17"/>
  <c r="AU110" i="17"/>
  <c r="AW98" i="17"/>
  <c r="AZ99" i="17"/>
  <c r="BC99" i="17" s="1"/>
  <c r="AX109" i="17"/>
  <c r="AV110" i="17"/>
  <c r="AU11" i="5"/>
  <c r="AU19" i="5"/>
  <c r="AU27" i="5"/>
  <c r="AU35" i="5"/>
  <c r="AU43" i="5"/>
  <c r="AU51" i="5"/>
  <c r="AU59" i="5"/>
  <c r="AU67" i="5"/>
  <c r="AU75" i="5"/>
  <c r="AX96" i="17"/>
  <c r="BA97" i="17"/>
  <c r="BD97" i="17" s="1"/>
  <c r="BC124" i="17"/>
  <c r="BC123" i="17"/>
  <c r="BL61" i="17"/>
  <c r="BO61" i="17" s="1"/>
  <c r="BF61" i="17"/>
  <c r="BI61" i="17" s="1"/>
  <c r="AZ61" i="17"/>
  <c r="BC61" i="17" s="1"/>
  <c r="BA61" i="17"/>
  <c r="BD61" i="17" s="1"/>
  <c r="BM61" i="17"/>
  <c r="BP61" i="17" s="1"/>
  <c r="BG61" i="17"/>
  <c r="BJ61" i="17" s="1"/>
  <c r="BL77" i="17"/>
  <c r="BO77" i="17" s="1"/>
  <c r="AZ77" i="17"/>
  <c r="BC77" i="17" s="1"/>
  <c r="BF77" i="17"/>
  <c r="BI77" i="17" s="1"/>
  <c r="BL60" i="17"/>
  <c r="BO60" i="17" s="1"/>
  <c r="AZ60" i="17"/>
  <c r="BC60" i="17" s="1"/>
  <c r="BF60" i="17"/>
  <c r="BI60" i="17" s="1"/>
  <c r="BA60" i="17"/>
  <c r="BD60" i="17" s="1"/>
  <c r="BG60" i="17"/>
  <c r="BJ60" i="17" s="1"/>
  <c r="BM60" i="17"/>
  <c r="BP60" i="17" s="1"/>
  <c r="BJ67" i="17"/>
  <c r="BM68" i="17"/>
  <c r="BP68" i="17" s="1"/>
  <c r="BA68" i="17"/>
  <c r="BG68" i="17"/>
  <c r="BC68" i="17" s="1"/>
  <c r="BG75" i="17"/>
  <c r="BJ75" i="17" s="1"/>
  <c r="BM75" i="17"/>
  <c r="BP75" i="17" s="1"/>
  <c r="BA75" i="17"/>
  <c r="BD75" i="17" s="1"/>
  <c r="BF76" i="17"/>
  <c r="BI76" i="17" s="1"/>
  <c r="BL76" i="17"/>
  <c r="BO76" i="17" s="1"/>
  <c r="AZ76" i="17"/>
  <c r="BC76" i="17" s="1"/>
  <c r="BM69" i="17"/>
  <c r="BP69" i="17" s="1"/>
  <c r="BA69" i="17"/>
  <c r="BG69" i="17"/>
  <c r="BC69" i="17" s="1"/>
  <c r="BD67" i="17"/>
  <c r="BO67" i="17"/>
  <c r="AV77" i="17"/>
  <c r="AX77" i="17" s="1"/>
  <c r="AX76" i="17"/>
  <c r="BA36" i="17"/>
  <c r="BD36" i="17" s="1"/>
  <c r="BA35" i="17"/>
  <c r="BD35" i="17" s="1"/>
  <c r="AV43" i="17"/>
  <c r="AX43" i="17" s="1"/>
  <c r="BA43" i="17" s="1"/>
  <c r="BD43" i="17" s="1"/>
  <c r="AX42" i="17"/>
  <c r="BA42" i="17" s="1"/>
  <c r="BD42" i="17" s="1"/>
  <c r="AI28" i="17"/>
  <c r="AL28" i="17" s="1"/>
  <c r="AI29" i="17"/>
  <c r="AL29" i="17" s="1"/>
  <c r="AI42" i="17"/>
  <c r="AL42" i="17" s="1"/>
  <c r="AI43" i="17"/>
  <c r="AL43" i="17" s="1"/>
  <c r="F29" i="17"/>
  <c r="I29" i="17" s="1"/>
  <c r="L29" i="17" s="1"/>
  <c r="I28" i="17"/>
  <c r="L28" i="17" s="1"/>
  <c r="AW9" i="5"/>
  <c r="AW13" i="5"/>
  <c r="AW17" i="5"/>
  <c r="AW21" i="5"/>
  <c r="AW25" i="5"/>
  <c r="AW29" i="5"/>
  <c r="AW33" i="5"/>
  <c r="AW37" i="5"/>
  <c r="AW41" i="5"/>
  <c r="AW45" i="5"/>
  <c r="AW49" i="5"/>
  <c r="AW53" i="5"/>
  <c r="AW57" i="5"/>
  <c r="AW61" i="5"/>
  <c r="AW65" i="5"/>
  <c r="AW69" i="5"/>
  <c r="AW73" i="5"/>
  <c r="AW77" i="5"/>
  <c r="AU9" i="5"/>
  <c r="AU17" i="5"/>
  <c r="AU25" i="5"/>
  <c r="AU33" i="5"/>
  <c r="AU41" i="5"/>
  <c r="AU49" i="5"/>
  <c r="AU57" i="5"/>
  <c r="AU65" i="5"/>
  <c r="AU73" i="5"/>
  <c r="AW21" i="11"/>
  <c r="BA21" i="11"/>
  <c r="AW15" i="11"/>
  <c r="AY14" i="11"/>
  <c r="AY15" i="11"/>
  <c r="AW7" i="5"/>
  <c r="AW11" i="5"/>
  <c r="AW15" i="5"/>
  <c r="AW19" i="5"/>
  <c r="AW23" i="5"/>
  <c r="AW27" i="5"/>
  <c r="AW31" i="5"/>
  <c r="AW35" i="5"/>
  <c r="AW39" i="5"/>
  <c r="AW43" i="5"/>
  <c r="AW47" i="5"/>
  <c r="AW51" i="5"/>
  <c r="AW55" i="5"/>
  <c r="AW59" i="5"/>
  <c r="AW63" i="5"/>
  <c r="AW67" i="5"/>
  <c r="AW71" i="5"/>
  <c r="AW75" i="5"/>
  <c r="AU5" i="5"/>
  <c r="AU13" i="5"/>
  <c r="AU21" i="5"/>
  <c r="AU29" i="5"/>
  <c r="AU37" i="5"/>
  <c r="AU45" i="5"/>
  <c r="AU53" i="5"/>
  <c r="AU61" i="5"/>
  <c r="AU69" i="5"/>
  <c r="AU77" i="5"/>
  <c r="AI6" i="5"/>
  <c r="AK8" i="5"/>
  <c r="AJ11" i="5"/>
  <c r="AI14" i="5"/>
  <c r="AK16" i="5"/>
  <c r="AJ19" i="5"/>
  <c r="AI22" i="5"/>
  <c r="AK24" i="5"/>
  <c r="AJ27" i="5"/>
  <c r="AI30" i="5"/>
  <c r="AK32" i="5"/>
  <c r="AJ35" i="5"/>
  <c r="AI38" i="5"/>
  <c r="AK40" i="5"/>
  <c r="AJ43" i="5"/>
  <c r="AI46" i="5"/>
  <c r="AK48" i="5"/>
  <c r="AJ51" i="5"/>
  <c r="AI54" i="5"/>
  <c r="AK56" i="5"/>
  <c r="AJ59" i="5"/>
  <c r="AI62" i="5"/>
  <c r="AK64" i="5"/>
  <c r="AJ67" i="5"/>
  <c r="AI70" i="5"/>
  <c r="AK72" i="5"/>
  <c r="AJ75" i="5"/>
  <c r="AI78" i="5"/>
  <c r="AN5" i="5"/>
  <c r="AM8" i="5"/>
  <c r="AL11" i="5"/>
  <c r="AN13" i="5"/>
  <c r="AM16" i="5"/>
  <c r="AL19" i="5"/>
  <c r="AN21" i="5"/>
  <c r="AM24" i="5"/>
  <c r="AL27" i="5"/>
  <c r="AN29" i="5"/>
  <c r="AM32" i="5"/>
  <c r="AL35" i="5"/>
  <c r="AN37" i="5"/>
  <c r="AM40" i="5"/>
  <c r="AL43" i="5"/>
  <c r="AN45" i="5"/>
  <c r="AM48" i="5"/>
  <c r="AL51" i="5"/>
  <c r="AN53" i="5"/>
  <c r="AM56" i="5"/>
  <c r="AL59" i="5"/>
  <c r="AN61" i="5"/>
  <c r="AM64" i="5"/>
  <c r="AL67" i="5"/>
  <c r="AN69" i="5"/>
  <c r="AM72" i="5"/>
  <c r="AL75" i="5"/>
  <c r="AN77" i="5"/>
  <c r="AP5" i="5"/>
  <c r="AO8" i="5"/>
  <c r="AQ10" i="5"/>
  <c r="AP13" i="5"/>
  <c r="AO16" i="5"/>
  <c r="AQ18" i="5"/>
  <c r="AP21" i="5"/>
  <c r="AO24" i="5"/>
  <c r="AQ26" i="5"/>
  <c r="AP29" i="5"/>
  <c r="AO32" i="5"/>
  <c r="AQ34" i="5"/>
  <c r="AP37" i="5"/>
  <c r="AO40" i="5"/>
  <c r="AQ42" i="5"/>
  <c r="AP45" i="5"/>
  <c r="AO48" i="5"/>
  <c r="AQ50" i="5"/>
  <c r="AP53" i="5"/>
  <c r="AO56" i="5"/>
  <c r="AQ58" i="5"/>
  <c r="AP61" i="5"/>
  <c r="AO64" i="5"/>
  <c r="AQ66" i="5"/>
  <c r="AP69" i="5"/>
  <c r="AO72" i="5"/>
  <c r="AQ74" i="5"/>
  <c r="AP77" i="5"/>
  <c r="AR5" i="5"/>
  <c r="AT7" i="5"/>
  <c r="AS10" i="5"/>
  <c r="AR13" i="5"/>
  <c r="AT15" i="5"/>
  <c r="AS18" i="5"/>
  <c r="AR21" i="5"/>
  <c r="AT23" i="5"/>
  <c r="AS26" i="5"/>
  <c r="AR29" i="5"/>
  <c r="AT31" i="5"/>
  <c r="AS34" i="5"/>
  <c r="AR37" i="5"/>
  <c r="AT39" i="5"/>
  <c r="AS42" i="5"/>
  <c r="AR45" i="5"/>
  <c r="AT47" i="5"/>
  <c r="AS50" i="5"/>
  <c r="AR53" i="5"/>
  <c r="AT55" i="5"/>
  <c r="AS58" i="5"/>
  <c r="AR61" i="5"/>
  <c r="AT63" i="5"/>
  <c r="AS66" i="5"/>
  <c r="AR69" i="5"/>
  <c r="AT71" i="5"/>
  <c r="AS74" i="5"/>
  <c r="AR77" i="5"/>
  <c r="AW14" i="11"/>
  <c r="AW19" i="11"/>
  <c r="BA19" i="11"/>
  <c r="AV75" i="5"/>
  <c r="AU8" i="5"/>
  <c r="AU12" i="5"/>
  <c r="AU16" i="5"/>
  <c r="AU20" i="5"/>
  <c r="AU24" i="5"/>
  <c r="AU28" i="5"/>
  <c r="AU32" i="5"/>
  <c r="AU36" i="5"/>
  <c r="AU40" i="5"/>
  <c r="AU44" i="5"/>
  <c r="AU48" i="5"/>
  <c r="AU52" i="5"/>
  <c r="AU56" i="5"/>
  <c r="AU60" i="5"/>
  <c r="AU64" i="5"/>
  <c r="AU68" i="5"/>
  <c r="AU72" i="5"/>
  <c r="AU76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AV60" i="5"/>
  <c r="AV64" i="5"/>
  <c r="AV68" i="5"/>
  <c r="AV72" i="5"/>
  <c r="AV76" i="5"/>
  <c r="AU6" i="5"/>
  <c r="AU14" i="5"/>
  <c r="AU22" i="5"/>
  <c r="AU30" i="5"/>
  <c r="AU38" i="5"/>
  <c r="AU46" i="5"/>
  <c r="AU54" i="5"/>
  <c r="AU62" i="5"/>
  <c r="AU70" i="5"/>
  <c r="AU78" i="5"/>
  <c r="AJ6" i="5"/>
  <c r="AI9" i="5"/>
  <c r="AK11" i="5"/>
  <c r="AJ14" i="5"/>
  <c r="AI17" i="5"/>
  <c r="AK19" i="5"/>
  <c r="AJ22" i="5"/>
  <c r="AI25" i="5"/>
  <c r="AK27" i="5"/>
  <c r="AJ30" i="5"/>
  <c r="AI33" i="5"/>
  <c r="AK35" i="5"/>
  <c r="AJ38" i="5"/>
  <c r="AI41" i="5"/>
  <c r="AK43" i="5"/>
  <c r="AJ46" i="5"/>
  <c r="AI49" i="5"/>
  <c r="AK51" i="5"/>
  <c r="AJ54" i="5"/>
  <c r="AI57" i="5"/>
  <c r="AK59" i="5"/>
  <c r="AJ62" i="5"/>
  <c r="AI65" i="5"/>
  <c r="AK67" i="5"/>
  <c r="AJ70" i="5"/>
  <c r="AI73" i="5"/>
  <c r="AK75" i="5"/>
  <c r="AJ78" i="5"/>
  <c r="AL6" i="5"/>
  <c r="AN8" i="5"/>
  <c r="AM11" i="5"/>
  <c r="AL14" i="5"/>
  <c r="AN16" i="5"/>
  <c r="AM19" i="5"/>
  <c r="AL22" i="5"/>
  <c r="AN24" i="5"/>
  <c r="AM27" i="5"/>
  <c r="AL30" i="5"/>
  <c r="AN32" i="5"/>
  <c r="AM35" i="5"/>
  <c r="AL38" i="5"/>
  <c r="AN40" i="5"/>
  <c r="AM43" i="5"/>
  <c r="AL46" i="5"/>
  <c r="AN48" i="5"/>
  <c r="AM51" i="5"/>
  <c r="AL54" i="5"/>
  <c r="AN56" i="5"/>
  <c r="AM59" i="5"/>
  <c r="AL62" i="5"/>
  <c r="AN64" i="5"/>
  <c r="AM67" i="5"/>
  <c r="AL70" i="5"/>
  <c r="AN72" i="5"/>
  <c r="AM75" i="5"/>
  <c r="AL78" i="5"/>
  <c r="AQ5" i="5"/>
  <c r="AP8" i="5"/>
  <c r="AO11" i="5"/>
  <c r="AQ13" i="5"/>
  <c r="AP16" i="5"/>
  <c r="AO19" i="5"/>
  <c r="AQ21" i="5"/>
  <c r="AP24" i="5"/>
  <c r="AO27" i="5"/>
  <c r="AQ29" i="5"/>
  <c r="AP32" i="5"/>
  <c r="AO35" i="5"/>
  <c r="AQ37" i="5"/>
  <c r="AP40" i="5"/>
  <c r="AO43" i="5"/>
  <c r="AQ45" i="5"/>
  <c r="AP48" i="5"/>
  <c r="AO51" i="5"/>
  <c r="AQ53" i="5"/>
  <c r="AP56" i="5"/>
  <c r="AO59" i="5"/>
  <c r="AQ61" i="5"/>
  <c r="AP64" i="5"/>
  <c r="AO67" i="5"/>
  <c r="AQ69" i="5"/>
  <c r="AP72" i="5"/>
  <c r="AO75" i="5"/>
  <c r="AQ77" i="5"/>
  <c r="AS5" i="5"/>
  <c r="AR8" i="5"/>
  <c r="AT10" i="5"/>
  <c r="AS13" i="5"/>
  <c r="AR16" i="5"/>
  <c r="AT18" i="5"/>
  <c r="AS21" i="5"/>
  <c r="AR24" i="5"/>
  <c r="AT26" i="5"/>
  <c r="AS29" i="5"/>
  <c r="AR32" i="5"/>
  <c r="AT34" i="5"/>
  <c r="AS37" i="5"/>
  <c r="AR40" i="5"/>
  <c r="AT42" i="5"/>
  <c r="AS45" i="5"/>
  <c r="AR48" i="5"/>
  <c r="AT50" i="5"/>
  <c r="AS53" i="5"/>
  <c r="AR56" i="5"/>
  <c r="AT58" i="5"/>
  <c r="AS61" i="5"/>
  <c r="AR64" i="5"/>
  <c r="AT66" i="5"/>
  <c r="AS69" i="5"/>
  <c r="AR72" i="5"/>
  <c r="AT74" i="5"/>
  <c r="AS77" i="5"/>
  <c r="BF42" i="11"/>
  <c r="AW5" i="5"/>
  <c r="AJ7" i="5"/>
  <c r="AK12" i="5"/>
  <c r="AI18" i="5"/>
  <c r="AK20" i="5"/>
  <c r="AI26" i="5"/>
  <c r="AJ31" i="5"/>
  <c r="AK36" i="5"/>
  <c r="AI42" i="5"/>
  <c r="AJ47" i="5"/>
  <c r="AK52" i="5"/>
  <c r="AI58" i="5"/>
  <c r="AJ63" i="5"/>
  <c r="AK68" i="5"/>
  <c r="AI74" i="5"/>
  <c r="AN9" i="5"/>
  <c r="AL15" i="5"/>
  <c r="AM20" i="5"/>
  <c r="AN25" i="5"/>
  <c r="AL31" i="5"/>
  <c r="AM36" i="5"/>
  <c r="AN41" i="5"/>
  <c r="AL47" i="5"/>
  <c r="AM52" i="5"/>
  <c r="AN57" i="5"/>
  <c r="AL63" i="5"/>
  <c r="AM68" i="5"/>
  <c r="AN73" i="5"/>
  <c r="AP9" i="5"/>
  <c r="AQ14" i="5"/>
  <c r="AO20" i="5"/>
  <c r="AP25" i="5"/>
  <c r="AQ30" i="5"/>
  <c r="AO36" i="5"/>
  <c r="AP41" i="5"/>
  <c r="AQ46" i="5"/>
  <c r="AO52" i="5"/>
  <c r="AP57" i="5"/>
  <c r="AQ62" i="5"/>
  <c r="AO68" i="5"/>
  <c r="AP73" i="5"/>
  <c r="AQ78" i="5"/>
  <c r="AR9" i="5"/>
  <c r="AT11" i="5"/>
  <c r="AR17" i="5"/>
  <c r="AS22" i="5"/>
  <c r="AT27" i="5"/>
  <c r="AR33" i="5"/>
  <c r="AS38" i="5"/>
  <c r="AT43" i="5"/>
  <c r="AR49" i="5"/>
  <c r="AT51" i="5"/>
  <c r="AR57" i="5"/>
  <c r="AS62" i="5"/>
  <c r="AT67" i="5"/>
  <c r="AR73" i="5"/>
  <c r="AT75" i="5"/>
  <c r="AV13" i="5"/>
  <c r="AV21" i="5"/>
  <c r="AV25" i="5"/>
  <c r="AV33" i="5"/>
  <c r="AV41" i="5"/>
  <c r="AV49" i="5"/>
  <c r="AV57" i="5"/>
  <c r="AV65" i="5"/>
  <c r="AV73" i="5"/>
  <c r="AK9" i="5"/>
  <c r="AI15" i="5"/>
  <c r="AJ20" i="5"/>
  <c r="AI23" i="5"/>
  <c r="AK25" i="5"/>
  <c r="AI31" i="5"/>
  <c r="AJ36" i="5"/>
  <c r="AK41" i="5"/>
  <c r="AI47" i="5"/>
  <c r="AJ52" i="5"/>
  <c r="AK57" i="5"/>
  <c r="AI63" i="5"/>
  <c r="AJ68" i="5"/>
  <c r="AK73" i="5"/>
  <c r="AJ76" i="5"/>
  <c r="AN6" i="5"/>
  <c r="AL12" i="5"/>
  <c r="AM17" i="5"/>
  <c r="AN22" i="5"/>
  <c r="AL28" i="5"/>
  <c r="AM33" i="5"/>
  <c r="AN38" i="5"/>
  <c r="AL44" i="5"/>
  <c r="AN46" i="5"/>
  <c r="AL52" i="5"/>
  <c r="AP6" i="5"/>
  <c r="AW8" i="5"/>
  <c r="AW12" i="5"/>
  <c r="AW16" i="5"/>
  <c r="AW20" i="5"/>
  <c r="AW24" i="5"/>
  <c r="AW28" i="5"/>
  <c r="AW32" i="5"/>
  <c r="AW36" i="5"/>
  <c r="AW40" i="5"/>
  <c r="AW44" i="5"/>
  <c r="AW48" i="5"/>
  <c r="AW52" i="5"/>
  <c r="AW56" i="5"/>
  <c r="AW60" i="5"/>
  <c r="AW64" i="5"/>
  <c r="AW68" i="5"/>
  <c r="AW72" i="5"/>
  <c r="AW76" i="5"/>
  <c r="AU7" i="5"/>
  <c r="AU15" i="5"/>
  <c r="AU23" i="5"/>
  <c r="AU31" i="5"/>
  <c r="AU39" i="5"/>
  <c r="AU47" i="5"/>
  <c r="AU55" i="5"/>
  <c r="AU63" i="5"/>
  <c r="AU71" i="5"/>
  <c r="AK6" i="5"/>
  <c r="AJ9" i="5"/>
  <c r="AI12" i="5"/>
  <c r="AK14" i="5"/>
  <c r="AJ17" i="5"/>
  <c r="AI20" i="5"/>
  <c r="AK22" i="5"/>
  <c r="AJ25" i="5"/>
  <c r="AI28" i="5"/>
  <c r="AK30" i="5"/>
  <c r="AJ33" i="5"/>
  <c r="AI36" i="5"/>
  <c r="AK38" i="5"/>
  <c r="AJ41" i="5"/>
  <c r="AI44" i="5"/>
  <c r="AK46" i="5"/>
  <c r="AJ49" i="5"/>
  <c r="AI52" i="5"/>
  <c r="AK54" i="5"/>
  <c r="AJ57" i="5"/>
  <c r="AI60" i="5"/>
  <c r="AK62" i="5"/>
  <c r="AJ65" i="5"/>
  <c r="AI68" i="5"/>
  <c r="AK70" i="5"/>
  <c r="AJ73" i="5"/>
  <c r="AI76" i="5"/>
  <c r="AK78" i="5"/>
  <c r="AM6" i="5"/>
  <c r="AL9" i="5"/>
  <c r="AN11" i="5"/>
  <c r="AM14" i="5"/>
  <c r="AL17" i="5"/>
  <c r="AN19" i="5"/>
  <c r="AM22" i="5"/>
  <c r="AL25" i="5"/>
  <c r="AN27" i="5"/>
  <c r="AM30" i="5"/>
  <c r="AL33" i="5"/>
  <c r="AN35" i="5"/>
  <c r="AM38" i="5"/>
  <c r="AL41" i="5"/>
  <c r="AN43" i="5"/>
  <c r="AM46" i="5"/>
  <c r="AL49" i="5"/>
  <c r="AN51" i="5"/>
  <c r="AM54" i="5"/>
  <c r="AL57" i="5"/>
  <c r="AN59" i="5"/>
  <c r="AM62" i="5"/>
  <c r="AL65" i="5"/>
  <c r="AN67" i="5"/>
  <c r="AM70" i="5"/>
  <c r="AL73" i="5"/>
  <c r="AN75" i="5"/>
  <c r="AM78" i="5"/>
  <c r="AO6" i="5"/>
  <c r="AQ8" i="5"/>
  <c r="AP11" i="5"/>
  <c r="AO14" i="5"/>
  <c r="AQ16" i="5"/>
  <c r="AP19" i="5"/>
  <c r="AO22" i="5"/>
  <c r="AQ24" i="5"/>
  <c r="AP27" i="5"/>
  <c r="AO30" i="5"/>
  <c r="AQ32" i="5"/>
  <c r="AP35" i="5"/>
  <c r="AO38" i="5"/>
  <c r="AQ40" i="5"/>
  <c r="AP43" i="5"/>
  <c r="AO46" i="5"/>
  <c r="AQ48" i="5"/>
  <c r="AP51" i="5"/>
  <c r="AO54" i="5"/>
  <c r="AQ56" i="5"/>
  <c r="AP59" i="5"/>
  <c r="AO62" i="5"/>
  <c r="AQ64" i="5"/>
  <c r="AP67" i="5"/>
  <c r="AO70" i="5"/>
  <c r="AQ72" i="5"/>
  <c r="AP75" i="5"/>
  <c r="AO78" i="5"/>
  <c r="AT5" i="5"/>
  <c r="AS8" i="5"/>
  <c r="AR11" i="5"/>
  <c r="AT13" i="5"/>
  <c r="AS16" i="5"/>
  <c r="AR19" i="5"/>
  <c r="AT21" i="5"/>
  <c r="AS24" i="5"/>
  <c r="AR27" i="5"/>
  <c r="AT29" i="5"/>
  <c r="AS32" i="5"/>
  <c r="AR35" i="5"/>
  <c r="AT37" i="5"/>
  <c r="AS40" i="5"/>
  <c r="AR43" i="5"/>
  <c r="AT45" i="5"/>
  <c r="AS48" i="5"/>
  <c r="AR51" i="5"/>
  <c r="AT53" i="5"/>
  <c r="AS56" i="5"/>
  <c r="AR59" i="5"/>
  <c r="AT61" i="5"/>
  <c r="AS64" i="5"/>
  <c r="AR67" i="5"/>
  <c r="AT69" i="5"/>
  <c r="AS72" i="5"/>
  <c r="AR75" i="5"/>
  <c r="AT77" i="5"/>
  <c r="AI10" i="5"/>
  <c r="AJ15" i="5"/>
  <c r="AJ23" i="5"/>
  <c r="AK28" i="5"/>
  <c r="AI34" i="5"/>
  <c r="AJ39" i="5"/>
  <c r="AK44" i="5"/>
  <c r="AI50" i="5"/>
  <c r="AJ55" i="5"/>
  <c r="AK60" i="5"/>
  <c r="AI66" i="5"/>
  <c r="AJ71" i="5"/>
  <c r="AK76" i="5"/>
  <c r="AL7" i="5"/>
  <c r="AM12" i="5"/>
  <c r="AN17" i="5"/>
  <c r="AL23" i="5"/>
  <c r="AM28" i="5"/>
  <c r="AN33" i="5"/>
  <c r="AL39" i="5"/>
  <c r="AM44" i="5"/>
  <c r="AN49" i="5"/>
  <c r="AL55" i="5"/>
  <c r="AM60" i="5"/>
  <c r="AN65" i="5"/>
  <c r="AL71" i="5"/>
  <c r="AM76" i="5"/>
  <c r="AQ6" i="5"/>
  <c r="AO12" i="5"/>
  <c r="AP17" i="5"/>
  <c r="AQ22" i="5"/>
  <c r="AO28" i="5"/>
  <c r="AP33" i="5"/>
  <c r="AQ38" i="5"/>
  <c r="AO44" i="5"/>
  <c r="AP49" i="5"/>
  <c r="AQ54" i="5"/>
  <c r="AO60" i="5"/>
  <c r="AP65" i="5"/>
  <c r="AQ70" i="5"/>
  <c r="AO76" i="5"/>
  <c r="AS6" i="5"/>
  <c r="AS14" i="5"/>
  <c r="AT19" i="5"/>
  <c r="AR25" i="5"/>
  <c r="AS30" i="5"/>
  <c r="AT35" i="5"/>
  <c r="AR41" i="5"/>
  <c r="AS46" i="5"/>
  <c r="AS54" i="5"/>
  <c r="AT59" i="5"/>
  <c r="AR65" i="5"/>
  <c r="AS70" i="5"/>
  <c r="AS78" i="5"/>
  <c r="AV9" i="5"/>
  <c r="AV17" i="5"/>
  <c r="AV29" i="5"/>
  <c r="AV37" i="5"/>
  <c r="AV45" i="5"/>
  <c r="AV53" i="5"/>
  <c r="AV61" i="5"/>
  <c r="AV69" i="5"/>
  <c r="AV77" i="5"/>
  <c r="AI7" i="5"/>
  <c r="AJ12" i="5"/>
  <c r="AK17" i="5"/>
  <c r="AJ28" i="5"/>
  <c r="AK33" i="5"/>
  <c r="AI39" i="5"/>
  <c r="AJ44" i="5"/>
  <c r="AK49" i="5"/>
  <c r="AI55" i="5"/>
  <c r="AJ60" i="5"/>
  <c r="AK65" i="5"/>
  <c r="AI71" i="5"/>
  <c r="AM9" i="5"/>
  <c r="AN14" i="5"/>
  <c r="AL20" i="5"/>
  <c r="AM25" i="5"/>
  <c r="AN30" i="5"/>
  <c r="AL36" i="5"/>
  <c r="AM41" i="5"/>
  <c r="AM49" i="5"/>
  <c r="AN54" i="5"/>
  <c r="AM57" i="5"/>
  <c r="AL60" i="5"/>
  <c r="AN62" i="5"/>
  <c r="AM65" i="5"/>
  <c r="AL68" i="5"/>
  <c r="AN70" i="5"/>
  <c r="AM73" i="5"/>
  <c r="AL76" i="5"/>
  <c r="AN78" i="5"/>
  <c r="AO9" i="5"/>
  <c r="AQ11" i="5"/>
  <c r="AP14" i="5"/>
  <c r="AO17" i="5"/>
  <c r="AQ19" i="5"/>
  <c r="AP22" i="5"/>
  <c r="AO25" i="5"/>
  <c r="AQ27" i="5"/>
  <c r="AP30" i="5"/>
  <c r="AO33" i="5"/>
  <c r="AQ35" i="5"/>
  <c r="AP38" i="5"/>
  <c r="AO41" i="5"/>
  <c r="AQ43" i="5"/>
  <c r="AP46" i="5"/>
  <c r="AO49" i="5"/>
  <c r="AQ51" i="5"/>
  <c r="AP54" i="5"/>
  <c r="AO57" i="5"/>
  <c r="AQ59" i="5"/>
  <c r="AP62" i="5"/>
  <c r="AO65" i="5"/>
  <c r="AQ67" i="5"/>
  <c r="AP70" i="5"/>
  <c r="AO73" i="5"/>
  <c r="AQ75" i="5"/>
  <c r="AP78" i="5"/>
  <c r="AR6" i="5"/>
  <c r="AT8" i="5"/>
  <c r="AS11" i="5"/>
  <c r="AR14" i="5"/>
  <c r="AT16" i="5"/>
  <c r="AS19" i="5"/>
  <c r="AR22" i="5"/>
  <c r="AT24" i="5"/>
  <c r="AS27" i="5"/>
  <c r="AR30" i="5"/>
  <c r="AT32" i="5"/>
  <c r="AS35" i="5"/>
  <c r="AR38" i="5"/>
  <c r="AT40" i="5"/>
  <c r="AS43" i="5"/>
  <c r="AR46" i="5"/>
  <c r="AT48" i="5"/>
  <c r="AS51" i="5"/>
  <c r="AR54" i="5"/>
  <c r="AT56" i="5"/>
  <c r="AS59" i="5"/>
  <c r="AR62" i="5"/>
  <c r="AT64" i="5"/>
  <c r="AS67" i="5"/>
  <c r="AR70" i="5"/>
  <c r="AT72" i="5"/>
  <c r="AS75" i="5"/>
  <c r="AR78" i="5"/>
  <c r="AJ8" i="5"/>
  <c r="AK13" i="5"/>
  <c r="AI19" i="5"/>
  <c r="AK21" i="5"/>
  <c r="AI27" i="5"/>
  <c r="AJ32" i="5"/>
  <c r="AK37" i="5"/>
  <c r="AI43" i="5"/>
  <c r="AK45" i="5"/>
  <c r="AI51" i="5"/>
  <c r="AJ56" i="5"/>
  <c r="AK61" i="5"/>
  <c r="AI67" i="5"/>
  <c r="AK69" i="5"/>
  <c r="AI75" i="5"/>
  <c r="AM5" i="5"/>
  <c r="AN10" i="5"/>
  <c r="AL16" i="5"/>
  <c r="AM21" i="5"/>
  <c r="AN26" i="5"/>
  <c r="AL32" i="5"/>
  <c r="AM37" i="5"/>
  <c r="AN42" i="5"/>
  <c r="AL48" i="5"/>
  <c r="AM53" i="5"/>
  <c r="AN58" i="5"/>
  <c r="AL64" i="5"/>
  <c r="AM69" i="5"/>
  <c r="AN74" i="5"/>
  <c r="AO5" i="5"/>
  <c r="AP10" i="5"/>
  <c r="AQ15" i="5"/>
  <c r="AO21" i="5"/>
  <c r="AP26" i="5"/>
  <c r="AP34" i="5"/>
  <c r="AQ39" i="5"/>
  <c r="AO45" i="5"/>
  <c r="AP50" i="5"/>
  <c r="AQ55" i="5"/>
  <c r="AO61" i="5"/>
  <c r="AP66" i="5"/>
  <c r="AQ71" i="5"/>
  <c r="AO77" i="5"/>
  <c r="AR10" i="5"/>
  <c r="AS15" i="5"/>
  <c r="AT20" i="5"/>
  <c r="AR26" i="5"/>
  <c r="AS31" i="5"/>
  <c r="AT36" i="5"/>
  <c r="AR42" i="5"/>
  <c r="AT44" i="5"/>
  <c r="AR50" i="5"/>
  <c r="AS55" i="5"/>
  <c r="AT60" i="5"/>
  <c r="AR66" i="5"/>
  <c r="AT68" i="5"/>
  <c r="AR74" i="5"/>
  <c r="AW6" i="5"/>
  <c r="AW14" i="5"/>
  <c r="AW22" i="5"/>
  <c r="AW30" i="5"/>
  <c r="AW38" i="5"/>
  <c r="AW46" i="5"/>
  <c r="AW54" i="5"/>
  <c r="AW62" i="5"/>
  <c r="AW70" i="5"/>
  <c r="AW78" i="5"/>
  <c r="AJ5" i="5"/>
  <c r="AK10" i="5"/>
  <c r="AI16" i="5"/>
  <c r="AK18" i="5"/>
  <c r="AI24" i="5"/>
  <c r="AJ29" i="5"/>
  <c r="AK34" i="5"/>
  <c r="AI40" i="5"/>
  <c r="AK42" i="5"/>
  <c r="AI48" i="5"/>
  <c r="AJ53" i="5"/>
  <c r="AK58" i="5"/>
  <c r="AI64" i="5"/>
  <c r="AK66" i="5"/>
  <c r="AI72" i="5"/>
  <c r="AJ77" i="5"/>
  <c r="AN7" i="5"/>
  <c r="AL13" i="5"/>
  <c r="AM18" i="5"/>
  <c r="AN23" i="5"/>
  <c r="AL45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AV62" i="5"/>
  <c r="AV66" i="5"/>
  <c r="AV70" i="5"/>
  <c r="AV74" i="5"/>
  <c r="AV78" i="5"/>
  <c r="AU10" i="5"/>
  <c r="AU18" i="5"/>
  <c r="AU26" i="5"/>
  <c r="AU34" i="5"/>
  <c r="AU42" i="5"/>
  <c r="AU50" i="5"/>
  <c r="AU58" i="5"/>
  <c r="AU66" i="5"/>
  <c r="AU74" i="5"/>
  <c r="AI5" i="5"/>
  <c r="AK7" i="5"/>
  <c r="AJ10" i="5"/>
  <c r="AI13" i="5"/>
  <c r="AK15" i="5"/>
  <c r="AJ18" i="5"/>
  <c r="AI21" i="5"/>
  <c r="AK23" i="5"/>
  <c r="AJ26" i="5"/>
  <c r="AI29" i="5"/>
  <c r="AK31" i="5"/>
  <c r="AJ34" i="5"/>
  <c r="AI37" i="5"/>
  <c r="AK39" i="5"/>
  <c r="AJ42" i="5"/>
  <c r="AI45" i="5"/>
  <c r="AK47" i="5"/>
  <c r="AJ50" i="5"/>
  <c r="AI53" i="5"/>
  <c r="AK55" i="5"/>
  <c r="AJ58" i="5"/>
  <c r="AI61" i="5"/>
  <c r="AK63" i="5"/>
  <c r="AJ66" i="5"/>
  <c r="AI69" i="5"/>
  <c r="AK71" i="5"/>
  <c r="AJ74" i="5"/>
  <c r="AI77" i="5"/>
  <c r="AM7" i="5"/>
  <c r="AL10" i="5"/>
  <c r="AN12" i="5"/>
  <c r="AM15" i="5"/>
  <c r="AL18" i="5"/>
  <c r="AN20" i="5"/>
  <c r="AM23" i="5"/>
  <c r="AL26" i="5"/>
  <c r="AN28" i="5"/>
  <c r="AM31" i="5"/>
  <c r="AL34" i="5"/>
  <c r="AN36" i="5"/>
  <c r="AM39" i="5"/>
  <c r="AL42" i="5"/>
  <c r="AN44" i="5"/>
  <c r="AM47" i="5"/>
  <c r="AL50" i="5"/>
  <c r="AN52" i="5"/>
  <c r="AM55" i="5"/>
  <c r="AL58" i="5"/>
  <c r="AN60" i="5"/>
  <c r="AM63" i="5"/>
  <c r="AL66" i="5"/>
  <c r="AN68" i="5"/>
  <c r="AM71" i="5"/>
  <c r="AL74" i="5"/>
  <c r="AN76" i="5"/>
  <c r="AO7" i="5"/>
  <c r="AQ9" i="5"/>
  <c r="AP12" i="5"/>
  <c r="AO15" i="5"/>
  <c r="AQ17" i="5"/>
  <c r="AP20" i="5"/>
  <c r="AO23" i="5"/>
  <c r="AQ25" i="5"/>
  <c r="AP28" i="5"/>
  <c r="AO31" i="5"/>
  <c r="AQ33" i="5"/>
  <c r="AP36" i="5"/>
  <c r="AO39" i="5"/>
  <c r="AQ41" i="5"/>
  <c r="AP44" i="5"/>
  <c r="AO47" i="5"/>
  <c r="AQ49" i="5"/>
  <c r="AP52" i="5"/>
  <c r="AO55" i="5"/>
  <c r="AQ57" i="5"/>
  <c r="AP60" i="5"/>
  <c r="AO63" i="5"/>
  <c r="AQ65" i="5"/>
  <c r="AP68" i="5"/>
  <c r="AO71" i="5"/>
  <c r="AQ73" i="5"/>
  <c r="AP76" i="5"/>
  <c r="AT6" i="5"/>
  <c r="AS9" i="5"/>
  <c r="AR12" i="5"/>
  <c r="AT14" i="5"/>
  <c r="AS17" i="5"/>
  <c r="AR20" i="5"/>
  <c r="AT22" i="5"/>
  <c r="AS25" i="5"/>
  <c r="AR28" i="5"/>
  <c r="AT30" i="5"/>
  <c r="AS33" i="5"/>
  <c r="AR36" i="5"/>
  <c r="AT38" i="5"/>
  <c r="AS41" i="5"/>
  <c r="AR44" i="5"/>
  <c r="AT46" i="5"/>
  <c r="AS49" i="5"/>
  <c r="AR52" i="5"/>
  <c r="AT54" i="5"/>
  <c r="AS57" i="5"/>
  <c r="AR60" i="5"/>
  <c r="AT62" i="5"/>
  <c r="AS65" i="5"/>
  <c r="AR68" i="5"/>
  <c r="AT70" i="5"/>
  <c r="AS73" i="5"/>
  <c r="AR76" i="5"/>
  <c r="AT78" i="5"/>
  <c r="AK5" i="5"/>
  <c r="AI11" i="5"/>
  <c r="AJ16" i="5"/>
  <c r="AJ24" i="5"/>
  <c r="AK29" i="5"/>
  <c r="AI35" i="5"/>
  <c r="AJ40" i="5"/>
  <c r="AJ48" i="5"/>
  <c r="AK53" i="5"/>
  <c r="AI59" i="5"/>
  <c r="AJ64" i="5"/>
  <c r="AJ72" i="5"/>
  <c r="AK77" i="5"/>
  <c r="AL8" i="5"/>
  <c r="AM13" i="5"/>
  <c r="AN18" i="5"/>
  <c r="AL24" i="5"/>
  <c r="AM29" i="5"/>
  <c r="AN34" i="5"/>
  <c r="AL40" i="5"/>
  <c r="AM45" i="5"/>
  <c r="AN50" i="5"/>
  <c r="AL56" i="5"/>
  <c r="AM61" i="5"/>
  <c r="AN66" i="5"/>
  <c r="AL72" i="5"/>
  <c r="AM77" i="5"/>
  <c r="AQ7" i="5"/>
  <c r="AO13" i="5"/>
  <c r="AP18" i="5"/>
  <c r="AQ23" i="5"/>
  <c r="AO29" i="5"/>
  <c r="AQ31" i="5"/>
  <c r="AO37" i="5"/>
  <c r="AP42" i="5"/>
  <c r="AQ47" i="5"/>
  <c r="AO53" i="5"/>
  <c r="AP58" i="5"/>
  <c r="AQ63" i="5"/>
  <c r="AO69" i="5"/>
  <c r="AP74" i="5"/>
  <c r="AS7" i="5"/>
  <c r="AT12" i="5"/>
  <c r="AR18" i="5"/>
  <c r="AS23" i="5"/>
  <c r="AT28" i="5"/>
  <c r="AR34" i="5"/>
  <c r="AS39" i="5"/>
  <c r="AS47" i="5"/>
  <c r="AT52" i="5"/>
  <c r="AR58" i="5"/>
  <c r="AS63" i="5"/>
  <c r="AS71" i="5"/>
  <c r="AT76" i="5"/>
  <c r="AW10" i="5"/>
  <c r="AW18" i="5"/>
  <c r="AW26" i="5"/>
  <c r="AW34" i="5"/>
  <c r="AW42" i="5"/>
  <c r="AW50" i="5"/>
  <c r="AW58" i="5"/>
  <c r="AW66" i="5"/>
  <c r="AW74" i="5"/>
  <c r="AI8" i="5"/>
  <c r="AJ13" i="5"/>
  <c r="AJ21" i="5"/>
  <c r="AK26" i="5"/>
  <c r="AI32" i="5"/>
  <c r="AJ37" i="5"/>
  <c r="AJ45" i="5"/>
  <c r="AK50" i="5"/>
  <c r="AI56" i="5"/>
  <c r="AJ61" i="5"/>
  <c r="AJ69" i="5"/>
  <c r="AK74" i="5"/>
  <c r="AL5" i="5"/>
  <c r="AM10" i="5"/>
  <c r="AN15" i="5"/>
  <c r="AL21" i="5"/>
  <c r="AM26" i="5"/>
  <c r="AL29" i="5"/>
  <c r="AN31" i="5"/>
  <c r="AM34" i="5"/>
  <c r="AL37" i="5"/>
  <c r="AN39" i="5"/>
  <c r="AM42" i="5"/>
  <c r="AN47" i="5"/>
  <c r="AM50" i="5"/>
  <c r="AL53" i="5"/>
  <c r="AN55" i="5"/>
  <c r="AM58" i="5"/>
  <c r="AL61" i="5"/>
  <c r="AN63" i="5"/>
  <c r="AM66" i="5"/>
  <c r="AL69" i="5"/>
  <c r="AN71" i="5"/>
  <c r="AM74" i="5"/>
  <c r="AL77" i="5"/>
  <c r="AP7" i="5"/>
  <c r="AO10" i="5"/>
  <c r="AQ12" i="5"/>
  <c r="AP15" i="5"/>
  <c r="AO18" i="5"/>
  <c r="AQ20" i="5"/>
  <c r="AP23" i="5"/>
  <c r="AO26" i="5"/>
  <c r="AQ28" i="5"/>
  <c r="AP31" i="5"/>
  <c r="AO34" i="5"/>
  <c r="AQ36" i="5"/>
  <c r="AP39" i="5"/>
  <c r="AO42" i="5"/>
  <c r="AQ44" i="5"/>
  <c r="AP47" i="5"/>
  <c r="AO50" i="5"/>
  <c r="AQ52" i="5"/>
  <c r="AP55" i="5"/>
  <c r="AO58" i="5"/>
  <c r="AQ60" i="5"/>
  <c r="AP63" i="5"/>
  <c r="AO66" i="5"/>
  <c r="AQ68" i="5"/>
  <c r="AP71" i="5"/>
  <c r="AO74" i="5"/>
  <c r="AQ76" i="5"/>
  <c r="AR7" i="5"/>
  <c r="AT9" i="5"/>
  <c r="AS12" i="5"/>
  <c r="AR15" i="5"/>
  <c r="AT17" i="5"/>
  <c r="AS20" i="5"/>
  <c r="AR23" i="5"/>
  <c r="AT25" i="5"/>
  <c r="AS28" i="5"/>
  <c r="AR31" i="5"/>
  <c r="AT33" i="5"/>
  <c r="AS36" i="5"/>
  <c r="AR39" i="5"/>
  <c r="AT41" i="5"/>
  <c r="AS44" i="5"/>
  <c r="AR47" i="5"/>
  <c r="AT49" i="5"/>
  <c r="AS52" i="5"/>
  <c r="AR55" i="5"/>
  <c r="AT57" i="5"/>
  <c r="AS60" i="5"/>
  <c r="AR63" i="5"/>
  <c r="AT65" i="5"/>
  <c r="AS68" i="5"/>
  <c r="AR71" i="5"/>
  <c r="AT73" i="5"/>
  <c r="AS76" i="5"/>
  <c r="BJ69" i="17" l="1"/>
  <c r="AW97" i="17"/>
  <c r="AZ98" i="17"/>
  <c r="BC98" i="17" s="1"/>
  <c r="AV111" i="17"/>
  <c r="AX110" i="17"/>
  <c r="AU111" i="17"/>
  <c r="AS112" i="17"/>
  <c r="AU112" i="17" s="1"/>
  <c r="AX95" i="17"/>
  <c r="BA95" i="17" s="1"/>
  <c r="BD95" i="17" s="1"/>
  <c r="BA96" i="17"/>
  <c r="BD96" i="17" s="1"/>
  <c r="BJ68" i="17"/>
  <c r="BO69" i="17"/>
  <c r="BD69" i="17"/>
  <c r="BD68" i="17"/>
  <c r="BO68" i="17"/>
  <c r="BM77" i="17"/>
  <c r="BP77" i="17" s="1"/>
  <c r="BA77" i="17"/>
  <c r="BD77" i="17" s="1"/>
  <c r="BG77" i="17"/>
  <c r="BJ77" i="17" s="1"/>
  <c r="BM76" i="17"/>
  <c r="BP76" i="17" s="1"/>
  <c r="BA76" i="17"/>
  <c r="BD76" i="17" s="1"/>
  <c r="BG76" i="17"/>
  <c r="BJ76" i="17" s="1"/>
  <c r="AV112" i="17" l="1"/>
  <c r="AX112" i="17" s="1"/>
  <c r="BD112" i="17" s="1"/>
  <c r="BQ112" i="17" s="1"/>
  <c r="AX111" i="17"/>
  <c r="AW96" i="17"/>
  <c r="AZ97" i="17"/>
  <c r="BC97" i="17" s="1"/>
  <c r="AW95" i="17" l="1"/>
  <c r="AZ95" i="17" s="1"/>
  <c r="BC95" i="17" s="1"/>
  <c r="AZ96" i="17"/>
  <c r="BC96" i="17" s="1"/>
</calcChain>
</file>

<file path=xl/sharedStrings.xml><?xml version="1.0" encoding="utf-8"?>
<sst xmlns="http://schemas.openxmlformats.org/spreadsheetml/2006/main" count="4514" uniqueCount="500">
  <si>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</si>
  <si>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</si>
  <si>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</si>
  <si>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</si>
  <si>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</si>
  <si>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</si>
  <si>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</si>
  <si>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</si>
  <si>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</si>
  <si>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</si>
  <si>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</si>
  <si>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</si>
  <si>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</si>
  <si>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</si>
  <si>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</si>
  <si>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</si>
  <si>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</si>
  <si>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</si>
  <si>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</si>
  <si>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</si>
  <si>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</si>
  <si>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</si>
  <si>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</si>
  <si>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</si>
  <si>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</si>
  <si>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</si>
  <si>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</si>
  <si>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</si>
  <si>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</si>
  <si>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</si>
  <si>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</si>
  <si>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</si>
  <si>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</si>
  <si>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</si>
  <si>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</si>
  <si>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</si>
  <si>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</si>
  <si>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</si>
  <si>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</si>
  <si>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</si>
  <si>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</si>
  <si>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</si>
  <si>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</si>
  <si>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</si>
  <si>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</si>
  <si>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</si>
  <si>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</si>
  <si>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</si>
  <si>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</si>
  <si>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</si>
  <si>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</si>
  <si>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</si>
  <si>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</si>
  <si>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</si>
  <si>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</si>
  <si>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</si>
  <si>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</si>
  <si>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</si>
  <si>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</si>
  <si>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</si>
  <si>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</si>
  <si>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</si>
  <si>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</si>
  <si>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</si>
  <si>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</si>
  <si>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</si>
  <si>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</si>
  <si>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</si>
  <si>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</si>
  <si>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</si>
  <si>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</si>
  <si>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</si>
  <si>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</si>
  <si>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</si>
  <si>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</si>
  <si>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</si>
  <si>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</si>
  <si>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</si>
  <si>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</si>
  <si>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</si>
  <si>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</si>
  <si>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</si>
  <si>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</si>
  <si>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</si>
  <si>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</si>
  <si>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</si>
  <si>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</si>
  <si>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</si>
  <si>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</si>
  <si>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</si>
  <si>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</si>
  <si>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</si>
  <si>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</si>
  <si>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</si>
  <si>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</si>
  <si>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</si>
  <si>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</si>
  <si>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</si>
  <si>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</si>
  <si>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</si>
  <si>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</si>
  <si>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</si>
  <si>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</si>
  <si>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</si>
  <si>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</si>
  <si>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</si>
  <si>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</si>
  <si>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</si>
  <si>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</si>
  <si>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</si>
  <si>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</si>
  <si>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</si>
  <si>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</si>
  <si>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</si>
  <si>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</si>
  <si>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</si>
  <si>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</si>
  <si>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</si>
  <si>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</si>
  <si>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</si>
  <si>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</si>
  <si>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</si>
  <si>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</si>
  <si>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</si>
  <si>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</si>
  <si>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</si>
  <si>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</si>
  <si>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</si>
  <si>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</si>
  <si>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</si>
  <si>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</si>
  <si>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</si>
  <si>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</si>
  <si>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</si>
  <si>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</si>
  <si>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</si>
  <si>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</si>
  <si>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</si>
  <si>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</si>
  <si>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</si>
  <si>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</si>
  <si>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</si>
  <si>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</si>
  <si>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</si>
  <si>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</si>
  <si>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</si>
  <si>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</si>
  <si>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</si>
  <si>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</si>
  <si>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</si>
  <si>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</si>
  <si>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</si>
  <si>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</si>
  <si>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</si>
  <si>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</si>
  <si>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</si>
  <si>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</si>
  <si>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</si>
  <si>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</si>
  <si>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</si>
  <si>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</si>
  <si>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</si>
  <si>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</si>
  <si>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</si>
  <si>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</si>
  <si>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</si>
  <si>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</si>
  <si>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</si>
  <si>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</si>
  <si>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</si>
  <si>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</si>
  <si>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</si>
  <si>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</si>
  <si>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</si>
  <si>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</si>
  <si>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</si>
  <si>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</si>
  <si>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</si>
  <si>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</si>
  <si>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</si>
  <si>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</si>
  <si>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</si>
  <si>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</si>
  <si>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</si>
  <si>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</si>
  <si>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</si>
  <si>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</si>
  <si>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</si>
  <si>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</si>
  <si>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</si>
  <si>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</si>
  <si>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</si>
  <si>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</si>
  <si>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</si>
  <si>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</si>
  <si>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</si>
  <si>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</si>
  <si>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</si>
  <si>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</si>
  <si>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</si>
  <si>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</si>
  <si>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</si>
  <si>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</si>
  <si>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</si>
  <si>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</si>
  <si>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</si>
  <si>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</si>
  <si>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</si>
  <si>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</si>
  <si>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</si>
  <si>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</si>
  <si>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</si>
  <si>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</si>
  <si>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</si>
  <si>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</si>
  <si>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</si>
  <si>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</si>
  <si>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</si>
  <si>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</si>
  <si>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</si>
  <si>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</si>
  <si>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</si>
  <si>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</si>
  <si>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</si>
  <si>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</si>
  <si>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</si>
  <si>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</si>
  <si>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</si>
  <si>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</si>
  <si>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</si>
  <si>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</si>
  <si>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</si>
  <si>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</si>
  <si>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</si>
  <si>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</si>
  <si>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</si>
  <si>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</si>
  <si>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</si>
  <si>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</si>
  <si>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</si>
  <si>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</si>
  <si>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</si>
  <si>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</si>
  <si>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</si>
  <si>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</si>
  <si>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</si>
  <si>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</si>
  <si>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</si>
  <si>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</si>
  <si>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</si>
  <si>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</si>
  <si>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</si>
  <si>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</si>
  <si>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</si>
  <si>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</si>
  <si>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</si>
  <si>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</si>
  <si>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</si>
  <si>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</si>
  <si>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</si>
  <si>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</si>
  <si>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</si>
  <si>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</si>
  <si>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</si>
  <si>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</si>
  <si>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</si>
  <si>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</si>
  <si>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</si>
  <si>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</si>
  <si>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</si>
  <si>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</si>
  <si>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</si>
  <si>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</si>
  <si>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</si>
  <si>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</si>
  <si>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</si>
  <si>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</si>
  <si>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</si>
  <si>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</si>
  <si>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</si>
  <si>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</si>
  <si>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</si>
  <si>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</si>
  <si>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</si>
  <si>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</si>
  <si>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</si>
  <si>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</si>
  <si>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</si>
  <si>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</si>
  <si>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</si>
  <si>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</si>
  <si>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</si>
  <si>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</si>
  <si>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</si>
  <si>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</si>
  <si>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</si>
  <si>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</si>
  <si>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</si>
  <si>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</si>
  <si>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</si>
  <si>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</si>
  <si>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</si>
  <si>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</si>
  <si>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</si>
  <si>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</si>
  <si>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</si>
  <si>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</si>
  <si>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</si>
  <si>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</si>
  <si>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</si>
  <si>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</si>
  <si>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</si>
  <si>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</si>
  <si>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</si>
  <si>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</si>
  <si>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</si>
  <si>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</si>
  <si>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</si>
  <si>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</si>
  <si>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</si>
  <si>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</si>
  <si>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</si>
  <si>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</si>
  <si>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</si>
  <si>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</si>
  <si>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</si>
  <si>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</si>
  <si>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</si>
  <si>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</si>
  <si>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</si>
  <si>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</si>
  <si>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</si>
  <si>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</si>
  <si>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</si>
  <si>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</si>
  <si>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</si>
  <si>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</si>
  <si>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</si>
  <si>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</si>
  <si>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여름</t>
    <phoneticPr fontId="1" type="noConversion"/>
  </si>
  <si>
    <t>https://www.shutterstock.com/ko/blog/complete-guide-color-in-design/</t>
    <phoneticPr fontId="1" type="noConversion"/>
  </si>
  <si>
    <t>https://blogs.adobe.com/contentcorner/2015/09/09/create-inspiring-color-themes-adobe-color-cc/</t>
    <phoneticPr fontId="1" type="noConversion"/>
  </si>
  <si>
    <t>삼각형</t>
    <phoneticPr fontId="1" type="noConversion"/>
  </si>
  <si>
    <t>기준색</t>
    <phoneticPr fontId="1" type="noConversion"/>
  </si>
  <si>
    <t>보색</t>
    <phoneticPr fontId="1" type="noConversion"/>
  </si>
  <si>
    <t>혼합</t>
    <phoneticPr fontId="1" type="noConversion"/>
  </si>
  <si>
    <t>W/C</t>
    <phoneticPr fontId="1" type="noConversion"/>
  </si>
  <si>
    <t>조정값</t>
    <phoneticPr fontId="1" type="noConversion"/>
  </si>
  <si>
    <t>160/200</t>
    <phoneticPr fontId="1" type="noConversion"/>
  </si>
  <si>
    <t>H</t>
    <phoneticPr fontId="1" type="noConversion"/>
  </si>
  <si>
    <t>S</t>
    <phoneticPr fontId="1" type="noConversion"/>
  </si>
  <si>
    <t>L</t>
  </si>
  <si>
    <t>L</t>
    <phoneticPr fontId="1" type="noConversion"/>
  </si>
  <si>
    <t>봄</t>
    <phoneticPr fontId="1" type="noConversion"/>
  </si>
  <si>
    <t>매칭컬러</t>
    <phoneticPr fontId="1" type="noConversion"/>
  </si>
  <si>
    <t>피부색</t>
    <phoneticPr fontId="1" type="noConversion"/>
  </si>
  <si>
    <t>삼각
보색</t>
    <phoneticPr fontId="1" type="noConversion"/>
  </si>
  <si>
    <t>이중
보색</t>
    <phoneticPr fontId="1" type="noConversion"/>
  </si>
  <si>
    <t>피부색</t>
    <phoneticPr fontId="1" type="noConversion"/>
  </si>
  <si>
    <t>보색</t>
    <phoneticPr fontId="1" type="noConversion"/>
  </si>
  <si>
    <t>삼각
보색</t>
    <phoneticPr fontId="1" type="noConversion"/>
  </si>
  <si>
    <t>이중
보색</t>
    <phoneticPr fontId="1" type="noConversion"/>
  </si>
  <si>
    <t>Cool 겨울 Deep</t>
  </si>
  <si>
    <t>Cool 겨울 Bright</t>
  </si>
  <si>
    <t>Warm 가을 Deep</t>
  </si>
  <si>
    <t>Cool 여름 Mute</t>
  </si>
  <si>
    <t>Warm 봄 Light</t>
  </si>
  <si>
    <t>Warm 봄 Bright</t>
  </si>
  <si>
    <t>Warm 가을 Mute</t>
  </si>
  <si>
    <t>Warm 봄 Mute</t>
  </si>
  <si>
    <t>54.65↑</t>
    <phoneticPr fontId="1" type="noConversion"/>
  </si>
  <si>
    <t>26.80↑</t>
    <phoneticPr fontId="1" type="noConversion"/>
  </si>
  <si>
    <t>26.80↓</t>
    <phoneticPr fontId="1" type="noConversion"/>
  </si>
  <si>
    <t>54.65↓</t>
    <phoneticPr fontId="1" type="noConversion"/>
  </si>
  <si>
    <t>* 이중보색(4색 조화) : 보색은 아주 강렬합니다. 이중 보색, 즉 4색 조화 색채 배합은 두 쌍의 보색을 사용하여 강도를 높입니다.</t>
    <phoneticPr fontId="1" type="noConversion"/>
  </si>
  <si>
    <t>* 삼각보색 : 색상환에서 삼각형을 형성하면서 서로 등거리에 있는 3가지 색상으로 구성됩니다. 3색 조화는 원색, 2차 색상, 3차 색상의 3가지 색상을 포함할 수 있습니다.</t>
    <phoneticPr fontId="1" type="noConversion"/>
  </si>
  <si>
    <t>`</t>
    <phoneticPr fontId="1" type="noConversion"/>
  </si>
  <si>
    <t>퍼스널컬러 타입</t>
    <phoneticPr fontId="1" type="noConversion"/>
  </si>
  <si>
    <t>1dp</t>
    <phoneticPr fontId="1" type="noConversion"/>
  </si>
  <si>
    <t>3dp</t>
    <phoneticPr fontId="1" type="noConversion"/>
  </si>
  <si>
    <t>2dp</t>
    <phoneticPr fontId="1" type="noConversion"/>
  </si>
  <si>
    <t>Warm</t>
    <phoneticPr fontId="1" type="noConversion"/>
  </si>
  <si>
    <t>Cool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</si>
  <si>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</si>
  <si>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</si>
  <si>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</si>
  <si>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</si>
  <si>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Light</t>
    <phoneticPr fontId="1" type="noConversion"/>
  </si>
  <si>
    <t>Mute</t>
    <phoneticPr fontId="1" type="noConversion"/>
  </si>
  <si>
    <t>Bright</t>
    <phoneticPr fontId="1" type="noConversion"/>
  </si>
  <si>
    <t>Deep</t>
    <phoneticPr fontId="1" type="noConversion"/>
  </si>
  <si>
    <t>보색</t>
  </si>
  <si>
    <t>삼각
보색</t>
  </si>
  <si>
    <t>이중
보색</t>
  </si>
  <si>
    <t>원색</t>
    <phoneticPr fontId="1" type="noConversion"/>
  </si>
  <si>
    <t>색상 +0</t>
  </si>
  <si>
    <t>채도 -5</t>
  </si>
  <si>
    <t>명도 -5</t>
  </si>
  <si>
    <t>명도 +5</t>
  </si>
  <si>
    <t>채도 +5</t>
  </si>
  <si>
    <t>H + 72º</t>
    <phoneticPr fontId="1" type="noConversion"/>
  </si>
  <si>
    <t>H + 144º</t>
    <phoneticPr fontId="1" type="noConversion"/>
  </si>
  <si>
    <t>H + 288º</t>
    <phoneticPr fontId="1" type="noConversion"/>
  </si>
  <si>
    <t>H + 216º</t>
    <phoneticPr fontId="1" type="noConversion"/>
  </si>
  <si>
    <t>볼</t>
    <phoneticPr fontId="1" type="noConversion"/>
  </si>
  <si>
    <t>정우성</t>
    <phoneticPr fontId="1" type="noConversion"/>
  </si>
  <si>
    <t>턱</t>
    <phoneticPr fontId="1" type="noConversion"/>
  </si>
  <si>
    <t>눈</t>
    <phoneticPr fontId="1" type="noConversion"/>
  </si>
  <si>
    <t>이마</t>
    <phoneticPr fontId="1" type="noConversion"/>
  </si>
  <si>
    <t xml:space="preserve">볼 </t>
    <phoneticPr fontId="1" type="noConversion"/>
  </si>
  <si>
    <t>턱</t>
  </si>
  <si>
    <t>턱</t>
    <phoneticPr fontId="1" type="noConversion"/>
  </si>
  <si>
    <t>눈</t>
  </si>
  <si>
    <t>눈</t>
    <phoneticPr fontId="1" type="noConversion"/>
  </si>
  <si>
    <t>이마</t>
  </si>
  <si>
    <t>이마</t>
    <phoneticPr fontId="1" type="noConversion"/>
  </si>
  <si>
    <t>원빈</t>
    <phoneticPr fontId="1" type="noConversion"/>
  </si>
  <si>
    <t>볼</t>
  </si>
  <si>
    <t>이영애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</si>
  <si>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</si>
  <si>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</si>
  <si>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</si>
  <si>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이효리</t>
    <phoneticPr fontId="1" type="noConversion"/>
  </si>
  <si>
    <t>논문내용</t>
    <phoneticPr fontId="1" type="noConversion"/>
  </si>
  <si>
    <t>Pre make-up</t>
    <phoneticPr fontId="1" type="noConversion"/>
  </si>
  <si>
    <t>이마</t>
    <phoneticPr fontId="1" type="noConversion"/>
  </si>
  <si>
    <t>볼</t>
    <phoneticPr fontId="1" type="noConversion"/>
  </si>
  <si>
    <t>턱</t>
    <phoneticPr fontId="1" type="noConversion"/>
  </si>
  <si>
    <t>Mean</t>
    <phoneticPr fontId="1" type="noConversion"/>
  </si>
  <si>
    <t>S.D</t>
    <phoneticPr fontId="1" type="noConversion"/>
  </si>
  <si>
    <t>make-up</t>
    <phoneticPr fontId="1" type="noConversion"/>
  </si>
  <si>
    <t>차이</t>
    <phoneticPr fontId="1" type="noConversion"/>
  </si>
  <si>
    <t>b 황색도</t>
  </si>
  <si>
    <t>a 적색도</t>
  </si>
  <si>
    <t>-</t>
    <phoneticPr fontId="1" type="noConversion"/>
  </si>
  <si>
    <t>-</t>
    <phoneticPr fontId="1" type="noConversion"/>
  </si>
  <si>
    <t>-</t>
    <phoneticPr fontId="1" type="noConversion"/>
  </si>
  <si>
    <t>:---:</t>
    <phoneticPr fontId="1" type="noConversion"/>
  </si>
  <si>
    <t>얼굴평균</t>
  </si>
  <si>
    <t>1)</t>
    <phoneticPr fontId="1" type="noConversion"/>
  </si>
  <si>
    <t>2)</t>
    <phoneticPr fontId="1" type="noConversion"/>
  </si>
  <si>
    <t>3)</t>
    <phoneticPr fontId="1" type="noConversion"/>
  </si>
  <si>
    <t>4)</t>
    <phoneticPr fontId="1" type="noConversion"/>
  </si>
  <si>
    <t>부위는 공개 X</t>
    <phoneticPr fontId="1" type="noConversion"/>
  </si>
  <si>
    <t>얼굴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</si>
  <si>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</si>
  <si>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</si>
  <si>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</si>
  <si>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</si>
  <si>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</si>
  <si>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</si>
  <si>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원색</t>
    <phoneticPr fontId="1" type="noConversion"/>
  </si>
  <si>
    <t>정우성</t>
  </si>
  <si>
    <t>얼굴</t>
  </si>
  <si>
    <t>원빈</t>
  </si>
  <si>
    <t xml:space="preserve">볼 </t>
  </si>
  <si>
    <t>이영애</t>
  </si>
  <si>
    <t>이효리</t>
  </si>
  <si>
    <t>색</t>
    <phoneticPr fontId="1" type="noConversion"/>
  </si>
  <si>
    <t>명도</t>
    <phoneticPr fontId="1" type="noConversion"/>
  </si>
  <si>
    <t>채도</t>
    <phoneticPr fontId="1" type="noConversion"/>
  </si>
  <si>
    <t>Cool 여름 Light</t>
  </si>
  <si>
    <t>R-G</t>
    <phoneticPr fontId="1" type="noConversion"/>
  </si>
  <si>
    <t>R-B</t>
    <phoneticPr fontId="1" type="noConversion"/>
  </si>
  <si>
    <t>TYPE</t>
    <phoneticPr fontId="1" type="noConversion"/>
  </si>
  <si>
    <t>S↓V↓</t>
    <phoneticPr fontId="1" type="noConversion"/>
  </si>
  <si>
    <t>S↑V↓</t>
    <phoneticPr fontId="1" type="noConversion"/>
  </si>
  <si>
    <t>S↓V↑</t>
    <phoneticPr fontId="1" type="noConversion"/>
  </si>
  <si>
    <t>S↑V↑</t>
    <phoneticPr fontId="1" type="noConversion"/>
  </si>
  <si>
    <t>X</t>
    <phoneticPr fontId="1" type="noConversion"/>
  </si>
  <si>
    <t>H-S</t>
  </si>
  <si>
    <t>H-S</t>
    <phoneticPr fontId="1" type="noConversion"/>
  </si>
  <si>
    <t>H-V</t>
    <phoneticPr fontId="1" type="noConversion"/>
  </si>
  <si>
    <t>□ Hue 기준 정렬</t>
    <phoneticPr fontId="1" type="noConversion"/>
  </si>
  <si>
    <t>□ Saturation 기준 정렬</t>
    <phoneticPr fontId="1" type="noConversion"/>
  </si>
  <si>
    <t>S-V</t>
    <phoneticPr fontId="1" type="noConversion"/>
  </si>
  <si>
    <t>V-S</t>
  </si>
  <si>
    <t>V-S</t>
    <phoneticPr fontId="1" type="noConversion"/>
  </si>
  <si>
    <t>V-H</t>
    <phoneticPr fontId="1" type="noConversion"/>
  </si>
  <si>
    <t>S-V</t>
    <phoneticPr fontId="1" type="noConversion"/>
  </si>
  <si>
    <t>V-S</t>
    <phoneticPr fontId="1" type="noConversion"/>
  </si>
  <si>
    <t>H-V</t>
    <phoneticPr fontId="1" type="noConversion"/>
  </si>
  <si>
    <t>V-H</t>
    <phoneticPr fontId="1" type="noConversion"/>
  </si>
  <si>
    <t>H-S</t>
    <phoneticPr fontId="1" type="noConversion"/>
  </si>
  <si>
    <t>S-H</t>
    <phoneticPr fontId="1" type="noConversion"/>
  </si>
  <si>
    <t>H↑V↑</t>
    <phoneticPr fontId="1" type="noConversion"/>
  </si>
  <si>
    <t>H↓V↑</t>
    <phoneticPr fontId="1" type="noConversion"/>
  </si>
  <si>
    <t>H↑V↓</t>
    <phoneticPr fontId="1" type="noConversion"/>
  </si>
  <si>
    <t>H↓V↓</t>
    <phoneticPr fontId="1" type="noConversion"/>
  </si>
  <si>
    <t>H↑S↑</t>
    <phoneticPr fontId="1" type="noConversion"/>
  </si>
  <si>
    <t>H↓S↑</t>
    <phoneticPr fontId="1" type="noConversion"/>
  </si>
  <si>
    <t>H↑S↓</t>
    <phoneticPr fontId="1" type="noConversion"/>
  </si>
  <si>
    <t>H↓S↓</t>
    <phoneticPr fontId="1" type="noConversion"/>
  </si>
  <si>
    <t>S-H</t>
    <phoneticPr fontId="1" type="noConversion"/>
  </si>
  <si>
    <t>□ Value 기준 정렬</t>
    <phoneticPr fontId="1" type="noConversion"/>
  </si>
  <si>
    <t>Cool</t>
  </si>
  <si>
    <t>Warm</t>
  </si>
  <si>
    <t>COOL</t>
    <phoneticPr fontId="1" type="noConversion"/>
  </si>
  <si>
    <t>WARM</t>
    <phoneticPr fontId="1" type="noConversion"/>
  </si>
  <si>
    <t>□ 항목별 차이 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</si>
</sst>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  <numFmt numFmtId="182" formatCode="0_ ;[Red]\-0\ 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</fonts>
  <fills count="46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54C33"/>
        <bgColor indexed="64"/>
      </patternFill>
    </fill>
    <fill>
      <patternFill patternType="solid">
        <fgColor rgb="FFF4F1F9"/>
        <bgColor indexed="64"/>
      </patternFill>
    </fill>
    <fill>
      <patternFill patternType="solid">
        <fgColor rgb="FF296F8F"/>
        <bgColor indexed="64"/>
      </patternFill>
    </fill>
    <fill>
      <patternFill patternType="solid">
        <fgColor rgb="FF8AB3C6"/>
        <bgColor indexed="64"/>
      </patternFill>
    </fill>
    <fill>
      <patternFill patternType="solid">
        <fgColor rgb="FFEBCBD6"/>
        <bgColor indexed="64"/>
      </patternFill>
    </fill>
    <fill>
      <patternFill patternType="solid">
        <fgColor rgb="FF731134"/>
        <bgColor indexed="64"/>
      </patternFill>
    </fill>
    <fill>
      <patternFill patternType="solid">
        <fgColor rgb="FF89C6E1"/>
        <bgColor indexed="64"/>
      </patternFill>
    </fill>
    <fill>
      <patternFill patternType="solid">
        <fgColor rgb="FFCBD6EB"/>
        <bgColor indexed="64"/>
      </patternFill>
    </fill>
    <fill>
      <patternFill patternType="solid">
        <fgColor rgb="FF9C6C32"/>
        <bgColor indexed="64"/>
      </patternFill>
    </fill>
    <fill>
      <patternFill patternType="solid">
        <fgColor rgb="FF6E3797"/>
        <bgColor indexed="64"/>
      </patternFill>
    </fill>
    <fill>
      <patternFill patternType="solid">
        <fgColor rgb="FF2861A6"/>
        <bgColor indexed="64"/>
      </patternFill>
    </fill>
    <fill>
      <patternFill patternType="solid">
        <fgColor rgb="FF95B1D3"/>
        <bgColor indexed="64"/>
      </patternFill>
    </fill>
    <fill>
      <patternFill patternType="solid">
        <fgColor rgb="FFEEF3DB"/>
        <bgColor indexed="64"/>
      </patternFill>
    </fill>
    <fill>
      <patternFill patternType="solid">
        <fgColor rgb="FF738E0E"/>
        <bgColor indexed="64"/>
      </patternFill>
    </fill>
    <fill>
      <patternFill patternType="solid">
        <fgColor rgb="FF98BDEA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814E"/>
        <bgColor indexed="64"/>
      </patternFill>
    </fill>
    <fill>
      <patternFill patternType="solid">
        <fgColor rgb="FF8155AD"/>
        <bgColor indexed="64"/>
      </patternFill>
    </fill>
    <fill>
      <patternFill patternType="solid">
        <fgColor rgb="FF4284C0"/>
        <bgColor indexed="64"/>
      </patternFill>
    </fill>
    <fill>
      <patternFill patternType="solid">
        <fgColor rgb="FFBECEDC"/>
        <bgColor indexed="64"/>
      </patternFill>
    </fill>
    <fill>
      <patternFill patternType="solid">
        <fgColor rgb="FFB7C371"/>
        <bgColor indexed="64"/>
      </patternFill>
    </fill>
    <fill>
      <patternFill patternType="solid">
        <fgColor rgb="FF9AAF1F"/>
        <bgColor indexed="64"/>
      </patternFill>
    </fill>
    <fill>
      <patternFill patternType="solid">
        <fgColor rgb="FFC6DBEE"/>
        <bgColor indexed="64"/>
      </patternFill>
    </fill>
    <fill>
      <patternFill patternType="solid">
        <fgColor rgb="FF71B7C3"/>
        <bgColor indexed="64"/>
      </patternFill>
    </fill>
    <fill>
      <patternFill patternType="solid">
        <fgColor rgb="FF965D3E"/>
        <bgColor indexed="64"/>
      </patternFill>
    </fill>
    <fill>
      <patternFill patternType="solid">
        <fgColor rgb="FF5F4391"/>
        <bgColor indexed="64"/>
      </patternFill>
    </fill>
    <fill>
      <patternFill patternType="solid">
        <fgColor rgb="FF3479A0"/>
        <bgColor indexed="64"/>
      </patternFill>
    </fill>
    <fill>
      <patternFill patternType="solid">
        <fgColor rgb="FF9FBDCD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89173A"/>
        <bgColor indexed="64"/>
      </patternFill>
    </fill>
    <fill>
      <patternFill patternType="solid">
        <fgColor rgb="FFA1CDE5"/>
        <bgColor indexed="64"/>
      </patternFill>
    </fill>
    <fill>
      <patternFill patternType="solid">
        <fgColor rgb="FFE0E6F2"/>
        <bgColor indexed="64"/>
      </patternFill>
    </fill>
    <fill>
      <patternFill patternType="solid">
        <fgColor rgb="FFB27756"/>
        <bgColor indexed="64"/>
      </patternFill>
    </fill>
    <fill>
      <patternFill patternType="solid">
        <fgColor rgb="FF795CAC"/>
        <bgColor indexed="64"/>
      </patternFill>
    </fill>
    <fill>
      <patternFill patternType="solid">
        <fgColor rgb="FF4A95BE"/>
        <bgColor indexed="64"/>
      </patternFill>
    </fill>
    <fill>
      <patternFill patternType="solid">
        <fgColor rgb="FFC3D4DD"/>
        <bgColor indexed="64"/>
      </patternFill>
    </fill>
    <fill>
      <patternFill patternType="solid">
        <fgColor rgb="FFC2788F"/>
        <bgColor indexed="64"/>
      </patternFill>
    </fill>
    <fill>
      <patternFill patternType="solid">
        <fgColor rgb="FFB1234F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788FC2"/>
        <bgColor indexed="64"/>
      </patternFill>
    </fill>
    <fill>
      <patternFill patternType="solid">
        <fgColor rgb="FF94653A"/>
        <bgColor indexed="64"/>
      </patternFill>
    </fill>
    <fill>
      <patternFill patternType="solid">
        <fgColor rgb="FF673F8F"/>
        <bgColor indexed="64"/>
      </patternFill>
    </fill>
    <fill>
      <patternFill patternType="solid">
        <fgColor rgb="FF2F6A9F"/>
        <bgColor indexed="64"/>
      </patternFill>
    </fill>
    <fill>
      <patternFill patternType="solid">
        <fgColor rgb="FF99B4CD"/>
        <bgColor indexed="64"/>
      </patternFill>
    </fill>
    <fill>
      <patternFill patternType="solid">
        <fgColor rgb="FFEEF1DB"/>
        <bgColor indexed="64"/>
      </patternFill>
    </fill>
    <fill>
      <patternFill patternType="solid">
        <fgColor rgb="FF768614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DBEEF1"/>
        <bgColor indexed="64"/>
      </patternFill>
    </fill>
    <fill>
      <patternFill patternType="solid">
        <fgColor rgb="FFCDB299"/>
        <bgColor indexed="64"/>
      </patternFill>
    </fill>
    <fill>
      <patternFill patternType="solid">
        <fgColor rgb="FFDDCCC3"/>
        <bgColor indexed="64"/>
      </patternFill>
    </fill>
    <fill>
      <patternFill patternType="solid">
        <fgColor rgb="FFCDAF9F"/>
        <bgColor indexed="64"/>
      </patternFill>
    </fill>
    <fill>
      <patternFill patternType="solid">
        <fgColor rgb="FFDCCDBE"/>
        <bgColor indexed="64"/>
      </patternFill>
    </fill>
    <fill>
      <patternFill patternType="solid">
        <fgColor rgb="FFC69D8A"/>
        <bgColor indexed="64"/>
      </patternFill>
    </fill>
    <fill>
      <patternFill patternType="solid">
        <fgColor rgb="FFA2C8C2"/>
        <bgColor indexed="64"/>
      </patternFill>
    </fill>
    <fill>
      <patternFill patternType="solid">
        <fgColor rgb="FF4052AA"/>
        <bgColor indexed="64"/>
      </patternFill>
    </fill>
    <fill>
      <patternFill patternType="solid">
        <fgColor rgb="FFD3D5AD"/>
        <bgColor indexed="64"/>
      </patternFill>
    </fill>
    <fill>
      <patternFill patternType="solid">
        <fgColor rgb="FFC24940"/>
        <bgColor indexed="64"/>
      </patternFill>
    </fill>
    <fill>
      <patternFill patternType="solid">
        <fgColor rgb="FFDBCCBD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E7F3D9"/>
        <bgColor indexed="64"/>
      </patternFill>
    </fill>
    <fill>
      <patternFill patternType="solid">
        <fgColor rgb="FFD9E7F3"/>
        <bgColor indexed="64"/>
      </patternFill>
    </fill>
    <fill>
      <patternFill patternType="solid">
        <fgColor rgb="FFE6D9F3"/>
        <bgColor indexed="64"/>
      </patternFill>
    </fill>
    <fill>
      <patternFill patternType="solid">
        <fgColor rgb="FFCDB399"/>
        <bgColor indexed="64"/>
      </patternFill>
    </fill>
    <fill>
      <patternFill patternType="solid">
        <fgColor rgb="FF8B9CA7"/>
        <bgColor indexed="64"/>
      </patternFill>
    </fill>
    <fill>
      <patternFill patternType="solid">
        <fgColor rgb="FFA8A78B"/>
        <bgColor indexed="64"/>
      </patternFill>
    </fill>
    <fill>
      <patternFill patternType="solid">
        <fgColor rgb="FFA78B8B"/>
        <bgColor indexed="64"/>
      </patternFill>
    </fill>
    <fill>
      <patternFill patternType="solid">
        <fgColor rgb="FF9AA78B"/>
        <bgColor indexed="64"/>
      </patternFill>
    </fill>
    <fill>
      <patternFill patternType="solid">
        <fgColor rgb="FF8B9AA7"/>
        <bgColor indexed="64"/>
      </patternFill>
    </fill>
    <fill>
      <patternFill patternType="solid">
        <fgColor rgb="FF998BA7"/>
        <bgColor indexed="64"/>
      </patternFill>
    </fill>
    <fill>
      <patternFill patternType="solid">
        <fgColor rgb="FFDDCEC5"/>
        <bgColor indexed="64"/>
      </patternFill>
    </fill>
    <fill>
      <patternFill patternType="solid">
        <fgColor rgb="FFE2ECF4"/>
        <bgColor indexed="64"/>
      </patternFill>
    </fill>
    <fill>
      <patternFill patternType="solid">
        <fgColor rgb="FFE2F4F1"/>
        <bgColor indexed="64"/>
      </patternFill>
    </fill>
    <fill>
      <patternFill patternType="solid">
        <fgColor rgb="FFE2E5F4"/>
        <bgColor indexed="64"/>
      </patternFill>
    </fill>
    <fill>
      <patternFill patternType="solid">
        <fgColor rgb="FFE2F4E8"/>
        <bgColor indexed="64"/>
      </patternFill>
    </fill>
    <fill>
      <patternFill patternType="solid">
        <fgColor rgb="FFE2EEF4"/>
        <bgColor indexed="64"/>
      </patternFill>
    </fill>
    <fill>
      <patternFill patternType="solid">
        <fgColor rgb="FFF4E2EE"/>
        <bgColor indexed="64"/>
      </patternFill>
    </fill>
    <fill>
      <patternFill patternType="solid">
        <fgColor rgb="FFCCAE9E"/>
        <bgColor indexed="64"/>
      </patternFill>
    </fill>
    <fill>
      <patternFill patternType="solid">
        <fgColor rgb="FF6AA3CE"/>
        <bgColor indexed="64"/>
      </patternFill>
    </fill>
    <fill>
      <patternFill patternType="solid">
        <fgColor rgb="FF6ACEC0"/>
        <bgColor indexed="64"/>
      </patternFill>
    </fill>
    <fill>
      <patternFill patternType="solid">
        <fgColor rgb="FFA4829C"/>
        <bgColor indexed="64"/>
      </patternFill>
    </fill>
    <fill>
      <patternFill patternType="solid">
        <fgColor rgb="FF6ACE8E"/>
        <bgColor indexed="64"/>
      </patternFill>
    </fill>
    <fill>
      <patternFill patternType="solid">
        <fgColor rgb="FF6AAACE"/>
        <bgColor indexed="64"/>
      </patternFill>
    </fill>
    <fill>
      <patternFill patternType="solid">
        <fgColor rgb="FFCE6AAA"/>
        <bgColor indexed="64"/>
      </patternFill>
    </fill>
    <fill>
      <patternFill patternType="solid">
        <fgColor rgb="FF8DBAD9"/>
        <bgColor indexed="64"/>
      </patternFill>
    </fill>
    <fill>
      <patternFill patternType="solid">
        <fgColor rgb="FFDBD98D"/>
        <bgColor indexed="64"/>
      </patternFill>
    </fill>
    <fill>
      <patternFill patternType="solid">
        <fgColor rgb="FFD98D8D"/>
        <bgColor indexed="64"/>
      </patternFill>
    </fill>
    <fill>
      <patternFill patternType="solid">
        <fgColor rgb="FFB5D98D"/>
        <bgColor indexed="64"/>
      </patternFill>
    </fill>
    <fill>
      <patternFill patternType="solid">
        <fgColor rgb="FF8DB5D9"/>
        <bgColor indexed="64"/>
      </patternFill>
    </fill>
    <fill>
      <patternFill patternType="solid">
        <fgColor rgb="FFB38DD9"/>
        <bgColor indexed="64"/>
      </patternFill>
    </fill>
    <fill>
      <patternFill patternType="solid">
        <fgColor rgb="FFC5CDD3"/>
        <bgColor indexed="64"/>
      </patternFill>
    </fill>
    <fill>
      <patternFill patternType="solid">
        <fgColor rgb="FFD3D3C5"/>
        <bgColor indexed="64"/>
      </patternFill>
    </fill>
    <fill>
      <patternFill patternType="solid">
        <fgColor rgb="FFD3C5C5"/>
        <bgColor indexed="64"/>
      </patternFill>
    </fill>
    <fill>
      <patternFill patternType="solid">
        <fgColor rgb="FFCCD3C5"/>
        <bgColor indexed="64"/>
      </patternFill>
    </fill>
    <fill>
      <patternFill patternType="solid">
        <fgColor rgb="FFC5CCD3"/>
        <bgColor indexed="64"/>
      </patternFill>
    </fill>
    <fill>
      <patternFill patternType="solid">
        <fgColor rgb="FFCCC5D3"/>
        <bgColor indexed="64"/>
      </patternFill>
    </fill>
    <fill>
      <patternFill patternType="solid">
        <fgColor rgb="FFF2FCFB"/>
        <bgColor indexed="64"/>
      </patternFill>
    </fill>
    <fill>
      <patternFill patternType="solid">
        <fgColor rgb="FF84A2B8"/>
        <bgColor indexed="64"/>
      </patternFill>
    </fill>
    <fill>
      <patternFill patternType="solid">
        <fgColor rgb="FFACAFC4"/>
        <bgColor indexed="64"/>
      </patternFill>
    </fill>
    <fill>
      <patternFill patternType="solid">
        <fgColor rgb="FFF4F8FA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84CCC2"/>
        <bgColor indexed="64"/>
      </patternFill>
    </fill>
    <fill>
      <patternFill patternType="solid">
        <fgColor rgb="FF293BA9"/>
        <bgColor indexed="64"/>
      </patternFill>
    </fill>
    <fill>
      <patternFill patternType="solid">
        <fgColor rgb="FF66BBEA"/>
        <bgColor indexed="64"/>
      </patternFill>
    </fill>
    <fill>
      <patternFill patternType="solid">
        <fgColor rgb="FF408CC0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C270AB"/>
        <bgColor indexed="64"/>
      </patternFill>
    </fill>
    <fill>
      <patternFill patternType="solid">
        <fgColor rgb="FF84CC34"/>
        <bgColor indexed="64"/>
      </patternFill>
    </fill>
    <fill>
      <patternFill patternType="solid">
        <fgColor rgb="FF1E74AE"/>
        <bgColor indexed="64"/>
      </patternFill>
    </fill>
    <fill>
      <patternFill patternType="solid">
        <fgColor rgb="FFDAD9A5"/>
        <bgColor indexed="64"/>
      </patternFill>
    </fill>
    <fill>
      <patternFill patternType="solid">
        <fgColor rgb="FFCC3434"/>
        <bgColor indexed="64"/>
      </patternFill>
    </fill>
    <fill>
      <patternFill patternType="solid">
        <fgColor rgb="FF8FC1EF"/>
        <bgColor indexed="64"/>
      </patternFill>
    </fill>
    <fill>
      <patternFill patternType="solid">
        <fgColor rgb="FF5588AB"/>
        <bgColor indexed="64"/>
      </patternFill>
    </fill>
    <fill>
      <patternFill patternType="solid">
        <fgColor rgb="FFF2F1C1"/>
        <bgColor indexed="64"/>
      </patternFill>
    </fill>
    <fill>
      <patternFill patternType="solid">
        <fgColor rgb="FFB18181"/>
        <bgColor indexed="64"/>
      </patternFill>
    </fill>
    <fill>
      <patternFill patternType="solid">
        <fgColor rgb="FFCADAE8"/>
        <bgColor indexed="64"/>
      </patternFill>
    </fill>
    <fill>
      <patternFill patternType="solid">
        <fgColor rgb="FF948CD9"/>
        <bgColor indexed="64"/>
      </patternFill>
    </fill>
    <fill>
      <patternFill patternType="solid">
        <fgColor rgb="FF8034CC"/>
        <bgColor indexed="64"/>
      </patternFill>
    </fill>
    <fill>
      <patternFill patternType="solid">
        <fgColor rgb="FF2F709D"/>
        <bgColor indexed="64"/>
      </patternFill>
    </fill>
    <fill>
      <patternFill patternType="solid">
        <fgColor rgb="FFCFCEB0"/>
        <bgColor indexed="64"/>
      </patternFill>
    </fill>
    <fill>
      <patternFill patternType="solid">
        <fgColor rgb="FFB84848"/>
        <bgColor indexed="64"/>
      </patternFill>
    </fill>
    <fill>
      <patternFill patternType="solid">
        <fgColor rgb="FF69A725"/>
        <bgColor indexed="64"/>
      </patternFill>
    </fill>
    <fill>
      <patternFill patternType="solid">
        <fgColor rgb="FF99C1E5"/>
        <bgColor indexed="64"/>
      </patternFill>
    </fill>
    <fill>
      <patternFill patternType="solid">
        <fgColor rgb="FF6625A7"/>
        <bgColor indexed="64"/>
      </patternFill>
    </fill>
    <fill>
      <patternFill patternType="solid">
        <fgColor rgb="FF4C8DBE"/>
        <bgColor indexed="64"/>
      </patternFill>
    </fill>
    <fill>
      <patternFill patternType="solid">
        <fgColor rgb="FFCBF1EC"/>
        <bgColor indexed="64"/>
      </patternFill>
    </fill>
    <fill>
      <patternFill patternType="solid">
        <fgColor rgb="FF7A84C2"/>
        <bgColor indexed="64"/>
      </patternFill>
    </fill>
    <fill>
      <patternFill patternType="solid">
        <fgColor rgb="FF40CA71"/>
        <bgColor indexed="64"/>
      </patternFill>
    </fill>
    <fill>
      <patternFill patternType="solid">
        <fgColor rgb="FFCDE3EF"/>
        <bgColor indexed="64"/>
      </patternFill>
    </fill>
    <fill>
      <patternFill patternType="solid">
        <fgColor rgb="FFCA4099"/>
        <bgColor indexed="64"/>
      </patternFill>
    </fill>
    <fill>
      <patternFill patternType="solid">
        <fgColor rgb="FF33719F"/>
        <bgColor indexed="64"/>
      </patternFill>
    </fill>
    <fill>
      <patternFill patternType="solid">
        <fgColor rgb="FFB5CFCB"/>
        <bgColor indexed="64"/>
      </patternFill>
    </fill>
    <fill>
      <patternFill patternType="solid">
        <fgColor rgb="FF4F5EB5"/>
        <bgColor indexed="64"/>
      </patternFill>
    </fill>
    <fill>
      <patternFill patternType="solid">
        <fgColor rgb="FF29A957"/>
        <bgColor indexed="64"/>
      </patternFill>
    </fill>
    <fill>
      <patternFill patternType="solid">
        <fgColor rgb="FFA0CCE4"/>
        <bgColor indexed="64"/>
      </patternFill>
    </fill>
    <fill>
      <patternFill patternType="solid">
        <fgColor rgb="FFA9297B"/>
        <bgColor indexed="64"/>
      </patternFill>
    </fill>
    <fill>
      <patternFill patternType="solid">
        <fgColor rgb="FF85B814"/>
        <bgColor indexed="64"/>
      </patternFill>
    </fill>
    <fill>
      <patternFill patternType="solid">
        <fgColor rgb="FF95B848"/>
        <bgColor indexed="64"/>
      </patternFill>
    </fill>
    <fill>
      <patternFill patternType="solid">
        <fgColor rgb="FF7AC2A0"/>
        <bgColor indexed="64"/>
      </patternFill>
    </fill>
    <fill>
      <patternFill patternType="solid">
        <fgColor rgb="FF0F8F52"/>
        <bgColor indexed="64"/>
      </patternFill>
    </fill>
    <fill>
      <patternFill patternType="solid">
        <fgColor rgb="FF8F0F4C"/>
        <bgColor indexed="64"/>
      </patternFill>
    </fill>
    <fill>
      <patternFill patternType="solid">
        <fgColor rgb="FFC27A9C"/>
        <bgColor indexed="64"/>
      </patternFill>
    </fill>
    <fill>
      <patternFill patternType="solid">
        <fgColor rgb="FF6D48B8"/>
        <bgColor indexed="64"/>
      </patternFill>
    </fill>
    <fill>
      <patternFill patternType="solid">
        <fgColor rgb="FF4B14B8"/>
        <bgColor indexed="64"/>
      </patternFill>
    </fill>
    <fill>
      <patternFill patternType="solid">
        <fgColor rgb="FFCCCA82"/>
        <bgColor indexed="64"/>
      </patternFill>
    </fill>
    <fill>
      <patternFill patternType="solid">
        <fgColor rgb="FF63A9E9"/>
        <bgColor indexed="64"/>
      </patternFill>
    </fill>
    <fill>
      <patternFill patternType="solid">
        <fgColor rgb="FFEAE896"/>
        <bgColor indexed="64"/>
      </patternFill>
    </fill>
    <fill>
      <patternFill patternType="solid">
        <fgColor rgb="FFA6C0D8"/>
        <bgColor indexed="64"/>
      </patternFill>
    </fill>
    <fill>
      <patternFill patternType="solid">
        <fgColor rgb="FF68C0B3"/>
        <bgColor indexed="64"/>
      </patternFill>
    </fill>
    <fill>
      <patternFill patternType="solid">
        <fgColor rgb="FFD3E1E9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269DEE"/>
        <bgColor indexed="64"/>
      </patternFill>
    </fill>
    <fill>
      <patternFill patternType="solid">
        <fgColor rgb="FFE8E7AB"/>
        <bgColor indexed="64"/>
      </patternFill>
    </fill>
    <fill>
      <patternFill patternType="solid">
        <fgColor rgb="FFE95D5D"/>
        <bgColor indexed="64"/>
      </patternFill>
    </fill>
    <fill>
      <patternFill patternType="solid">
        <fgColor rgb="FFB5FA1A"/>
        <bgColor indexed="64"/>
      </patternFill>
    </fill>
    <fill>
      <patternFill patternType="solid">
        <fgColor rgb="FF98CBFA"/>
        <bgColor indexed="64"/>
      </patternFill>
    </fill>
    <fill>
      <patternFill patternType="solid">
        <fgColor rgb="FF651AFA"/>
        <bgColor indexed="64"/>
      </patternFill>
    </fill>
    <fill>
      <patternFill patternType="solid">
        <fgColor rgb="FFD6B390"/>
        <bgColor indexed="64"/>
      </patternFill>
    </fill>
    <fill>
      <patternFill patternType="solid">
        <fgColor rgb="FF468BBA"/>
        <bgColor indexed="64"/>
      </patternFill>
    </fill>
    <fill>
      <patternFill patternType="solid">
        <fgColor rgb="FFC9C9B5"/>
        <bgColor indexed="64"/>
      </patternFill>
    </fill>
    <fill>
      <patternFill patternType="solid">
        <fgColor rgb="FFBE7474"/>
        <bgColor indexed="64"/>
      </patternFill>
    </fill>
    <fill>
      <patternFill patternType="solid">
        <fgColor rgb="FF9BC739"/>
        <bgColor indexed="64"/>
      </patternFill>
    </fill>
    <fill>
      <patternFill patternType="solid">
        <fgColor rgb="FF9EC1E0"/>
        <bgColor indexed="64"/>
      </patternFill>
    </fill>
    <fill>
      <patternFill patternType="solid">
        <fgColor rgb="FF6839C7"/>
        <bgColor indexed="64"/>
      </patternFill>
    </fill>
    <fill>
      <patternFill patternType="solid">
        <fgColor rgb="FFF0EAE6"/>
        <bgColor indexed="64"/>
      </patternFill>
    </fill>
    <fill>
      <patternFill patternType="solid">
        <fgColor rgb="FFA5BBCB"/>
        <bgColor indexed="64"/>
      </patternFill>
    </fill>
    <fill>
      <patternFill patternType="solid">
        <fgColor rgb="FFB0B9F2"/>
        <bgColor indexed="64"/>
      </patternFill>
    </fill>
    <fill>
      <patternFill patternType="solid">
        <fgColor rgb="FF8CE4BA"/>
        <bgColor indexed="64"/>
      </patternFill>
    </fill>
    <fill>
      <patternFill patternType="solid">
        <fgColor rgb="FFF0F9FE"/>
        <bgColor indexed="64"/>
      </patternFill>
    </fill>
    <fill>
      <patternFill patternType="solid">
        <fgColor rgb="FFE48CB6"/>
        <bgColor indexed="64"/>
      </patternFill>
    </fill>
    <fill>
      <patternFill patternType="solid">
        <fgColor rgb="FFCAAC9C"/>
        <bgColor indexed="64"/>
      </patternFill>
    </fill>
    <fill>
      <patternFill patternType="solid">
        <fgColor rgb="FF175583"/>
        <bgColor indexed="64"/>
      </patternFill>
    </fill>
    <fill>
      <patternFill patternType="solid">
        <fgColor rgb="FF5EBAAD"/>
        <bgColor indexed="64"/>
      </patternFill>
    </fill>
    <fill>
      <patternFill patternType="solid">
        <fgColor rgb="FF283AA4"/>
        <bgColor indexed="64"/>
      </patternFill>
    </fill>
    <fill>
      <patternFill patternType="solid">
        <fgColor rgb="FF0F8B50"/>
        <bgColor indexed="64"/>
      </patternFill>
    </fill>
    <fill>
      <patternFill patternType="solid">
        <fgColor rgb="FF36A5E2"/>
        <bgColor indexed="64"/>
      </patternFill>
    </fill>
    <fill>
      <patternFill patternType="solid">
        <fgColor rgb="FF8B0F4A"/>
        <bgColor indexed="64"/>
      </patternFill>
    </fill>
    <fill>
      <patternFill patternType="solid">
        <fgColor rgb="FFDBD1C7"/>
        <bgColor indexed="64"/>
      </patternFill>
    </fill>
    <fill>
      <patternFill patternType="solid">
        <fgColor rgb="FF2A77AC"/>
        <bgColor indexed="64"/>
      </patternFill>
    </fill>
    <fill>
      <patternFill patternType="solid">
        <fgColor rgb="FFC6C591"/>
        <bgColor indexed="64"/>
      </patternFill>
    </fill>
    <fill>
      <patternFill patternType="solid">
        <fgColor rgb="FFC34747"/>
        <bgColor indexed="64"/>
      </patternFill>
    </fill>
    <fill>
      <patternFill patternType="solid">
        <fgColor rgb="FF88B71F"/>
        <bgColor indexed="64"/>
      </patternFill>
    </fill>
    <fill>
      <patternFill patternType="solid">
        <fgColor rgb="FF74B3E2"/>
        <bgColor indexed="64"/>
      </patternFill>
    </fill>
    <fill>
      <patternFill patternType="solid">
        <fgColor rgb="FF521FB7"/>
        <bgColor indexed="64"/>
      </patternFill>
    </fill>
    <fill>
      <patternFill patternType="solid">
        <fgColor rgb="FFA8917A"/>
        <bgColor indexed="64"/>
      </patternFill>
    </fill>
    <fill>
      <patternFill patternType="solid">
        <fgColor rgb="FF4A6272"/>
        <bgColor indexed="64"/>
      </patternFill>
    </fill>
    <fill>
      <patternFill patternType="solid">
        <fgColor rgb="FFD1CF6D"/>
        <bgColor indexed="64"/>
      </patternFill>
    </fill>
    <fill>
      <patternFill patternType="solid">
        <fgColor rgb="FF856B6B"/>
        <bgColor indexed="64"/>
      </patternFill>
    </fill>
    <fill>
      <patternFill patternType="solid">
        <fgColor rgb="FF697B41"/>
        <bgColor indexed="64"/>
      </patternFill>
    </fill>
    <fill>
      <patternFill patternType="solid">
        <fgColor rgb="FF859FB7"/>
        <bgColor indexed="64"/>
      </patternFill>
    </fill>
    <fill>
      <patternFill patternType="solid">
        <fgColor rgb="FF54417B"/>
        <bgColor indexed="64"/>
      </patternFill>
    </fill>
    <fill>
      <patternFill patternType="solid">
        <fgColor rgb="FFD8C9C0"/>
        <bgColor indexed="64"/>
      </patternFill>
    </fill>
    <fill>
      <patternFill patternType="solid">
        <fgColor rgb="FF819CB1"/>
        <bgColor indexed="64"/>
      </patternFill>
    </fill>
    <fill>
      <patternFill patternType="solid">
        <fgColor rgb="FFC5EDE7"/>
        <bgColor indexed="64"/>
      </patternFill>
    </fill>
    <fill>
      <patternFill patternType="solid">
        <fgColor rgb="FF7587F1"/>
        <bgColor indexed="64"/>
      </patternFill>
    </fill>
    <fill>
      <patternFill patternType="solid">
        <fgColor rgb="FF4FE39D"/>
        <bgColor indexed="64"/>
      </patternFill>
    </fill>
    <fill>
      <patternFill patternType="solid">
        <fgColor rgb="FFB4E4FE"/>
        <bgColor indexed="64"/>
      </patternFill>
    </fill>
    <fill>
      <patternFill patternType="solid">
        <fgColor rgb="FFE34F95"/>
        <bgColor indexed="64"/>
      </patternFill>
    </fill>
    <fill>
      <patternFill patternType="solid">
        <fgColor rgb="FFB18167"/>
        <bgColor indexed="64"/>
      </patternFill>
    </fill>
    <fill>
      <patternFill patternType="solid">
        <fgColor rgb="FF0B2A41"/>
        <bgColor indexed="64"/>
      </patternFill>
    </fill>
    <fill>
      <patternFill patternType="solid">
        <fgColor rgb="FF3B9185"/>
        <bgColor indexed="64"/>
      </patternFill>
    </fill>
    <fill>
      <patternFill patternType="solid">
        <fgColor rgb="FF182368"/>
        <bgColor indexed="64"/>
      </patternFill>
    </fill>
    <fill>
      <patternFill patternType="solid">
        <fgColor rgb="FF074527"/>
        <bgColor indexed="64"/>
      </patternFill>
    </fill>
    <fill>
      <patternFill patternType="solid">
        <fgColor rgb="FF187CB4"/>
        <bgColor indexed="64"/>
      </patternFill>
    </fill>
    <fill>
      <patternFill patternType="solid">
        <fgColor rgb="FF4507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4A0BE"/>
        <bgColor indexed="64"/>
      </patternFill>
    </fill>
    <fill>
      <patternFill patternType="solid">
        <fgColor rgb="FFCAC739"/>
        <bgColor indexed="64"/>
      </patternFill>
    </fill>
    <fill>
      <patternFill patternType="solid">
        <fgColor rgb="FF5F95B9"/>
        <bgColor indexed="64"/>
      </patternFill>
    </fill>
    <fill>
      <patternFill patternType="solid">
        <fgColor rgb="FF6CA2C6"/>
        <bgColor indexed="64"/>
      </patternFill>
    </fill>
    <fill>
      <patternFill patternType="solid">
        <fgColor rgb="FF527994"/>
        <bgColor indexed="64"/>
      </patternFill>
    </fill>
    <fill>
      <patternFill patternType="solid">
        <fgColor rgb="FF62869E"/>
        <bgColor indexed="64"/>
      </patternFill>
    </fill>
    <fill>
      <patternFill patternType="solid">
        <fgColor rgb="FF467CA0"/>
        <bgColor indexed="64"/>
      </patternFill>
    </fill>
    <fill>
      <patternFill patternType="solid">
        <fgColor rgb="FFE2E086"/>
        <bgColor indexed="64"/>
      </patternFill>
    </fill>
    <fill>
      <patternFill patternType="solid">
        <fgColor rgb="FFE4E29C"/>
        <bgColor indexed="64"/>
      </patternFill>
    </fill>
    <fill>
      <patternFill patternType="solid">
        <fgColor rgb="FFF1EFA9"/>
        <bgColor indexed="64"/>
      </patternFill>
    </fill>
    <fill>
      <patternFill patternType="solid">
        <fgColor rgb="FFE9E77F"/>
        <bgColor indexed="64"/>
      </patternFill>
    </fill>
    <fill>
      <patternFill patternType="solid">
        <fgColor rgb="FFA27676"/>
        <bgColor indexed="64"/>
      </patternFill>
    </fill>
    <fill>
      <patternFill patternType="solid">
        <fgColor rgb="FFC08C8C"/>
        <bgColor indexed="64"/>
      </patternFill>
    </fill>
    <fill>
      <patternFill patternType="solid">
        <fgColor rgb="FFAD6B6B"/>
        <bgColor indexed="64"/>
      </patternFill>
    </fill>
    <fill>
      <patternFill patternType="solid">
        <fgColor rgb="FF84A046"/>
        <bgColor indexed="64"/>
      </patternFill>
    </fill>
    <fill>
      <patternFill patternType="solid">
        <fgColor rgb="FF90AB55"/>
        <bgColor indexed="64"/>
      </patternFill>
    </fill>
    <fill>
      <patternFill patternType="solid">
        <fgColor rgb="FFA1C454"/>
        <bgColor indexed="64"/>
      </patternFill>
    </fill>
    <fill>
      <patternFill patternType="solid">
        <fgColor rgb="FF88AB3B"/>
        <bgColor indexed="64"/>
      </patternFill>
    </fill>
    <fill>
      <patternFill patternType="solid">
        <fgColor rgb="FFACC0D2"/>
        <bgColor indexed="64"/>
      </patternFill>
    </fill>
    <fill>
      <patternFill patternType="solid">
        <fgColor rgb="FFB6CDE2"/>
        <bgColor indexed="64"/>
      </patternFill>
    </fill>
    <fill>
      <patternFill patternType="solid">
        <fgColor rgb="FF92B5D4"/>
        <bgColor indexed="64"/>
      </patternFill>
    </fill>
    <fill>
      <patternFill patternType="solid">
        <fgColor rgb="FF6446A0"/>
        <bgColor indexed="64"/>
      </patternFill>
    </fill>
    <fill>
      <patternFill patternType="solid">
        <fgColor rgb="FF7255AB"/>
        <bgColor indexed="64"/>
      </patternFill>
    </fill>
    <fill>
      <patternFill patternType="solid">
        <fgColor rgb="FF7954C4"/>
        <bgColor indexed="64"/>
      </patternFill>
    </fill>
    <fill>
      <patternFill patternType="solid">
        <fgColor rgb="FF603B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6AB55"/>
        <bgColor indexed="64"/>
      </patternFill>
    </fill>
    <fill>
      <patternFill patternType="solid">
        <fgColor rgb="FF55AB9D"/>
        <bgColor indexed="64"/>
      </patternFill>
    </fill>
    <fill>
      <patternFill patternType="solid">
        <fgColor rgb="FF5755AB"/>
        <bgColor indexed="64"/>
      </patternFill>
    </fill>
    <fill>
      <patternFill patternType="solid">
        <fgColor rgb="FFAB5599"/>
        <bgColor indexed="64"/>
      </patternFill>
    </fill>
    <fill>
      <patternFill patternType="solid">
        <fgColor rgb="FFE896D8"/>
        <bgColor indexed="64"/>
      </patternFill>
    </fill>
    <fill>
      <patternFill patternType="solid">
        <fgColor rgb="FFE8B796"/>
        <bgColor indexed="64"/>
      </patternFill>
    </fill>
    <fill>
      <patternFill patternType="solid">
        <fgColor rgb="FFB7E896"/>
        <bgColor indexed="64"/>
      </patternFill>
    </fill>
    <fill>
      <patternFill patternType="solid">
        <fgColor rgb="FF96E8D8"/>
        <bgColor indexed="64"/>
      </patternFill>
    </fill>
    <fill>
      <patternFill patternType="solid">
        <fgColor rgb="FF8B81B1"/>
        <bgColor indexed="64"/>
      </patternFill>
    </fill>
    <fill>
      <patternFill patternType="solid">
        <fgColor rgb="FFB1819E"/>
        <bgColor indexed="64"/>
      </patternFill>
    </fill>
    <fill>
      <patternFill patternType="solid">
        <fgColor rgb="FFB19F81"/>
        <bgColor indexed="64"/>
      </patternFill>
    </fill>
    <fill>
      <patternFill patternType="solid">
        <fgColor rgb="FF8AB181"/>
        <bgColor indexed="64"/>
      </patternFill>
    </fill>
    <fill>
      <patternFill patternType="solid">
        <fgColor rgb="FFB8487D"/>
        <bgColor indexed="64"/>
      </patternFill>
    </fill>
    <fill>
      <patternFill patternType="solid">
        <fgColor rgb="FFB89B48"/>
        <bgColor indexed="64"/>
      </patternFill>
    </fill>
    <fill>
      <patternFill patternType="solid">
        <fgColor rgb="FF50B848"/>
        <bgColor indexed="64"/>
      </patternFill>
    </fill>
    <fill>
      <patternFill patternType="solid">
        <fgColor rgb="FF48A8B8"/>
        <bgColor indexed="64"/>
      </patternFill>
    </fill>
    <fill>
      <patternFill patternType="solid">
        <fgColor rgb="FFB5D8A6"/>
        <bgColor indexed="64"/>
      </patternFill>
    </fill>
    <fill>
      <patternFill patternType="solid">
        <fgColor rgb="FFA6D8D4"/>
        <bgColor indexed="64"/>
      </patternFill>
    </fill>
    <fill>
      <patternFill patternType="solid">
        <fgColor rgb="FFACA6D8"/>
        <bgColor indexed="64"/>
      </patternFill>
    </fill>
    <fill>
      <patternFill patternType="solid">
        <fgColor rgb="FFD8A6C9"/>
        <bgColor indexed="64"/>
      </patternFill>
    </fill>
    <fill>
      <patternFill patternType="solid">
        <fgColor rgb="FF48B885"/>
        <bgColor indexed="64"/>
      </patternFill>
    </fill>
    <fill>
      <patternFill patternType="solid">
        <fgColor rgb="FF4865B8"/>
        <bgColor indexed="64"/>
      </patternFill>
    </fill>
    <fill>
      <patternFill patternType="solid">
        <fgColor rgb="FFB348B8"/>
        <bgColor indexed="64"/>
      </patternFill>
    </fill>
    <fill>
      <patternFill patternType="solid">
        <fgColor rgb="FFB85848"/>
        <bgColor indexed="64"/>
      </patternFill>
    </fill>
    <fill>
      <patternFill patternType="solid">
        <fgColor rgb="FFF5CD89"/>
        <bgColor indexed="64"/>
      </patternFill>
    </fill>
    <fill>
      <patternFill patternType="solid">
        <fgColor rgb="FFBA9F73"/>
        <bgColor indexed="64"/>
      </patternFill>
    </fill>
    <fill>
      <patternFill patternType="solid">
        <fgColor rgb="FFBD9A6A"/>
        <bgColor indexed="64"/>
      </patternFill>
    </fill>
    <fill>
      <patternFill patternType="solid">
        <fgColor rgb="FFDEBE92"/>
        <bgColor indexed="64"/>
      </patternFill>
    </fill>
    <fill>
      <patternFill patternType="solid">
        <fgColor rgb="FFD49C8A"/>
        <bgColor indexed="64"/>
      </patternFill>
    </fill>
    <fill>
      <patternFill patternType="solid">
        <fgColor rgb="FFCCA087"/>
        <bgColor indexed="64"/>
      </patternFill>
    </fill>
    <fill>
      <patternFill patternType="solid">
        <fgColor rgb="FFB88972"/>
        <bgColor indexed="64"/>
      </patternFill>
    </fill>
    <fill>
      <patternFill patternType="solid">
        <fgColor rgb="FFC99C85"/>
        <bgColor indexed="64"/>
      </patternFill>
    </fill>
    <fill>
      <patternFill patternType="solid">
        <fgColor rgb="FFE8C4BA"/>
        <bgColor indexed="64"/>
      </patternFill>
    </fill>
    <fill>
      <patternFill patternType="solid">
        <fgColor rgb="FFE0C2B6"/>
        <bgColor indexed="64"/>
      </patternFill>
    </fill>
    <fill>
      <patternFill patternType="solid">
        <fgColor rgb="FFD9BDB0"/>
        <bgColor indexed="64"/>
      </patternFill>
    </fill>
    <fill>
      <patternFill patternType="solid">
        <fgColor rgb="FFD19D77"/>
        <bgColor indexed="64"/>
      </patternFill>
    </fill>
    <fill>
      <patternFill patternType="solid">
        <fgColor rgb="FFD6A985"/>
        <bgColor indexed="64"/>
      </patternFill>
    </fill>
    <fill>
      <patternFill patternType="solid">
        <fgColor rgb="FFAB8165"/>
        <bgColor indexed="64"/>
      </patternFill>
    </fill>
    <fill>
      <patternFill patternType="solid">
        <fgColor rgb="FFDEB390"/>
        <bgColor indexed="64"/>
      </patternFill>
    </fill>
    <fill>
      <patternFill patternType="solid">
        <fgColor rgb="FFD9B8A7"/>
        <bgColor indexed="64"/>
      </patternFill>
    </fill>
    <fill>
      <patternFill patternType="solid">
        <fgColor rgb="FFBF8E7A"/>
        <bgColor indexed="64"/>
      </patternFill>
    </fill>
    <fill>
      <patternFill patternType="solid">
        <fgColor rgb="FFB0895A"/>
        <bgColor indexed="64"/>
      </patternFill>
    </fill>
    <fill>
      <patternFill patternType="solid">
        <fgColor rgb="FFC79673"/>
        <bgColor indexed="64"/>
      </patternFill>
    </fill>
    <fill>
      <patternFill patternType="solid">
        <fgColor rgb="FF9E7C62"/>
        <bgColor indexed="64"/>
      </patternFill>
    </fill>
    <fill>
      <patternFill patternType="solid">
        <fgColor rgb="FF8A55AB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5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5" borderId="1" xfId="0" applyFont="1" applyFill="1" applyBorder="1" applyAlignment="1">
      <alignment horizontal="center" vertical="center"/>
    </xf>
    <xf numFmtId="0" fontId="7" fillId="176" borderId="1" xfId="0" applyFont="1" applyFill="1" applyBorder="1" applyAlignment="1">
      <alignment horizontal="center" vertical="center"/>
    </xf>
    <xf numFmtId="0" fontId="7" fillId="176" borderId="1" xfId="0" applyNumberFormat="1" applyFont="1" applyFill="1" applyBorder="1" applyAlignment="1">
      <alignment horizontal="center" vertical="center"/>
    </xf>
    <xf numFmtId="179" fontId="7" fillId="176" borderId="1" xfId="0" applyNumberFormat="1" applyFont="1" applyFill="1" applyBorder="1" applyAlignment="1">
      <alignment horizontal="center" vertical="center"/>
    </xf>
    <xf numFmtId="0" fontId="7" fillId="175" borderId="1" xfId="0" applyNumberFormat="1" applyFont="1" applyFill="1" applyBorder="1" applyAlignment="1">
      <alignment horizontal="center" vertical="center"/>
    </xf>
    <xf numFmtId="179" fontId="7" fillId="175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77" borderId="1" xfId="0" applyFont="1" applyFill="1" applyBorder="1" applyAlignment="1">
      <alignment horizontal="center" vertical="center"/>
    </xf>
    <xf numFmtId="0" fontId="7" fillId="178" borderId="1" xfId="0" applyFont="1" applyFill="1" applyBorder="1" applyAlignment="1">
      <alignment horizontal="center" vertical="center"/>
    </xf>
    <xf numFmtId="0" fontId="7" fillId="179" borderId="1" xfId="0" applyNumberFormat="1" applyFont="1" applyFill="1" applyBorder="1" applyAlignment="1">
      <alignment horizontal="center" vertical="center"/>
    </xf>
    <xf numFmtId="179" fontId="7" fillId="179" borderId="1" xfId="0" applyNumberFormat="1" applyFont="1" applyFill="1" applyBorder="1" applyAlignment="1">
      <alignment horizontal="center" vertical="center"/>
    </xf>
    <xf numFmtId="0" fontId="7" fillId="179" borderId="1" xfId="0" applyFont="1" applyFill="1" applyBorder="1" applyAlignment="1">
      <alignment horizontal="center" vertical="center"/>
    </xf>
    <xf numFmtId="0" fontId="7" fillId="180" borderId="1" xfId="0" applyNumberFormat="1" applyFont="1" applyFill="1" applyBorder="1" applyAlignment="1">
      <alignment horizontal="center" vertical="center"/>
    </xf>
    <xf numFmtId="179" fontId="7" fillId="180" borderId="1" xfId="0" applyNumberFormat="1" applyFont="1" applyFill="1" applyBorder="1" applyAlignment="1">
      <alignment horizontal="center" vertical="center"/>
    </xf>
    <xf numFmtId="0" fontId="7" fillId="180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81" borderId="1" xfId="0" applyNumberFormat="1" applyFont="1" applyFill="1" applyBorder="1" applyAlignment="1">
      <alignment horizontal="center" vertical="center"/>
    </xf>
    <xf numFmtId="179" fontId="7" fillId="181" borderId="1" xfId="0" applyNumberFormat="1" applyFont="1" applyFill="1" applyBorder="1" applyAlignment="1">
      <alignment horizontal="center" vertical="center"/>
    </xf>
    <xf numFmtId="0" fontId="7" fillId="181" borderId="1" xfId="0" applyFont="1" applyFill="1" applyBorder="1" applyAlignment="1">
      <alignment horizontal="center" vertical="center"/>
    </xf>
    <xf numFmtId="0" fontId="7" fillId="182" borderId="1" xfId="0" applyNumberFormat="1" applyFont="1" applyFill="1" applyBorder="1" applyAlignment="1">
      <alignment horizontal="center" vertical="center"/>
    </xf>
    <xf numFmtId="179" fontId="7" fillId="182" borderId="1" xfId="0" applyNumberFormat="1" applyFont="1" applyFill="1" applyBorder="1" applyAlignment="1">
      <alignment horizontal="center" vertical="center"/>
    </xf>
    <xf numFmtId="0" fontId="7" fillId="182" borderId="1" xfId="0" applyFont="1" applyFill="1" applyBorder="1" applyAlignment="1">
      <alignment horizontal="center" vertical="center"/>
    </xf>
    <xf numFmtId="0" fontId="7" fillId="183" borderId="1" xfId="0" applyNumberFormat="1" applyFont="1" applyFill="1" applyBorder="1" applyAlignment="1">
      <alignment horizontal="center" vertical="center"/>
    </xf>
    <xf numFmtId="179" fontId="7" fillId="183" borderId="1" xfId="0" applyNumberFormat="1" applyFont="1" applyFill="1" applyBorder="1" applyAlignment="1">
      <alignment horizontal="center" vertical="center"/>
    </xf>
    <xf numFmtId="0" fontId="7" fillId="183" borderId="1" xfId="0" applyFont="1" applyFill="1" applyBorder="1" applyAlignment="1">
      <alignment horizontal="center" vertical="center"/>
    </xf>
    <xf numFmtId="0" fontId="7" fillId="184" borderId="1" xfId="0" applyNumberFormat="1" applyFont="1" applyFill="1" applyBorder="1" applyAlignment="1">
      <alignment horizontal="center" vertical="center"/>
    </xf>
    <xf numFmtId="179" fontId="7" fillId="184" borderId="1" xfId="0" applyNumberFormat="1" applyFont="1" applyFill="1" applyBorder="1" applyAlignment="1">
      <alignment horizontal="center" vertical="center"/>
    </xf>
    <xf numFmtId="0" fontId="7" fillId="184" borderId="1" xfId="0" applyFont="1" applyFill="1" applyBorder="1" applyAlignment="1">
      <alignment horizontal="center" vertical="center"/>
    </xf>
    <xf numFmtId="0" fontId="7" fillId="185" borderId="1" xfId="0" applyNumberFormat="1" applyFont="1" applyFill="1" applyBorder="1" applyAlignment="1">
      <alignment horizontal="center" vertical="center"/>
    </xf>
    <xf numFmtId="180" fontId="7" fillId="186" borderId="1" xfId="0" applyNumberFormat="1" applyFont="1" applyFill="1" applyBorder="1" applyAlignment="1">
      <alignment horizontal="center" vertical="center"/>
    </xf>
    <xf numFmtId="0" fontId="7" fillId="18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7" fillId="159" borderId="1" xfId="0" applyNumberFormat="1" applyFont="1" applyFill="1" applyBorder="1" applyAlignment="1">
      <alignment horizontal="center" vertical="center"/>
    </xf>
    <xf numFmtId="0" fontId="7" fillId="160" borderId="1" xfId="0" applyFont="1" applyFill="1" applyBorder="1" applyAlignment="1">
      <alignment horizontal="center" vertical="center"/>
    </xf>
    <xf numFmtId="1" fontId="7" fillId="160" borderId="1" xfId="0" applyNumberFormat="1" applyFont="1" applyFill="1" applyBorder="1" applyAlignment="1">
      <alignment horizontal="center" vertical="center"/>
    </xf>
    <xf numFmtId="0" fontId="7" fillId="161" borderId="1" xfId="0" applyFont="1" applyFill="1" applyBorder="1" applyAlignment="1">
      <alignment horizontal="center" vertical="center"/>
    </xf>
    <xf numFmtId="1" fontId="7" fillId="161" borderId="1" xfId="0" applyNumberFormat="1" applyFont="1" applyFill="1" applyBorder="1" applyAlignment="1">
      <alignment horizontal="center" vertical="center"/>
    </xf>
    <xf numFmtId="0" fontId="7" fillId="162" borderId="1" xfId="0" applyFont="1" applyFill="1" applyBorder="1" applyAlignment="1">
      <alignment horizontal="center" vertical="center"/>
    </xf>
    <xf numFmtId="1" fontId="7" fillId="162" borderId="1" xfId="0" applyNumberFormat="1" applyFont="1" applyFill="1" applyBorder="1" applyAlignment="1">
      <alignment horizontal="center" vertical="center"/>
    </xf>
    <xf numFmtId="0" fontId="7" fillId="167" borderId="1" xfId="0" applyFont="1" applyFill="1" applyBorder="1" applyAlignment="1">
      <alignment horizontal="center" vertical="center"/>
    </xf>
    <xf numFmtId="1" fontId="7" fillId="167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36" borderId="0" xfId="0" applyFont="1" applyFill="1" applyAlignment="1">
      <alignment horizontal="center" vertical="center"/>
    </xf>
    <xf numFmtId="0" fontId="3" fillId="237" borderId="0" xfId="0" applyFont="1" applyFill="1" applyAlignment="1">
      <alignment horizontal="center" vertical="center"/>
    </xf>
    <xf numFmtId="0" fontId="3" fillId="238" borderId="0" xfId="0" applyFont="1" applyFill="1" applyAlignment="1">
      <alignment horizontal="center" vertical="center"/>
    </xf>
    <xf numFmtId="0" fontId="3" fillId="239" borderId="0" xfId="0" applyFont="1" applyFill="1" applyAlignment="1">
      <alignment horizontal="center" vertical="center"/>
    </xf>
    <xf numFmtId="0" fontId="3" fillId="240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50" borderId="0" xfId="0" applyFont="1" applyFill="1" applyBorder="1" applyAlignment="1">
      <alignment horizontal="center" vertical="center"/>
    </xf>
    <xf numFmtId="0" fontId="3" fillId="250" borderId="45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251" borderId="47" xfId="0" applyFont="1" applyFill="1" applyBorder="1" applyAlignment="1">
      <alignment horizontal="center" vertical="center"/>
    </xf>
    <xf numFmtId="0" fontId="3" fillId="251" borderId="48" xfId="0" applyFont="1" applyFill="1" applyBorder="1" applyAlignment="1">
      <alignment horizontal="center" vertical="center"/>
    </xf>
    <xf numFmtId="0" fontId="3" fillId="257" borderId="0" xfId="0" applyFont="1" applyFill="1" applyBorder="1" applyAlignment="1">
      <alignment horizontal="center" vertical="center"/>
    </xf>
    <xf numFmtId="0" fontId="3" fillId="257" borderId="45" xfId="0" applyFont="1" applyFill="1" applyBorder="1" applyAlignment="1">
      <alignment horizontal="center" vertical="center"/>
    </xf>
    <xf numFmtId="0" fontId="3" fillId="258" borderId="47" xfId="0" applyFont="1" applyFill="1" applyBorder="1" applyAlignment="1">
      <alignment horizontal="center" vertical="center"/>
    </xf>
    <xf numFmtId="0" fontId="3" fillId="258" borderId="48" xfId="0" applyFont="1" applyFill="1" applyBorder="1" applyAlignment="1">
      <alignment horizontal="center" vertical="center"/>
    </xf>
    <xf numFmtId="0" fontId="3" fillId="264" borderId="0" xfId="0" applyFont="1" applyFill="1" applyBorder="1" applyAlignment="1">
      <alignment horizontal="center" vertical="center"/>
    </xf>
    <xf numFmtId="0" fontId="3" fillId="264" borderId="45" xfId="0" applyFont="1" applyFill="1" applyBorder="1" applyAlignment="1">
      <alignment horizontal="center" vertical="center"/>
    </xf>
    <xf numFmtId="0" fontId="3" fillId="265" borderId="47" xfId="0" applyFont="1" applyFill="1" applyBorder="1" applyAlignment="1">
      <alignment horizontal="center" vertical="center"/>
    </xf>
    <xf numFmtId="0" fontId="3" fillId="265" borderId="48" xfId="0" applyFont="1" applyFill="1" applyBorder="1" applyAlignment="1">
      <alignment horizontal="center" vertical="center"/>
    </xf>
    <xf numFmtId="0" fontId="3" fillId="271" borderId="0" xfId="0" applyFont="1" applyFill="1" applyBorder="1" applyAlignment="1">
      <alignment horizontal="center" vertical="center"/>
    </xf>
    <xf numFmtId="0" fontId="3" fillId="271" borderId="45" xfId="0" applyFont="1" applyFill="1" applyBorder="1" applyAlignment="1">
      <alignment horizontal="center" vertical="center"/>
    </xf>
    <xf numFmtId="0" fontId="3" fillId="272" borderId="47" xfId="0" applyFont="1" applyFill="1" applyBorder="1" applyAlignment="1">
      <alignment horizontal="center" vertical="center"/>
    </xf>
    <xf numFmtId="0" fontId="3" fillId="272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246" borderId="56" xfId="0" applyFont="1" applyFill="1" applyBorder="1" applyAlignment="1">
      <alignment horizontal="center" vertical="center"/>
    </xf>
    <xf numFmtId="0" fontId="3" fillId="246" borderId="57" xfId="0" applyFont="1" applyFill="1" applyBorder="1" applyAlignment="1">
      <alignment horizontal="center" vertical="center"/>
    </xf>
    <xf numFmtId="0" fontId="3" fillId="247" borderId="50" xfId="0" applyFont="1" applyFill="1" applyBorder="1" applyAlignment="1">
      <alignment horizontal="center" vertical="center"/>
    </xf>
    <xf numFmtId="0" fontId="3" fillId="247" borderId="51" xfId="0" applyFont="1" applyFill="1" applyBorder="1" applyAlignment="1">
      <alignment horizontal="center" vertical="center"/>
    </xf>
    <xf numFmtId="0" fontId="3" fillId="248" borderId="53" xfId="0" applyFont="1" applyFill="1" applyBorder="1" applyAlignment="1">
      <alignment horizontal="center" vertical="center"/>
    </xf>
    <xf numFmtId="0" fontId="3" fillId="248" borderId="54" xfId="0" applyFont="1" applyFill="1" applyBorder="1" applyAlignment="1">
      <alignment horizontal="center" vertical="center"/>
    </xf>
    <xf numFmtId="0" fontId="3" fillId="249" borderId="50" xfId="0" applyFont="1" applyFill="1" applyBorder="1" applyAlignment="1">
      <alignment horizontal="center" vertical="center"/>
    </xf>
    <xf numFmtId="0" fontId="3" fillId="249" borderId="51" xfId="0" applyFont="1" applyFill="1" applyBorder="1" applyAlignment="1">
      <alignment horizontal="center" vertical="center"/>
    </xf>
    <xf numFmtId="0" fontId="3" fillId="253" borderId="56" xfId="0" applyFont="1" applyFill="1" applyBorder="1" applyAlignment="1">
      <alignment horizontal="center" vertical="center"/>
    </xf>
    <xf numFmtId="0" fontId="3" fillId="253" borderId="57" xfId="0" applyFont="1" applyFill="1" applyBorder="1" applyAlignment="1">
      <alignment horizontal="center" vertical="center"/>
    </xf>
    <xf numFmtId="0" fontId="3" fillId="254" borderId="50" xfId="0" applyFont="1" applyFill="1" applyBorder="1" applyAlignment="1">
      <alignment horizontal="center" vertical="center"/>
    </xf>
    <xf numFmtId="0" fontId="3" fillId="254" borderId="51" xfId="0" applyFont="1" applyFill="1" applyBorder="1" applyAlignment="1">
      <alignment horizontal="center" vertical="center"/>
    </xf>
    <xf numFmtId="0" fontId="3" fillId="255" borderId="53" xfId="0" applyFont="1" applyFill="1" applyBorder="1" applyAlignment="1">
      <alignment horizontal="center" vertical="center"/>
    </xf>
    <xf numFmtId="0" fontId="3" fillId="255" borderId="54" xfId="0" applyFont="1" applyFill="1" applyBorder="1" applyAlignment="1">
      <alignment horizontal="center" vertical="center"/>
    </xf>
    <xf numFmtId="0" fontId="3" fillId="256" borderId="50" xfId="0" applyFont="1" applyFill="1" applyBorder="1" applyAlignment="1">
      <alignment horizontal="center" vertical="center"/>
    </xf>
    <xf numFmtId="0" fontId="3" fillId="256" borderId="51" xfId="0" applyFont="1" applyFill="1" applyBorder="1" applyAlignment="1">
      <alignment horizontal="center" vertical="center"/>
    </xf>
    <xf numFmtId="0" fontId="3" fillId="260" borderId="56" xfId="0" applyFont="1" applyFill="1" applyBorder="1" applyAlignment="1">
      <alignment horizontal="center" vertical="center"/>
    </xf>
    <xf numFmtId="0" fontId="3" fillId="260" borderId="57" xfId="0" applyFont="1" applyFill="1" applyBorder="1" applyAlignment="1">
      <alignment horizontal="center" vertical="center"/>
    </xf>
    <xf numFmtId="0" fontId="3" fillId="261" borderId="50" xfId="0" applyFont="1" applyFill="1" applyBorder="1" applyAlignment="1">
      <alignment horizontal="center" vertical="center"/>
    </xf>
    <xf numFmtId="0" fontId="3" fillId="261" borderId="51" xfId="0" applyFont="1" applyFill="1" applyBorder="1" applyAlignment="1">
      <alignment horizontal="center" vertical="center"/>
    </xf>
    <xf numFmtId="0" fontId="3" fillId="262" borderId="53" xfId="0" applyFont="1" applyFill="1" applyBorder="1" applyAlignment="1">
      <alignment horizontal="center" vertical="center"/>
    </xf>
    <xf numFmtId="0" fontId="3" fillId="262" borderId="54" xfId="0" applyFont="1" applyFill="1" applyBorder="1" applyAlignment="1">
      <alignment horizontal="center" vertical="center"/>
    </xf>
    <xf numFmtId="0" fontId="3" fillId="263" borderId="50" xfId="0" applyFont="1" applyFill="1" applyBorder="1" applyAlignment="1">
      <alignment horizontal="center" vertical="center"/>
    </xf>
    <xf numFmtId="0" fontId="3" fillId="263" borderId="51" xfId="0" applyFont="1" applyFill="1" applyBorder="1" applyAlignment="1">
      <alignment horizontal="center" vertical="center"/>
    </xf>
    <xf numFmtId="0" fontId="3" fillId="267" borderId="56" xfId="0" applyFont="1" applyFill="1" applyBorder="1" applyAlignment="1">
      <alignment horizontal="center" vertical="center"/>
    </xf>
    <xf numFmtId="0" fontId="3" fillId="267" borderId="57" xfId="0" applyFont="1" applyFill="1" applyBorder="1" applyAlignment="1">
      <alignment horizontal="center" vertical="center"/>
    </xf>
    <xf numFmtId="0" fontId="3" fillId="268" borderId="50" xfId="0" applyFont="1" applyFill="1" applyBorder="1" applyAlignment="1">
      <alignment horizontal="center" vertical="center"/>
    </xf>
    <xf numFmtId="0" fontId="3" fillId="268" borderId="51" xfId="0" applyFont="1" applyFill="1" applyBorder="1" applyAlignment="1">
      <alignment horizontal="center" vertical="center"/>
    </xf>
    <xf numFmtId="0" fontId="3" fillId="269" borderId="53" xfId="0" applyFont="1" applyFill="1" applyBorder="1" applyAlignment="1">
      <alignment horizontal="center" vertical="center"/>
    </xf>
    <xf numFmtId="0" fontId="3" fillId="269" borderId="54" xfId="0" applyFont="1" applyFill="1" applyBorder="1" applyAlignment="1">
      <alignment horizontal="center" vertical="center"/>
    </xf>
    <xf numFmtId="0" fontId="3" fillId="270" borderId="50" xfId="0" applyFont="1" applyFill="1" applyBorder="1" applyAlignment="1">
      <alignment horizontal="center" vertical="center"/>
    </xf>
    <xf numFmtId="0" fontId="3" fillId="270" borderId="5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3" fillId="0" borderId="60" xfId="0" applyNumberFormat="1" applyFont="1" applyBorder="1" applyAlignment="1">
      <alignment horizontal="center" vertical="center"/>
    </xf>
    <xf numFmtId="0" fontId="3" fillId="245" borderId="60" xfId="0" applyFont="1" applyFill="1" applyBorder="1" applyAlignment="1">
      <alignment horizontal="center" vertical="center"/>
    </xf>
    <xf numFmtId="0" fontId="3" fillId="245" borderId="61" xfId="0" applyFont="1" applyFill="1" applyBorder="1" applyAlignment="1">
      <alignment horizontal="center" vertical="center"/>
    </xf>
    <xf numFmtId="0" fontId="3" fillId="252" borderId="60" xfId="0" applyFont="1" applyFill="1" applyBorder="1" applyAlignment="1">
      <alignment horizontal="center" vertical="center"/>
    </xf>
    <xf numFmtId="0" fontId="3" fillId="252" borderId="61" xfId="0" applyFont="1" applyFill="1" applyBorder="1" applyAlignment="1">
      <alignment horizontal="center" vertical="center"/>
    </xf>
    <xf numFmtId="0" fontId="3" fillId="259" borderId="60" xfId="0" applyFont="1" applyFill="1" applyBorder="1" applyAlignment="1">
      <alignment horizontal="center" vertical="center"/>
    </xf>
    <xf numFmtId="0" fontId="3" fillId="259" borderId="61" xfId="0" applyFont="1" applyFill="1" applyBorder="1" applyAlignment="1">
      <alignment horizontal="center" vertical="center"/>
    </xf>
    <xf numFmtId="0" fontId="3" fillId="266" borderId="60" xfId="0" applyFont="1" applyFill="1" applyBorder="1" applyAlignment="1">
      <alignment horizontal="center" vertical="center"/>
    </xf>
    <xf numFmtId="0" fontId="3" fillId="266" borderId="61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187" borderId="42" xfId="0" applyFont="1" applyFill="1" applyBorder="1" applyAlignment="1">
      <alignment horizontal="center" vertical="center"/>
    </xf>
    <xf numFmtId="0" fontId="3" fillId="195" borderId="42" xfId="0" applyFont="1" applyFill="1" applyBorder="1" applyAlignment="1">
      <alignment horizontal="center" vertical="center"/>
    </xf>
    <xf numFmtId="0" fontId="3" fillId="204" borderId="42" xfId="0" applyFont="1" applyFill="1" applyBorder="1" applyAlignment="1">
      <alignment horizontal="center" vertical="center"/>
    </xf>
    <xf numFmtId="0" fontId="3" fillId="212" borderId="42" xfId="0" applyFont="1" applyFill="1" applyBorder="1" applyAlignment="1">
      <alignment horizontal="center" vertical="center"/>
    </xf>
    <xf numFmtId="0" fontId="3" fillId="220" borderId="42" xfId="0" applyFont="1" applyFill="1" applyBorder="1" applyAlignment="1">
      <alignment horizontal="center" vertical="center"/>
    </xf>
    <xf numFmtId="0" fontId="3" fillId="228" borderId="42" xfId="0" applyFont="1" applyFill="1" applyBorder="1" applyAlignment="1">
      <alignment horizontal="center" vertical="center"/>
    </xf>
    <xf numFmtId="0" fontId="3" fillId="228" borderId="43" xfId="0" applyFont="1" applyFill="1" applyBorder="1" applyAlignment="1">
      <alignment horizontal="center" vertical="center"/>
    </xf>
    <xf numFmtId="0" fontId="3" fillId="203" borderId="44" xfId="0" applyFont="1" applyFill="1" applyBorder="1" applyAlignment="1">
      <alignment horizontal="center" vertical="center"/>
    </xf>
    <xf numFmtId="0" fontId="3" fillId="203" borderId="0" xfId="0" applyFont="1" applyFill="1" applyBorder="1" applyAlignment="1">
      <alignment horizontal="center" vertical="center"/>
    </xf>
    <xf numFmtId="0" fontId="3" fillId="241" borderId="0" xfId="0" applyFont="1" applyFill="1" applyBorder="1" applyAlignment="1">
      <alignment horizontal="center" vertical="center"/>
    </xf>
    <xf numFmtId="0" fontId="3" fillId="243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242" borderId="0" xfId="0" applyFont="1" applyFill="1" applyBorder="1" applyAlignment="1">
      <alignment horizontal="center" vertical="center"/>
    </xf>
    <xf numFmtId="0" fontId="3" fillId="244" borderId="0" xfId="0" applyFont="1" applyFill="1" applyBorder="1" applyAlignment="1">
      <alignment horizontal="center" vertical="center"/>
    </xf>
    <xf numFmtId="0" fontId="3" fillId="188" borderId="47" xfId="0" applyFont="1" applyFill="1" applyBorder="1" applyAlignment="1">
      <alignment horizontal="center" vertical="center"/>
    </xf>
    <xf numFmtId="0" fontId="3" fillId="196" borderId="47" xfId="0" applyFont="1" applyFill="1" applyBorder="1" applyAlignment="1">
      <alignment horizontal="center" vertical="center"/>
    </xf>
    <xf numFmtId="0" fontId="3" fillId="205" borderId="47" xfId="0" applyFont="1" applyFill="1" applyBorder="1" applyAlignment="1">
      <alignment horizontal="center" vertical="center"/>
    </xf>
    <xf numFmtId="0" fontId="3" fillId="213" borderId="47" xfId="0" applyFont="1" applyFill="1" applyBorder="1" applyAlignment="1">
      <alignment horizontal="center" vertical="center"/>
    </xf>
    <xf numFmtId="0" fontId="3" fillId="221" borderId="47" xfId="0" applyFont="1" applyFill="1" applyBorder="1" applyAlignment="1">
      <alignment horizontal="center" vertical="center"/>
    </xf>
    <xf numFmtId="0" fontId="3" fillId="229" borderId="47" xfId="0" applyFont="1" applyFill="1" applyBorder="1" applyAlignment="1">
      <alignment horizontal="center" vertical="center"/>
    </xf>
    <xf numFmtId="0" fontId="3" fillId="229" borderId="48" xfId="0" applyFont="1" applyFill="1" applyBorder="1" applyAlignment="1">
      <alignment horizontal="center" vertical="center"/>
    </xf>
    <xf numFmtId="0" fontId="3" fillId="203" borderId="41" xfId="0" applyFont="1" applyFill="1" applyBorder="1" applyAlignment="1">
      <alignment horizontal="center" vertical="center"/>
    </xf>
    <xf numFmtId="0" fontId="3" fillId="203" borderId="42" xfId="0" applyFont="1" applyFill="1" applyBorder="1" applyAlignment="1">
      <alignment horizontal="center" vertical="center"/>
    </xf>
    <xf numFmtId="0" fontId="3" fillId="189" borderId="42" xfId="0" applyFont="1" applyFill="1" applyBorder="1" applyAlignment="1">
      <alignment horizontal="center" vertical="center"/>
    </xf>
    <xf numFmtId="0" fontId="3" fillId="197" borderId="42" xfId="0" applyFont="1" applyFill="1" applyBorder="1" applyAlignment="1">
      <alignment horizontal="center" vertical="center"/>
    </xf>
    <xf numFmtId="0" fontId="3" fillId="206" borderId="42" xfId="0" applyFont="1" applyFill="1" applyBorder="1" applyAlignment="1">
      <alignment horizontal="center" vertical="center"/>
    </xf>
    <xf numFmtId="0" fontId="3" fillId="214" borderId="42" xfId="0" applyFont="1" applyFill="1" applyBorder="1" applyAlignment="1">
      <alignment horizontal="center" vertical="center"/>
    </xf>
    <xf numFmtId="0" fontId="3" fillId="222" borderId="42" xfId="0" applyFont="1" applyFill="1" applyBorder="1" applyAlignment="1">
      <alignment horizontal="center" vertical="center"/>
    </xf>
    <xf numFmtId="0" fontId="3" fillId="230" borderId="42" xfId="0" applyFont="1" applyFill="1" applyBorder="1" applyAlignment="1">
      <alignment horizontal="center" vertical="center"/>
    </xf>
    <xf numFmtId="0" fontId="3" fillId="230" borderId="43" xfId="0" applyFont="1" applyFill="1" applyBorder="1" applyAlignment="1">
      <alignment horizontal="center" vertical="center"/>
    </xf>
    <xf numFmtId="0" fontId="3" fillId="190" borderId="47" xfId="0" applyFont="1" applyFill="1" applyBorder="1" applyAlignment="1">
      <alignment horizontal="center" vertical="center"/>
    </xf>
    <xf numFmtId="0" fontId="3" fillId="198" borderId="47" xfId="0" applyFont="1" applyFill="1" applyBorder="1" applyAlignment="1">
      <alignment horizontal="center" vertical="center"/>
    </xf>
    <xf numFmtId="0" fontId="3" fillId="207" borderId="47" xfId="0" applyFont="1" applyFill="1" applyBorder="1" applyAlignment="1">
      <alignment horizontal="center" vertical="center"/>
    </xf>
    <xf numFmtId="0" fontId="3" fillId="215" borderId="47" xfId="0" applyFont="1" applyFill="1" applyBorder="1" applyAlignment="1">
      <alignment horizontal="center" vertical="center"/>
    </xf>
    <xf numFmtId="0" fontId="3" fillId="223" borderId="47" xfId="0" applyFont="1" applyFill="1" applyBorder="1" applyAlignment="1">
      <alignment horizontal="center" vertical="center"/>
    </xf>
    <xf numFmtId="0" fontId="3" fillId="231" borderId="47" xfId="0" applyFont="1" applyFill="1" applyBorder="1" applyAlignment="1">
      <alignment horizontal="center" vertical="center"/>
    </xf>
    <xf numFmtId="0" fontId="3" fillId="231" borderId="48" xfId="0" applyFont="1" applyFill="1" applyBorder="1" applyAlignment="1">
      <alignment horizontal="center" vertical="center"/>
    </xf>
    <xf numFmtId="0" fontId="3" fillId="191" borderId="42" xfId="0" applyFont="1" applyFill="1" applyBorder="1" applyAlignment="1">
      <alignment horizontal="center" vertical="center"/>
    </xf>
    <xf numFmtId="0" fontId="3" fillId="199" borderId="42" xfId="0" applyFont="1" applyFill="1" applyBorder="1" applyAlignment="1">
      <alignment horizontal="center" vertical="center"/>
    </xf>
    <xf numFmtId="0" fontId="3" fillId="208" borderId="42" xfId="0" applyFont="1" applyFill="1" applyBorder="1" applyAlignment="1">
      <alignment horizontal="center" vertical="center"/>
    </xf>
    <xf numFmtId="0" fontId="3" fillId="216" borderId="42" xfId="0" applyFont="1" applyFill="1" applyBorder="1" applyAlignment="1">
      <alignment horizontal="center" vertical="center"/>
    </xf>
    <xf numFmtId="0" fontId="3" fillId="224" borderId="42" xfId="0" applyFont="1" applyFill="1" applyBorder="1" applyAlignment="1">
      <alignment horizontal="center" vertical="center"/>
    </xf>
    <xf numFmtId="0" fontId="3" fillId="232" borderId="42" xfId="0" applyFont="1" applyFill="1" applyBorder="1" applyAlignment="1">
      <alignment horizontal="center" vertical="center"/>
    </xf>
    <xf numFmtId="0" fontId="3" fillId="232" borderId="43" xfId="0" applyFont="1" applyFill="1" applyBorder="1" applyAlignment="1">
      <alignment horizontal="center" vertical="center"/>
    </xf>
    <xf numFmtId="0" fontId="3" fillId="192" borderId="0" xfId="0" applyFont="1" applyFill="1" applyBorder="1" applyAlignment="1">
      <alignment horizontal="center" vertical="center"/>
    </xf>
    <xf numFmtId="0" fontId="3" fillId="200" borderId="0" xfId="0" applyFont="1" applyFill="1" applyBorder="1" applyAlignment="1">
      <alignment horizontal="center" vertical="center"/>
    </xf>
    <xf numFmtId="0" fontId="3" fillId="209" borderId="0" xfId="0" applyFont="1" applyFill="1" applyBorder="1" applyAlignment="1">
      <alignment horizontal="center" vertical="center"/>
    </xf>
    <xf numFmtId="0" fontId="3" fillId="217" borderId="0" xfId="0" applyFont="1" applyFill="1" applyBorder="1" applyAlignment="1">
      <alignment horizontal="center" vertical="center"/>
    </xf>
    <xf numFmtId="0" fontId="3" fillId="225" borderId="0" xfId="0" applyFont="1" applyFill="1" applyBorder="1" applyAlignment="1">
      <alignment horizontal="center" vertical="center"/>
    </xf>
    <xf numFmtId="0" fontId="3" fillId="233" borderId="0" xfId="0" applyFont="1" applyFill="1" applyBorder="1" applyAlignment="1">
      <alignment horizontal="center" vertical="center"/>
    </xf>
    <xf numFmtId="0" fontId="3" fillId="233" borderId="45" xfId="0" applyFont="1" applyFill="1" applyBorder="1" applyAlignment="1">
      <alignment horizontal="center" vertical="center"/>
    </xf>
    <xf numFmtId="0" fontId="3" fillId="193" borderId="0" xfId="0" applyFont="1" applyFill="1" applyBorder="1" applyAlignment="1">
      <alignment horizontal="center" vertical="center"/>
    </xf>
    <xf numFmtId="0" fontId="3" fillId="201" borderId="0" xfId="0" applyFont="1" applyFill="1" applyBorder="1" applyAlignment="1">
      <alignment horizontal="center" vertical="center"/>
    </xf>
    <xf numFmtId="0" fontId="3" fillId="210" borderId="0" xfId="0" applyFont="1" applyFill="1" applyBorder="1" applyAlignment="1">
      <alignment horizontal="center" vertical="center"/>
    </xf>
    <xf numFmtId="0" fontId="3" fillId="218" borderId="0" xfId="0" applyFont="1" applyFill="1" applyBorder="1" applyAlignment="1">
      <alignment horizontal="center" vertical="center"/>
    </xf>
    <xf numFmtId="0" fontId="3" fillId="226" borderId="0" xfId="0" applyFont="1" applyFill="1" applyBorder="1" applyAlignment="1">
      <alignment horizontal="center" vertical="center"/>
    </xf>
    <xf numFmtId="0" fontId="3" fillId="234" borderId="0" xfId="0" applyFont="1" applyFill="1" applyBorder="1" applyAlignment="1">
      <alignment horizontal="center" vertical="center"/>
    </xf>
    <xf numFmtId="0" fontId="3" fillId="234" borderId="45" xfId="0" applyFont="1" applyFill="1" applyBorder="1" applyAlignment="1">
      <alignment horizontal="center" vertical="center"/>
    </xf>
    <xf numFmtId="0" fontId="3" fillId="203" borderId="46" xfId="0" applyFont="1" applyFill="1" applyBorder="1" applyAlignment="1">
      <alignment horizontal="center" vertical="center"/>
    </xf>
    <xf numFmtId="0" fontId="3" fillId="203" borderId="47" xfId="0" applyFont="1" applyFill="1" applyBorder="1" applyAlignment="1">
      <alignment horizontal="center" vertical="center"/>
    </xf>
    <xf numFmtId="0" fontId="3" fillId="194" borderId="47" xfId="0" applyFont="1" applyFill="1" applyBorder="1" applyAlignment="1">
      <alignment horizontal="center" vertical="center"/>
    </xf>
    <xf numFmtId="0" fontId="3" fillId="202" borderId="47" xfId="0" applyFont="1" applyFill="1" applyBorder="1" applyAlignment="1">
      <alignment horizontal="center" vertical="center"/>
    </xf>
    <xf numFmtId="0" fontId="3" fillId="211" borderId="47" xfId="0" applyFont="1" applyFill="1" applyBorder="1" applyAlignment="1">
      <alignment horizontal="center" vertical="center"/>
    </xf>
    <xf numFmtId="0" fontId="3" fillId="219" borderId="47" xfId="0" applyFont="1" applyFill="1" applyBorder="1" applyAlignment="1">
      <alignment horizontal="center" vertical="center"/>
    </xf>
    <xf numFmtId="0" fontId="3" fillId="227" borderId="47" xfId="0" applyFont="1" applyFill="1" applyBorder="1" applyAlignment="1">
      <alignment horizontal="center" vertical="center"/>
    </xf>
    <xf numFmtId="0" fontId="3" fillId="235" borderId="47" xfId="0" applyFont="1" applyFill="1" applyBorder="1" applyAlignment="1">
      <alignment horizontal="center" vertical="center"/>
    </xf>
    <xf numFmtId="0" fontId="3" fillId="235" borderId="48" xfId="0" applyFont="1" applyFill="1" applyBorder="1" applyAlignment="1">
      <alignment horizontal="center" vertical="center"/>
    </xf>
    <xf numFmtId="182" fontId="6" fillId="0" borderId="60" xfId="0" applyNumberFormat="1" applyFont="1" applyBorder="1" applyAlignment="1">
      <alignment horizontal="center" vertical="center"/>
    </xf>
    <xf numFmtId="182" fontId="6" fillId="0" borderId="56" xfId="0" applyNumberFormat="1" applyFont="1" applyBorder="1" applyAlignment="1">
      <alignment horizontal="center" vertical="center"/>
    </xf>
    <xf numFmtId="182" fontId="6" fillId="0" borderId="50" xfId="0" applyNumberFormat="1" applyFont="1" applyBorder="1" applyAlignment="1">
      <alignment horizontal="center" vertical="center"/>
    </xf>
    <xf numFmtId="182" fontId="6" fillId="0" borderId="53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6" fillId="0" borderId="47" xfId="0" applyNumberFormat="1" applyFont="1" applyBorder="1" applyAlignment="1">
      <alignment horizontal="center" vertical="center"/>
    </xf>
    <xf numFmtId="0" fontId="3" fillId="273" borderId="56" xfId="0" applyFont="1" applyFill="1" applyBorder="1" applyAlignment="1">
      <alignment horizontal="center" vertical="center"/>
    </xf>
    <xf numFmtId="0" fontId="3" fillId="273" borderId="57" xfId="0" applyFont="1" applyFill="1" applyBorder="1" applyAlignment="1">
      <alignment horizontal="center" vertical="center"/>
    </xf>
    <xf numFmtId="0" fontId="3" fillId="274" borderId="50" xfId="0" applyFont="1" applyFill="1" applyBorder="1" applyAlignment="1">
      <alignment horizontal="center" vertical="center"/>
    </xf>
    <xf numFmtId="0" fontId="3" fillId="274" borderId="51" xfId="0" applyFont="1" applyFill="1" applyBorder="1" applyAlignment="1">
      <alignment horizontal="center" vertical="center"/>
    </xf>
    <xf numFmtId="0" fontId="3" fillId="275" borderId="53" xfId="0" applyFont="1" applyFill="1" applyBorder="1" applyAlignment="1">
      <alignment horizontal="center" vertical="center"/>
    </xf>
    <xf numFmtId="0" fontId="3" fillId="275" borderId="54" xfId="0" applyFont="1" applyFill="1" applyBorder="1" applyAlignment="1">
      <alignment horizontal="center" vertical="center"/>
    </xf>
    <xf numFmtId="0" fontId="3" fillId="276" borderId="50" xfId="0" applyFont="1" applyFill="1" applyBorder="1" applyAlignment="1">
      <alignment horizontal="center" vertical="center"/>
    </xf>
    <xf numFmtId="0" fontId="3" fillId="276" borderId="51" xfId="0" applyFont="1" applyFill="1" applyBorder="1" applyAlignment="1">
      <alignment horizontal="center" vertical="center"/>
    </xf>
    <xf numFmtId="0" fontId="3" fillId="277" borderId="0" xfId="0" applyFont="1" applyFill="1" applyBorder="1" applyAlignment="1">
      <alignment horizontal="center" vertical="center"/>
    </xf>
    <xf numFmtId="0" fontId="3" fillId="277" borderId="45" xfId="0" applyFont="1" applyFill="1" applyBorder="1" applyAlignment="1">
      <alignment horizontal="center" vertical="center"/>
    </xf>
    <xf numFmtId="0" fontId="3" fillId="278" borderId="47" xfId="0" applyFont="1" applyFill="1" applyBorder="1" applyAlignment="1">
      <alignment horizontal="center" vertical="center"/>
    </xf>
    <xf numFmtId="0" fontId="3" fillId="278" borderId="48" xfId="0" applyFont="1" applyFill="1" applyBorder="1" applyAlignment="1">
      <alignment horizontal="center" vertical="center"/>
    </xf>
    <xf numFmtId="0" fontId="3" fillId="279" borderId="56" xfId="0" applyFont="1" applyFill="1" applyBorder="1" applyAlignment="1">
      <alignment horizontal="center" vertical="center"/>
    </xf>
    <xf numFmtId="0" fontId="3" fillId="279" borderId="57" xfId="0" applyFont="1" applyFill="1" applyBorder="1" applyAlignment="1">
      <alignment horizontal="center" vertical="center"/>
    </xf>
    <xf numFmtId="0" fontId="3" fillId="280" borderId="50" xfId="0" applyFont="1" applyFill="1" applyBorder="1" applyAlignment="1">
      <alignment horizontal="center" vertical="center"/>
    </xf>
    <xf numFmtId="0" fontId="3" fillId="280" borderId="51" xfId="0" applyFont="1" applyFill="1" applyBorder="1" applyAlignment="1">
      <alignment horizontal="center" vertical="center"/>
    </xf>
    <xf numFmtId="0" fontId="3" fillId="281" borderId="53" xfId="0" applyFont="1" applyFill="1" applyBorder="1" applyAlignment="1">
      <alignment horizontal="center" vertical="center"/>
    </xf>
    <xf numFmtId="0" fontId="3" fillId="281" borderId="54" xfId="0" applyFont="1" applyFill="1" applyBorder="1" applyAlignment="1">
      <alignment horizontal="center" vertical="center"/>
    </xf>
    <xf numFmtId="0" fontId="3" fillId="282" borderId="50" xfId="0" applyFont="1" applyFill="1" applyBorder="1" applyAlignment="1">
      <alignment horizontal="center" vertical="center"/>
    </xf>
    <xf numFmtId="0" fontId="3" fillId="282" borderId="51" xfId="0" applyFont="1" applyFill="1" applyBorder="1" applyAlignment="1">
      <alignment horizontal="center" vertical="center"/>
    </xf>
    <xf numFmtId="0" fontId="3" fillId="283" borderId="0" xfId="0" applyFont="1" applyFill="1" applyBorder="1" applyAlignment="1">
      <alignment horizontal="center" vertical="center"/>
    </xf>
    <xf numFmtId="0" fontId="3" fillId="283" borderId="45" xfId="0" applyFont="1" applyFill="1" applyBorder="1" applyAlignment="1">
      <alignment horizontal="center" vertical="center"/>
    </xf>
    <xf numFmtId="0" fontId="3" fillId="284" borderId="47" xfId="0" applyFont="1" applyFill="1" applyBorder="1" applyAlignment="1">
      <alignment horizontal="center" vertical="center"/>
    </xf>
    <xf numFmtId="0" fontId="3" fillId="284" borderId="48" xfId="0" applyFont="1" applyFill="1" applyBorder="1" applyAlignment="1">
      <alignment horizontal="center" vertical="center"/>
    </xf>
    <xf numFmtId="1" fontId="3" fillId="285" borderId="50" xfId="0" applyNumberFormat="1" applyFont="1" applyFill="1" applyBorder="1" applyAlignment="1">
      <alignment horizontal="center" vertical="center"/>
    </xf>
    <xf numFmtId="1" fontId="3" fillId="285" borderId="51" xfId="0" applyNumberFormat="1" applyFont="1" applyFill="1" applyBorder="1" applyAlignment="1">
      <alignment horizontal="center" vertical="center"/>
    </xf>
    <xf numFmtId="1" fontId="3" fillId="286" borderId="56" xfId="0" applyNumberFormat="1" applyFont="1" applyFill="1" applyBorder="1" applyAlignment="1">
      <alignment horizontal="center" vertical="center"/>
    </xf>
    <xf numFmtId="1" fontId="3" fillId="286" borderId="57" xfId="0" applyNumberFormat="1" applyFont="1" applyFill="1" applyBorder="1" applyAlignment="1">
      <alignment horizontal="center" vertical="center"/>
    </xf>
    <xf numFmtId="1" fontId="3" fillId="287" borderId="53" xfId="0" applyNumberFormat="1" applyFont="1" applyFill="1" applyBorder="1" applyAlignment="1">
      <alignment horizontal="center" vertical="center"/>
    </xf>
    <xf numFmtId="1" fontId="3" fillId="287" borderId="54" xfId="0" applyNumberFormat="1" applyFont="1" applyFill="1" applyBorder="1" applyAlignment="1">
      <alignment horizontal="center" vertical="center"/>
    </xf>
    <xf numFmtId="1" fontId="3" fillId="288" borderId="0" xfId="0" applyNumberFormat="1" applyFont="1" applyFill="1" applyBorder="1" applyAlignment="1">
      <alignment horizontal="center" vertical="center"/>
    </xf>
    <xf numFmtId="1" fontId="3" fillId="288" borderId="45" xfId="0" applyNumberFormat="1" applyFont="1" applyFill="1" applyBorder="1" applyAlignment="1">
      <alignment horizontal="center" vertical="center"/>
    </xf>
    <xf numFmtId="1" fontId="3" fillId="289" borderId="56" xfId="0" applyNumberFormat="1" applyFont="1" applyFill="1" applyBorder="1" applyAlignment="1">
      <alignment horizontal="center" vertical="center"/>
    </xf>
    <xf numFmtId="1" fontId="3" fillId="289" borderId="57" xfId="0" applyNumberFormat="1" applyFont="1" applyFill="1" applyBorder="1" applyAlignment="1">
      <alignment horizontal="center" vertical="center"/>
    </xf>
    <xf numFmtId="1" fontId="3" fillId="291" borderId="53" xfId="0" applyNumberFormat="1" applyFont="1" applyFill="1" applyBorder="1" applyAlignment="1">
      <alignment horizontal="center" vertical="center"/>
    </xf>
    <xf numFmtId="1" fontId="3" fillId="291" borderId="54" xfId="0" applyNumberFormat="1" applyFont="1" applyFill="1" applyBorder="1" applyAlignment="1">
      <alignment horizontal="center" vertical="center"/>
    </xf>
    <xf numFmtId="1" fontId="3" fillId="292" borderId="0" xfId="0" applyNumberFormat="1" applyFont="1" applyFill="1" applyBorder="1" applyAlignment="1">
      <alignment horizontal="center" vertical="center"/>
    </xf>
    <xf numFmtId="1" fontId="3" fillId="292" borderId="45" xfId="0" applyNumberFormat="1" applyFont="1" applyFill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182" fontId="6" fillId="0" borderId="63" xfId="0" applyNumberFormat="1" applyFont="1" applyBorder="1" applyAlignment="1">
      <alignment horizontal="center" vertical="center"/>
    </xf>
    <xf numFmtId="1" fontId="3" fillId="0" borderId="55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82" fontId="6" fillId="0" borderId="66" xfId="0" applyNumberFormat="1" applyFont="1" applyBorder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82" fontId="6" fillId="0" borderId="67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182" fontId="6" fillId="0" borderId="68" xfId="0" applyNumberFormat="1" applyFont="1" applyBorder="1" applyAlignment="1">
      <alignment horizontal="center" vertical="center"/>
    </xf>
    <xf numFmtId="0" fontId="3" fillId="293" borderId="56" xfId="0" applyFont="1" applyFill="1" applyBorder="1" applyAlignment="1">
      <alignment horizontal="center" vertical="center"/>
    </xf>
    <xf numFmtId="0" fontId="3" fillId="293" borderId="57" xfId="0" applyFont="1" applyFill="1" applyBorder="1" applyAlignment="1">
      <alignment horizontal="center" vertical="center"/>
    </xf>
    <xf numFmtId="0" fontId="3" fillId="294" borderId="50" xfId="0" applyFont="1" applyFill="1" applyBorder="1" applyAlignment="1">
      <alignment horizontal="center" vertical="center"/>
    </xf>
    <xf numFmtId="0" fontId="3" fillId="294" borderId="51" xfId="0" applyFont="1" applyFill="1" applyBorder="1" applyAlignment="1">
      <alignment horizontal="center" vertical="center"/>
    </xf>
    <xf numFmtId="0" fontId="3" fillId="295" borderId="53" xfId="0" applyFont="1" applyFill="1" applyBorder="1" applyAlignment="1">
      <alignment horizontal="center" vertical="center"/>
    </xf>
    <xf numFmtId="0" fontId="3" fillId="295" borderId="54" xfId="0" applyFont="1" applyFill="1" applyBorder="1" applyAlignment="1">
      <alignment horizontal="center" vertical="center"/>
    </xf>
    <xf numFmtId="0" fontId="3" fillId="296" borderId="50" xfId="0" applyFont="1" applyFill="1" applyBorder="1" applyAlignment="1">
      <alignment horizontal="center" vertical="center"/>
    </xf>
    <xf numFmtId="0" fontId="3" fillId="296" borderId="51" xfId="0" applyFont="1" applyFill="1" applyBorder="1" applyAlignment="1">
      <alignment horizontal="center" vertical="center"/>
    </xf>
    <xf numFmtId="1" fontId="3" fillId="297" borderId="56" xfId="0" applyNumberFormat="1" applyFont="1" applyFill="1" applyBorder="1" applyAlignment="1">
      <alignment horizontal="center" vertical="center"/>
    </xf>
    <xf numFmtId="1" fontId="3" fillId="297" borderId="57" xfId="0" applyNumberFormat="1" applyFont="1" applyFill="1" applyBorder="1" applyAlignment="1">
      <alignment horizontal="center" vertical="center"/>
    </xf>
    <xf numFmtId="1" fontId="3" fillId="298" borderId="50" xfId="0" applyNumberFormat="1" applyFont="1" applyFill="1" applyBorder="1" applyAlignment="1">
      <alignment horizontal="center" vertical="center"/>
    </xf>
    <xf numFmtId="1" fontId="3" fillId="298" borderId="51" xfId="0" applyNumberFormat="1" applyFont="1" applyFill="1" applyBorder="1" applyAlignment="1">
      <alignment horizontal="center" vertical="center"/>
    </xf>
    <xf numFmtId="1" fontId="3" fillId="299" borderId="53" xfId="0" applyNumberFormat="1" applyFont="1" applyFill="1" applyBorder="1" applyAlignment="1">
      <alignment horizontal="center" vertical="center"/>
    </xf>
    <xf numFmtId="1" fontId="3" fillId="299" borderId="54" xfId="0" applyNumberFormat="1" applyFont="1" applyFill="1" applyBorder="1" applyAlignment="1">
      <alignment horizontal="center" vertical="center"/>
    </xf>
    <xf numFmtId="1" fontId="3" fillId="300" borderId="0" xfId="0" applyNumberFormat="1" applyFont="1" applyFill="1" applyBorder="1" applyAlignment="1">
      <alignment horizontal="center" vertical="center"/>
    </xf>
    <xf numFmtId="1" fontId="3" fillId="300" borderId="45" xfId="0" applyNumberFormat="1" applyFont="1" applyFill="1" applyBorder="1" applyAlignment="1">
      <alignment horizontal="center" vertical="center"/>
    </xf>
    <xf numFmtId="1" fontId="3" fillId="301" borderId="56" xfId="0" applyNumberFormat="1" applyFont="1" applyFill="1" applyBorder="1" applyAlignment="1">
      <alignment horizontal="center" vertical="center"/>
    </xf>
    <xf numFmtId="1" fontId="3" fillId="301" borderId="57" xfId="0" applyNumberFormat="1" applyFont="1" applyFill="1" applyBorder="1" applyAlignment="1">
      <alignment horizontal="center" vertical="center"/>
    </xf>
    <xf numFmtId="1" fontId="3" fillId="302" borderId="50" xfId="0" applyNumberFormat="1" applyFont="1" applyFill="1" applyBorder="1" applyAlignment="1">
      <alignment horizontal="center" vertical="center"/>
    </xf>
    <xf numFmtId="1" fontId="3" fillId="302" borderId="51" xfId="0" applyNumberFormat="1" applyFont="1" applyFill="1" applyBorder="1" applyAlignment="1">
      <alignment horizontal="center" vertical="center"/>
    </xf>
    <xf numFmtId="1" fontId="3" fillId="303" borderId="53" xfId="0" applyNumberFormat="1" applyFont="1" applyFill="1" applyBorder="1" applyAlignment="1">
      <alignment horizontal="center" vertical="center"/>
    </xf>
    <xf numFmtId="1" fontId="3" fillId="303" borderId="54" xfId="0" applyNumberFormat="1" applyFont="1" applyFill="1" applyBorder="1" applyAlignment="1">
      <alignment horizontal="center" vertical="center"/>
    </xf>
    <xf numFmtId="1" fontId="3" fillId="304" borderId="0" xfId="0" applyNumberFormat="1" applyFont="1" applyFill="1" applyBorder="1" applyAlignment="1">
      <alignment horizontal="center" vertical="center"/>
    </xf>
    <xf numFmtId="1" fontId="3" fillId="304" borderId="45" xfId="0" applyNumberFormat="1" applyFont="1" applyFill="1" applyBorder="1" applyAlignment="1">
      <alignment horizontal="center" vertical="center"/>
    </xf>
    <xf numFmtId="0" fontId="3" fillId="305" borderId="0" xfId="0" applyFont="1" applyFill="1" applyBorder="1" applyAlignment="1">
      <alignment horizontal="center" vertical="center"/>
    </xf>
    <xf numFmtId="0" fontId="3" fillId="305" borderId="45" xfId="0" applyFont="1" applyFill="1" applyBorder="1" applyAlignment="1">
      <alignment horizontal="center" vertical="center"/>
    </xf>
    <xf numFmtId="0" fontId="3" fillId="306" borderId="47" xfId="0" applyFont="1" applyFill="1" applyBorder="1" applyAlignment="1">
      <alignment horizontal="center" vertical="center"/>
    </xf>
    <xf numFmtId="0" fontId="3" fillId="306" borderId="4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307" borderId="56" xfId="0" applyFont="1" applyFill="1" applyBorder="1" applyAlignment="1">
      <alignment horizontal="center" vertical="center"/>
    </xf>
    <xf numFmtId="0" fontId="3" fillId="307" borderId="57" xfId="0" applyFont="1" applyFill="1" applyBorder="1" applyAlignment="1">
      <alignment horizontal="center" vertical="center"/>
    </xf>
    <xf numFmtId="0" fontId="3" fillId="308" borderId="50" xfId="0" applyFont="1" applyFill="1" applyBorder="1" applyAlignment="1">
      <alignment horizontal="center" vertical="center"/>
    </xf>
    <xf numFmtId="0" fontId="3" fillId="308" borderId="51" xfId="0" applyFont="1" applyFill="1" applyBorder="1" applyAlignment="1">
      <alignment horizontal="center" vertical="center"/>
    </xf>
    <xf numFmtId="0" fontId="3" fillId="309" borderId="53" xfId="0" applyFont="1" applyFill="1" applyBorder="1" applyAlignment="1">
      <alignment horizontal="center" vertical="center"/>
    </xf>
    <xf numFmtId="0" fontId="3" fillId="309" borderId="54" xfId="0" applyFont="1" applyFill="1" applyBorder="1" applyAlignment="1">
      <alignment horizontal="center" vertical="center"/>
    </xf>
    <xf numFmtId="0" fontId="3" fillId="310" borderId="50" xfId="0" applyFont="1" applyFill="1" applyBorder="1" applyAlignment="1">
      <alignment horizontal="center" vertical="center"/>
    </xf>
    <xf numFmtId="0" fontId="3" fillId="310" borderId="51" xfId="0" applyFont="1" applyFill="1" applyBorder="1" applyAlignment="1">
      <alignment horizontal="center" vertical="center"/>
    </xf>
    <xf numFmtId="0" fontId="3" fillId="311" borderId="0" xfId="0" applyFont="1" applyFill="1" applyBorder="1" applyAlignment="1">
      <alignment horizontal="center" vertical="center"/>
    </xf>
    <xf numFmtId="0" fontId="3" fillId="311" borderId="45" xfId="0" applyFont="1" applyFill="1" applyBorder="1" applyAlignment="1">
      <alignment horizontal="center" vertical="center"/>
    </xf>
    <xf numFmtId="0" fontId="3" fillId="312" borderId="47" xfId="0" applyFont="1" applyFill="1" applyBorder="1" applyAlignment="1">
      <alignment horizontal="center" vertical="center"/>
    </xf>
    <xf numFmtId="0" fontId="3" fillId="312" borderId="48" xfId="0" applyFont="1" applyFill="1" applyBorder="1" applyAlignment="1">
      <alignment horizontal="center" vertical="center"/>
    </xf>
    <xf numFmtId="0" fontId="3" fillId="313" borderId="56" xfId="0" applyFont="1" applyFill="1" applyBorder="1" applyAlignment="1">
      <alignment horizontal="center" vertical="center"/>
    </xf>
    <xf numFmtId="0" fontId="3" fillId="313" borderId="57" xfId="0" applyFont="1" applyFill="1" applyBorder="1" applyAlignment="1">
      <alignment horizontal="center" vertical="center"/>
    </xf>
    <xf numFmtId="0" fontId="3" fillId="314" borderId="50" xfId="0" applyFont="1" applyFill="1" applyBorder="1" applyAlignment="1">
      <alignment horizontal="center" vertical="center"/>
    </xf>
    <xf numFmtId="0" fontId="3" fillId="314" borderId="51" xfId="0" applyFont="1" applyFill="1" applyBorder="1" applyAlignment="1">
      <alignment horizontal="center" vertical="center"/>
    </xf>
    <xf numFmtId="0" fontId="3" fillId="315" borderId="53" xfId="0" applyFont="1" applyFill="1" applyBorder="1" applyAlignment="1">
      <alignment horizontal="center" vertical="center"/>
    </xf>
    <xf numFmtId="0" fontId="3" fillId="315" borderId="54" xfId="0" applyFont="1" applyFill="1" applyBorder="1" applyAlignment="1">
      <alignment horizontal="center" vertical="center"/>
    </xf>
    <xf numFmtId="0" fontId="3" fillId="316" borderId="50" xfId="0" applyFont="1" applyFill="1" applyBorder="1" applyAlignment="1">
      <alignment horizontal="center" vertical="center"/>
    </xf>
    <xf numFmtId="0" fontId="3" fillId="316" borderId="51" xfId="0" applyFont="1" applyFill="1" applyBorder="1" applyAlignment="1">
      <alignment horizontal="center" vertical="center"/>
    </xf>
    <xf numFmtId="0" fontId="3" fillId="317" borderId="0" xfId="0" applyFont="1" applyFill="1" applyBorder="1" applyAlignment="1">
      <alignment horizontal="center" vertical="center"/>
    </xf>
    <xf numFmtId="0" fontId="3" fillId="317" borderId="45" xfId="0" applyFont="1" applyFill="1" applyBorder="1" applyAlignment="1">
      <alignment horizontal="center" vertical="center"/>
    </xf>
    <xf numFmtId="0" fontId="3" fillId="318" borderId="47" xfId="0" applyFont="1" applyFill="1" applyBorder="1" applyAlignment="1">
      <alignment horizontal="center" vertical="center"/>
    </xf>
    <xf numFmtId="0" fontId="3" fillId="318" borderId="48" xfId="0" applyFont="1" applyFill="1" applyBorder="1" applyAlignment="1">
      <alignment horizontal="center" vertical="center"/>
    </xf>
    <xf numFmtId="0" fontId="3" fillId="319" borderId="56" xfId="0" applyFont="1" applyFill="1" applyBorder="1" applyAlignment="1">
      <alignment horizontal="center" vertical="center"/>
    </xf>
    <xf numFmtId="0" fontId="3" fillId="319" borderId="57" xfId="0" applyFont="1" applyFill="1" applyBorder="1" applyAlignment="1">
      <alignment horizontal="center" vertical="center"/>
    </xf>
    <xf numFmtId="0" fontId="3" fillId="320" borderId="50" xfId="0" applyFont="1" applyFill="1" applyBorder="1" applyAlignment="1">
      <alignment horizontal="center" vertical="center"/>
    </xf>
    <xf numFmtId="0" fontId="3" fillId="320" borderId="51" xfId="0" applyFont="1" applyFill="1" applyBorder="1" applyAlignment="1">
      <alignment horizontal="center" vertical="center"/>
    </xf>
    <xf numFmtId="0" fontId="3" fillId="321" borderId="53" xfId="0" applyFont="1" applyFill="1" applyBorder="1" applyAlignment="1">
      <alignment horizontal="center" vertical="center"/>
    </xf>
    <xf numFmtId="0" fontId="3" fillId="321" borderId="54" xfId="0" applyFont="1" applyFill="1" applyBorder="1" applyAlignment="1">
      <alignment horizontal="center" vertical="center"/>
    </xf>
    <xf numFmtId="0" fontId="3" fillId="322" borderId="50" xfId="0" applyFont="1" applyFill="1" applyBorder="1" applyAlignment="1">
      <alignment horizontal="center" vertical="center"/>
    </xf>
    <xf numFmtId="0" fontId="3" fillId="322" borderId="51" xfId="0" applyFont="1" applyFill="1" applyBorder="1" applyAlignment="1">
      <alignment horizontal="center" vertical="center"/>
    </xf>
    <xf numFmtId="0" fontId="3" fillId="323" borderId="0" xfId="0" applyFont="1" applyFill="1" applyBorder="1" applyAlignment="1">
      <alignment horizontal="center" vertical="center"/>
    </xf>
    <xf numFmtId="0" fontId="3" fillId="323" borderId="45" xfId="0" applyFont="1" applyFill="1" applyBorder="1" applyAlignment="1">
      <alignment horizontal="center" vertical="center"/>
    </xf>
    <xf numFmtId="0" fontId="3" fillId="324" borderId="47" xfId="0" applyFont="1" applyFill="1" applyBorder="1" applyAlignment="1">
      <alignment horizontal="center" vertical="center"/>
    </xf>
    <xf numFmtId="0" fontId="3" fillId="324" borderId="48" xfId="0" applyFont="1" applyFill="1" applyBorder="1" applyAlignment="1">
      <alignment horizontal="center" vertical="center"/>
    </xf>
    <xf numFmtId="1" fontId="3" fillId="325" borderId="50" xfId="0" applyNumberFormat="1" applyFont="1" applyFill="1" applyBorder="1" applyAlignment="1">
      <alignment horizontal="center" vertical="center"/>
    </xf>
    <xf numFmtId="1" fontId="3" fillId="326" borderId="50" xfId="0" applyNumberFormat="1" applyFont="1" applyFill="1" applyBorder="1" applyAlignment="1">
      <alignment horizontal="center" vertical="center"/>
    </xf>
    <xf numFmtId="1" fontId="3" fillId="327" borderId="50" xfId="0" applyNumberFormat="1" applyFont="1" applyFill="1" applyBorder="1" applyAlignment="1">
      <alignment horizontal="center" vertical="center"/>
    </xf>
    <xf numFmtId="1" fontId="3" fillId="328" borderId="50" xfId="0" applyNumberFormat="1" applyFont="1" applyFill="1" applyBorder="1" applyAlignment="1">
      <alignment horizontal="center" vertical="center"/>
    </xf>
    <xf numFmtId="1" fontId="3" fillId="330" borderId="47" xfId="0" applyNumberFormat="1" applyFont="1" applyFill="1" applyBorder="1" applyAlignment="1">
      <alignment horizontal="center" vertical="center"/>
    </xf>
    <xf numFmtId="1" fontId="3" fillId="331" borderId="47" xfId="0" applyNumberFormat="1" applyFont="1" applyFill="1" applyBorder="1" applyAlignment="1">
      <alignment horizontal="center" vertical="center"/>
    </xf>
    <xf numFmtId="1" fontId="3" fillId="332" borderId="47" xfId="0" applyNumberFormat="1" applyFont="1" applyFill="1" applyBorder="1" applyAlignment="1">
      <alignment horizontal="center" vertical="center"/>
    </xf>
    <xf numFmtId="1" fontId="12" fillId="290" borderId="50" xfId="0" applyNumberFormat="1" applyFont="1" applyFill="1" applyBorder="1" applyAlignment="1">
      <alignment horizontal="center" vertical="center"/>
    </xf>
    <xf numFmtId="1" fontId="3" fillId="325" borderId="51" xfId="0" applyNumberFormat="1" applyFont="1" applyFill="1" applyBorder="1" applyAlignment="1">
      <alignment horizontal="center" vertical="center"/>
    </xf>
    <xf numFmtId="1" fontId="3" fillId="332" borderId="48" xfId="0" applyNumberFormat="1" applyFont="1" applyFill="1" applyBorder="1" applyAlignment="1">
      <alignment horizontal="center" vertical="center"/>
    </xf>
    <xf numFmtId="1" fontId="3" fillId="326" borderId="51" xfId="0" applyNumberFormat="1" applyFont="1" applyFill="1" applyBorder="1" applyAlignment="1">
      <alignment horizontal="center" vertical="center"/>
    </xf>
    <xf numFmtId="1" fontId="3" fillId="331" borderId="48" xfId="0" applyNumberFormat="1" applyFont="1" applyFill="1" applyBorder="1" applyAlignment="1">
      <alignment horizontal="center" vertical="center"/>
    </xf>
    <xf numFmtId="1" fontId="3" fillId="327" borderId="51" xfId="0" applyNumberFormat="1" applyFont="1" applyFill="1" applyBorder="1" applyAlignment="1">
      <alignment horizontal="center" vertical="center"/>
    </xf>
    <xf numFmtId="1" fontId="3" fillId="330" borderId="48" xfId="0" applyNumberFormat="1" applyFont="1" applyFill="1" applyBorder="1" applyAlignment="1">
      <alignment horizontal="center" vertical="center"/>
    </xf>
    <xf numFmtId="1" fontId="12" fillId="290" borderId="51" xfId="0" applyNumberFormat="1" applyFont="1" applyFill="1" applyBorder="1" applyAlignment="1">
      <alignment horizontal="center" vertical="center"/>
    </xf>
    <xf numFmtId="1" fontId="3" fillId="328" borderId="51" xfId="0" applyNumberFormat="1" applyFont="1" applyFill="1" applyBorder="1" applyAlignment="1">
      <alignment horizontal="center" vertical="center"/>
    </xf>
    <xf numFmtId="1" fontId="3" fillId="329" borderId="47" xfId="0" applyNumberFormat="1" applyFont="1" applyFill="1" applyBorder="1" applyAlignment="1">
      <alignment horizontal="center" vertical="center"/>
    </xf>
    <xf numFmtId="1" fontId="3" fillId="329" borderId="48" xfId="0" applyNumberFormat="1" applyFont="1" applyFill="1" applyBorder="1" applyAlignment="1">
      <alignment horizontal="center" vertical="center"/>
    </xf>
    <xf numFmtId="179" fontId="7" fillId="24" borderId="26" xfId="0" applyNumberFormat="1" applyFont="1" applyFill="1" applyBorder="1" applyAlignment="1">
      <alignment horizontal="center" vertical="center"/>
    </xf>
    <xf numFmtId="179" fontId="7" fillId="27" borderId="4" xfId="0" applyNumberFormat="1" applyFont="1" applyFill="1" applyBorder="1" applyAlignment="1">
      <alignment horizontal="center" vertical="center"/>
    </xf>
    <xf numFmtId="179" fontId="7" fillId="11" borderId="25" xfId="0" applyNumberFormat="1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" fontId="3" fillId="0" borderId="72" xfId="0" applyNumberFormat="1" applyFont="1" applyBorder="1" applyAlignment="1">
      <alignment horizontal="center" vertical="center"/>
    </xf>
    <xf numFmtId="0" fontId="3" fillId="339" borderId="72" xfId="0" applyFont="1" applyFill="1" applyBorder="1" applyAlignment="1">
      <alignment horizontal="center" vertical="center"/>
    </xf>
    <xf numFmtId="0" fontId="3" fillId="245" borderId="72" xfId="0" applyFont="1" applyFill="1" applyBorder="1" applyAlignment="1">
      <alignment horizontal="center" vertical="center"/>
    </xf>
    <xf numFmtId="0" fontId="3" fillId="366" borderId="72" xfId="0" applyFont="1" applyFill="1" applyBorder="1" applyAlignment="1">
      <alignment horizontal="center" vertical="center"/>
    </xf>
    <xf numFmtId="182" fontId="6" fillId="0" borderId="72" xfId="0" applyNumberFormat="1" applyFont="1" applyBorder="1" applyAlignment="1">
      <alignment horizontal="center" vertical="center"/>
    </xf>
    <xf numFmtId="1" fontId="3" fillId="340" borderId="72" xfId="0" applyNumberFormat="1" applyFont="1" applyFill="1" applyBorder="1" applyAlignment="1">
      <alignment horizontal="center" vertical="center"/>
    </xf>
    <xf numFmtId="1" fontId="3" fillId="297" borderId="72" xfId="0" applyNumberFormat="1" applyFont="1" applyFill="1" applyBorder="1" applyAlignment="1">
      <alignment horizontal="center" vertical="center"/>
    </xf>
    <xf numFmtId="1" fontId="3" fillId="367" borderId="72" xfId="0" applyNumberFormat="1" applyFont="1" applyFill="1" applyBorder="1" applyAlignment="1">
      <alignment horizontal="center" vertical="center"/>
    </xf>
    <xf numFmtId="1" fontId="3" fillId="341" borderId="72" xfId="0" applyNumberFormat="1" applyFont="1" applyFill="1" applyBorder="1" applyAlignment="1">
      <alignment horizontal="center" vertical="center"/>
    </xf>
    <xf numFmtId="1" fontId="3" fillId="333" borderId="72" xfId="0" applyNumberFormat="1" applyFont="1" applyFill="1" applyBorder="1" applyAlignment="1">
      <alignment horizontal="center" vertical="center"/>
    </xf>
    <xf numFmtId="1" fontId="3" fillId="368" borderId="72" xfId="0" applyNumberFormat="1" applyFont="1" applyFill="1" applyBorder="1" applyAlignment="1">
      <alignment horizontal="center" vertical="center"/>
    </xf>
    <xf numFmtId="1" fontId="3" fillId="342" borderId="72" xfId="0" applyNumberFormat="1" applyFont="1" applyFill="1" applyBorder="1" applyAlignment="1">
      <alignment horizontal="center" vertical="center"/>
    </xf>
    <xf numFmtId="1" fontId="3" fillId="299" borderId="72" xfId="0" applyNumberFormat="1" applyFont="1" applyFill="1" applyBorder="1" applyAlignment="1">
      <alignment horizontal="center" vertical="center"/>
    </xf>
    <xf numFmtId="1" fontId="3" fillId="369" borderId="72" xfId="0" applyNumberFormat="1" applyFont="1" applyFill="1" applyBorder="1" applyAlignment="1">
      <alignment horizontal="center" vertical="center"/>
    </xf>
    <xf numFmtId="1" fontId="3" fillId="343" borderId="72" xfId="0" applyNumberFormat="1" applyFont="1" applyFill="1" applyBorder="1" applyAlignment="1">
      <alignment horizontal="center" vertical="center"/>
    </xf>
    <xf numFmtId="1" fontId="3" fillId="325" borderId="72" xfId="0" applyNumberFormat="1" applyFont="1" applyFill="1" applyBorder="1" applyAlignment="1">
      <alignment horizontal="center" vertical="center"/>
    </xf>
    <xf numFmtId="1" fontId="3" fillId="370" borderId="72" xfId="0" applyNumberFormat="1" applyFont="1" applyFill="1" applyBorder="1" applyAlignment="1">
      <alignment horizontal="center" vertical="center"/>
    </xf>
    <xf numFmtId="1" fontId="3" fillId="344" borderId="72" xfId="0" applyNumberFormat="1" applyFont="1" applyFill="1" applyBorder="1" applyAlignment="1">
      <alignment horizontal="center" vertical="center"/>
    </xf>
    <xf numFmtId="1" fontId="3" fillId="334" borderId="72" xfId="0" applyNumberFormat="1" applyFont="1" applyFill="1" applyBorder="1" applyAlignment="1">
      <alignment horizontal="center" vertical="center"/>
    </xf>
    <xf numFmtId="1" fontId="3" fillId="371" borderId="72" xfId="0" applyNumberFormat="1" applyFont="1" applyFill="1" applyBorder="1" applyAlignment="1">
      <alignment horizontal="center" vertical="center"/>
    </xf>
    <xf numFmtId="0" fontId="3" fillId="346" borderId="72" xfId="0" applyFont="1" applyFill="1" applyBorder="1" applyAlignment="1">
      <alignment horizontal="center" vertical="center"/>
    </xf>
    <xf numFmtId="0" fontId="3" fillId="252" borderId="72" xfId="0" applyFont="1" applyFill="1" applyBorder="1" applyAlignment="1">
      <alignment horizontal="center" vertical="center"/>
    </xf>
    <xf numFmtId="0" fontId="3" fillId="373" borderId="72" xfId="0" applyFont="1" applyFill="1" applyBorder="1" applyAlignment="1">
      <alignment horizontal="center" vertical="center"/>
    </xf>
    <xf numFmtId="1" fontId="3" fillId="347" borderId="72" xfId="0" applyNumberFormat="1" applyFont="1" applyFill="1" applyBorder="1" applyAlignment="1">
      <alignment horizontal="center" vertical="center"/>
    </xf>
    <xf numFmtId="1" fontId="3" fillId="301" borderId="72" xfId="0" applyNumberFormat="1" applyFont="1" applyFill="1" applyBorder="1" applyAlignment="1">
      <alignment horizontal="center" vertical="center"/>
    </xf>
    <xf numFmtId="1" fontId="3" fillId="374" borderId="72" xfId="0" applyNumberFormat="1" applyFont="1" applyFill="1" applyBorder="1" applyAlignment="1">
      <alignment horizontal="center" vertical="center"/>
    </xf>
    <xf numFmtId="1" fontId="3" fillId="348" borderId="72" xfId="0" applyNumberFormat="1" applyFont="1" applyFill="1" applyBorder="1" applyAlignment="1">
      <alignment horizontal="center" vertical="center"/>
    </xf>
    <xf numFmtId="1" fontId="3" fillId="335" borderId="72" xfId="0" applyNumberFormat="1" applyFont="1" applyFill="1" applyBorder="1" applyAlignment="1">
      <alignment horizontal="center" vertical="center"/>
    </xf>
    <xf numFmtId="1" fontId="3" fillId="375" borderId="72" xfId="0" applyNumberFormat="1" applyFont="1" applyFill="1" applyBorder="1" applyAlignment="1">
      <alignment horizontal="center" vertical="center"/>
    </xf>
    <xf numFmtId="1" fontId="3" fillId="349" borderId="72" xfId="0" applyNumberFormat="1" applyFont="1" applyFill="1" applyBorder="1" applyAlignment="1">
      <alignment horizontal="center" vertical="center"/>
    </xf>
    <xf numFmtId="1" fontId="3" fillId="303" borderId="72" xfId="0" applyNumberFormat="1" applyFont="1" applyFill="1" applyBorder="1" applyAlignment="1">
      <alignment horizontal="center" vertical="center"/>
    </xf>
    <xf numFmtId="1" fontId="3" fillId="376" borderId="72" xfId="0" applyNumberFormat="1" applyFont="1" applyFill="1" applyBorder="1" applyAlignment="1">
      <alignment horizontal="center" vertical="center"/>
    </xf>
    <xf numFmtId="1" fontId="3" fillId="350" borderId="72" xfId="0" applyNumberFormat="1" applyFont="1" applyFill="1" applyBorder="1" applyAlignment="1">
      <alignment horizontal="center" vertical="center"/>
    </xf>
    <xf numFmtId="1" fontId="3" fillId="326" borderId="72" xfId="0" applyNumberFormat="1" applyFont="1" applyFill="1" applyBorder="1" applyAlignment="1">
      <alignment horizontal="center" vertical="center"/>
    </xf>
    <xf numFmtId="1" fontId="3" fillId="377" borderId="72" xfId="0" applyNumberFormat="1" applyFont="1" applyFill="1" applyBorder="1" applyAlignment="1">
      <alignment horizontal="center" vertical="center"/>
    </xf>
    <xf numFmtId="1" fontId="3" fillId="351" borderId="72" xfId="0" applyNumberFormat="1" applyFont="1" applyFill="1" applyBorder="1" applyAlignment="1">
      <alignment horizontal="center" vertical="center"/>
    </xf>
    <xf numFmtId="1" fontId="3" fillId="336" borderId="72" xfId="0" applyNumberFormat="1" applyFont="1" applyFill="1" applyBorder="1" applyAlignment="1">
      <alignment horizontal="center" vertical="center"/>
    </xf>
    <xf numFmtId="1" fontId="3" fillId="378" borderId="72" xfId="0" applyNumberFormat="1" applyFont="1" applyFill="1" applyBorder="1" applyAlignment="1">
      <alignment horizontal="center" vertical="center"/>
    </xf>
    <xf numFmtId="0" fontId="3" fillId="353" borderId="72" xfId="0" applyFont="1" applyFill="1" applyBorder="1" applyAlignment="1">
      <alignment horizontal="center" vertical="center"/>
    </xf>
    <xf numFmtId="0" fontId="3" fillId="259" borderId="72" xfId="0" applyFont="1" applyFill="1" applyBorder="1" applyAlignment="1">
      <alignment horizontal="center" vertical="center"/>
    </xf>
    <xf numFmtId="0" fontId="3" fillId="380" borderId="72" xfId="0" applyFont="1" applyFill="1" applyBorder="1" applyAlignment="1">
      <alignment horizontal="center" vertical="center"/>
    </xf>
    <xf numFmtId="1" fontId="3" fillId="354" borderId="72" xfId="0" applyNumberFormat="1" applyFont="1" applyFill="1" applyBorder="1" applyAlignment="1">
      <alignment horizontal="center" vertical="center"/>
    </xf>
    <xf numFmtId="1" fontId="3" fillId="286" borderId="72" xfId="0" applyNumberFormat="1" applyFont="1" applyFill="1" applyBorder="1" applyAlignment="1">
      <alignment horizontal="center" vertical="center"/>
    </xf>
    <xf numFmtId="1" fontId="3" fillId="381" borderId="72" xfId="0" applyNumberFormat="1" applyFont="1" applyFill="1" applyBorder="1" applyAlignment="1">
      <alignment horizontal="center" vertical="center"/>
    </xf>
    <xf numFmtId="1" fontId="3" fillId="285" borderId="72" xfId="0" applyNumberFormat="1" applyFont="1" applyFill="1" applyBorder="1" applyAlignment="1">
      <alignment horizontal="center" vertical="center"/>
    </xf>
    <xf numFmtId="1" fontId="3" fillId="314" borderId="72" xfId="0" applyNumberFormat="1" applyFont="1" applyFill="1" applyBorder="1" applyAlignment="1">
      <alignment horizontal="center" vertical="center"/>
    </xf>
    <xf numFmtId="1" fontId="3" fillId="382" borderId="72" xfId="0" applyNumberFormat="1" applyFont="1" applyFill="1" applyBorder="1" applyAlignment="1">
      <alignment horizontal="center" vertical="center"/>
    </xf>
    <xf numFmtId="1" fontId="3" fillId="355" borderId="72" xfId="0" applyNumberFormat="1" applyFont="1" applyFill="1" applyBorder="1" applyAlignment="1">
      <alignment horizontal="center" vertical="center"/>
    </xf>
    <xf numFmtId="1" fontId="3" fillId="287" borderId="72" xfId="0" applyNumberFormat="1" applyFont="1" applyFill="1" applyBorder="1" applyAlignment="1">
      <alignment horizontal="center" vertical="center"/>
    </xf>
    <xf numFmtId="1" fontId="3" fillId="383" borderId="72" xfId="0" applyNumberFormat="1" applyFont="1" applyFill="1" applyBorder="1" applyAlignment="1">
      <alignment horizontal="center" vertical="center"/>
    </xf>
    <xf numFmtId="1" fontId="3" fillId="356" borderId="72" xfId="0" applyNumberFormat="1" applyFont="1" applyFill="1" applyBorder="1" applyAlignment="1">
      <alignment horizontal="center" vertical="center"/>
    </xf>
    <xf numFmtId="1" fontId="3" fillId="327" borderId="72" xfId="0" applyNumberFormat="1" applyFont="1" applyFill="1" applyBorder="1" applyAlignment="1">
      <alignment horizontal="center" vertical="center"/>
    </xf>
    <xf numFmtId="1" fontId="3" fillId="384" borderId="72" xfId="0" applyNumberFormat="1" applyFont="1" applyFill="1" applyBorder="1" applyAlignment="1">
      <alignment horizontal="center" vertical="center"/>
    </xf>
    <xf numFmtId="1" fontId="3" fillId="357" borderId="72" xfId="0" applyNumberFormat="1" applyFont="1" applyFill="1" applyBorder="1" applyAlignment="1">
      <alignment horizontal="center" vertical="center"/>
    </xf>
    <xf numFmtId="1" fontId="3" fillId="338" borderId="72" xfId="0" applyNumberFormat="1" applyFont="1" applyFill="1" applyBorder="1" applyAlignment="1">
      <alignment horizontal="center" vertical="center"/>
    </xf>
    <xf numFmtId="1" fontId="3" fillId="385" borderId="72" xfId="0" applyNumberFormat="1" applyFont="1" applyFill="1" applyBorder="1" applyAlignment="1">
      <alignment horizontal="center" vertical="center"/>
    </xf>
    <xf numFmtId="0" fontId="3" fillId="359" borderId="72" xfId="0" applyFont="1" applyFill="1" applyBorder="1" applyAlignment="1">
      <alignment horizontal="center" vertical="center"/>
    </xf>
    <xf numFmtId="0" fontId="3" fillId="266" borderId="72" xfId="0" applyFont="1" applyFill="1" applyBorder="1" applyAlignment="1">
      <alignment horizontal="center" vertical="center"/>
    </xf>
    <xf numFmtId="0" fontId="3" fillId="387" borderId="72" xfId="0" applyFont="1" applyFill="1" applyBorder="1" applyAlignment="1">
      <alignment horizontal="center" vertical="center"/>
    </xf>
    <xf numFmtId="1" fontId="3" fillId="360" borderId="72" xfId="0" applyNumberFormat="1" applyFont="1" applyFill="1" applyBorder="1" applyAlignment="1">
      <alignment horizontal="center" vertical="center"/>
    </xf>
    <xf numFmtId="1" fontId="3" fillId="289" borderId="72" xfId="0" applyNumberFormat="1" applyFont="1" applyFill="1" applyBorder="1" applyAlignment="1">
      <alignment horizontal="center" vertical="center"/>
    </xf>
    <xf numFmtId="1" fontId="3" fillId="388" borderId="72" xfId="0" applyNumberFormat="1" applyFont="1" applyFill="1" applyBorder="1" applyAlignment="1">
      <alignment horizontal="center" vertical="center"/>
    </xf>
    <xf numFmtId="1" fontId="12" fillId="361" borderId="72" xfId="0" applyNumberFormat="1" applyFont="1" applyFill="1" applyBorder="1" applyAlignment="1">
      <alignment horizontal="center" vertical="center"/>
    </xf>
    <xf numFmtId="1" fontId="12" fillId="337" borderId="72" xfId="0" applyNumberFormat="1" applyFont="1" applyFill="1" applyBorder="1" applyAlignment="1">
      <alignment horizontal="center" vertical="center"/>
    </xf>
    <xf numFmtId="1" fontId="12" fillId="389" borderId="72" xfId="0" applyNumberFormat="1" applyFont="1" applyFill="1" applyBorder="1" applyAlignment="1">
      <alignment horizontal="center" vertical="center"/>
    </xf>
    <xf numFmtId="1" fontId="3" fillId="362" borderId="72" xfId="0" applyNumberFormat="1" applyFont="1" applyFill="1" applyBorder="1" applyAlignment="1">
      <alignment horizontal="center" vertical="center"/>
    </xf>
    <xf numFmtId="1" fontId="3" fillId="291" borderId="72" xfId="0" applyNumberFormat="1" applyFont="1" applyFill="1" applyBorder="1" applyAlignment="1">
      <alignment horizontal="center" vertical="center"/>
    </xf>
    <xf numFmtId="1" fontId="3" fillId="390" borderId="72" xfId="0" applyNumberFormat="1" applyFont="1" applyFill="1" applyBorder="1" applyAlignment="1">
      <alignment horizontal="center" vertical="center"/>
    </xf>
    <xf numFmtId="1" fontId="3" fillId="363" borderId="72" xfId="0" applyNumberFormat="1" applyFont="1" applyFill="1" applyBorder="1" applyAlignment="1">
      <alignment horizontal="center" vertical="center"/>
    </xf>
    <xf numFmtId="1" fontId="3" fillId="328" borderId="72" xfId="0" applyNumberFormat="1" applyFont="1" applyFill="1" applyBorder="1" applyAlignment="1">
      <alignment horizontal="center" vertical="center"/>
    </xf>
    <xf numFmtId="1" fontId="3" fillId="391" borderId="72" xfId="0" applyNumberFormat="1" applyFont="1" applyFill="1" applyBorder="1" applyAlignment="1">
      <alignment horizontal="center" vertical="center"/>
    </xf>
    <xf numFmtId="1" fontId="3" fillId="364" borderId="72" xfId="0" applyNumberFormat="1" applyFont="1" applyFill="1" applyBorder="1" applyAlignment="1">
      <alignment horizontal="center" vertical="center"/>
    </xf>
    <xf numFmtId="1" fontId="3" fillId="292" borderId="72" xfId="0" applyNumberFormat="1" applyFont="1" applyFill="1" applyBorder="1" applyAlignment="1">
      <alignment horizontal="center" vertical="center"/>
    </xf>
    <xf numFmtId="1" fontId="3" fillId="392" borderId="72" xfId="0" applyNumberFormat="1" applyFont="1" applyFill="1" applyBorder="1" applyAlignment="1">
      <alignment horizontal="center" vertical="center"/>
    </xf>
    <xf numFmtId="0" fontId="3" fillId="366" borderId="76" xfId="0" applyFont="1" applyFill="1" applyBorder="1" applyAlignment="1">
      <alignment horizontal="center" vertical="center"/>
    </xf>
    <xf numFmtId="1" fontId="3" fillId="367" borderId="76" xfId="0" applyNumberFormat="1" applyFont="1" applyFill="1" applyBorder="1" applyAlignment="1">
      <alignment horizontal="center" vertical="center"/>
    </xf>
    <xf numFmtId="1" fontId="3" fillId="368" borderId="76" xfId="0" applyNumberFormat="1" applyFont="1" applyFill="1" applyBorder="1" applyAlignment="1">
      <alignment horizontal="center" vertical="center"/>
    </xf>
    <xf numFmtId="1" fontId="3" fillId="369" borderId="76" xfId="0" applyNumberFormat="1" applyFont="1" applyFill="1" applyBorder="1" applyAlignment="1">
      <alignment horizontal="center" vertical="center"/>
    </xf>
    <xf numFmtId="1" fontId="3" fillId="370" borderId="76" xfId="0" applyNumberFormat="1" applyFont="1" applyFill="1" applyBorder="1" applyAlignment="1">
      <alignment horizontal="center" vertical="center"/>
    </xf>
    <xf numFmtId="1" fontId="3" fillId="371" borderId="76" xfId="0" applyNumberFormat="1" applyFont="1" applyFill="1" applyBorder="1" applyAlignment="1">
      <alignment horizontal="center" vertical="center"/>
    </xf>
    <xf numFmtId="182" fontId="6" fillId="0" borderId="7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 vertical="center"/>
    </xf>
    <xf numFmtId="1" fontId="3" fillId="345" borderId="78" xfId="0" applyNumberFormat="1" applyFont="1" applyFill="1" applyBorder="1" applyAlignment="1">
      <alignment horizontal="center" vertical="center"/>
    </xf>
    <xf numFmtId="1" fontId="3" fillId="332" borderId="78" xfId="0" applyNumberFormat="1" applyFont="1" applyFill="1" applyBorder="1" applyAlignment="1">
      <alignment horizontal="center" vertical="center"/>
    </xf>
    <xf numFmtId="1" fontId="3" fillId="372" borderId="78" xfId="0" applyNumberFormat="1" applyFont="1" applyFill="1" applyBorder="1" applyAlignment="1">
      <alignment horizontal="center" vertical="center"/>
    </xf>
    <xf numFmtId="1" fontId="3" fillId="372" borderId="79" xfId="0" applyNumberFormat="1" applyFont="1" applyFill="1" applyBorder="1" applyAlignment="1">
      <alignment horizontal="center" vertical="center"/>
    </xf>
    <xf numFmtId="0" fontId="3" fillId="373" borderId="76" xfId="0" applyFont="1" applyFill="1" applyBorder="1" applyAlignment="1">
      <alignment horizontal="center" vertical="center"/>
    </xf>
    <xf numFmtId="1" fontId="3" fillId="374" borderId="76" xfId="0" applyNumberFormat="1" applyFont="1" applyFill="1" applyBorder="1" applyAlignment="1">
      <alignment horizontal="center" vertical="center"/>
    </xf>
    <xf numFmtId="1" fontId="3" fillId="375" borderId="76" xfId="0" applyNumberFormat="1" applyFont="1" applyFill="1" applyBorder="1" applyAlignment="1">
      <alignment horizontal="center" vertical="center"/>
    </xf>
    <xf numFmtId="1" fontId="3" fillId="376" borderId="76" xfId="0" applyNumberFormat="1" applyFont="1" applyFill="1" applyBorder="1" applyAlignment="1">
      <alignment horizontal="center" vertical="center"/>
    </xf>
    <xf numFmtId="1" fontId="3" fillId="377" borderId="76" xfId="0" applyNumberFormat="1" applyFont="1" applyFill="1" applyBorder="1" applyAlignment="1">
      <alignment horizontal="center" vertical="center"/>
    </xf>
    <xf numFmtId="1" fontId="3" fillId="378" borderId="76" xfId="0" applyNumberFormat="1" applyFont="1" applyFill="1" applyBorder="1" applyAlignment="1">
      <alignment horizontal="center" vertical="center"/>
    </xf>
    <xf numFmtId="1" fontId="3" fillId="352" borderId="78" xfId="0" applyNumberFormat="1" applyFont="1" applyFill="1" applyBorder="1" applyAlignment="1">
      <alignment horizontal="center" vertical="center"/>
    </xf>
    <xf numFmtId="1" fontId="3" fillId="331" borderId="78" xfId="0" applyNumberFormat="1" applyFont="1" applyFill="1" applyBorder="1" applyAlignment="1">
      <alignment horizontal="center" vertical="center"/>
    </xf>
    <xf numFmtId="1" fontId="3" fillId="379" borderId="78" xfId="0" applyNumberFormat="1" applyFont="1" applyFill="1" applyBorder="1" applyAlignment="1">
      <alignment horizontal="center" vertical="center"/>
    </xf>
    <xf numFmtId="1" fontId="3" fillId="379" borderId="79" xfId="0" applyNumberFormat="1" applyFont="1" applyFill="1" applyBorder="1" applyAlignment="1">
      <alignment horizontal="center" vertical="center"/>
    </xf>
    <xf numFmtId="0" fontId="3" fillId="380" borderId="76" xfId="0" applyFont="1" applyFill="1" applyBorder="1" applyAlignment="1">
      <alignment horizontal="center" vertical="center"/>
    </xf>
    <xf numFmtId="1" fontId="3" fillId="381" borderId="76" xfId="0" applyNumberFormat="1" applyFont="1" applyFill="1" applyBorder="1" applyAlignment="1">
      <alignment horizontal="center" vertical="center"/>
    </xf>
    <xf numFmtId="1" fontId="3" fillId="382" borderId="76" xfId="0" applyNumberFormat="1" applyFont="1" applyFill="1" applyBorder="1" applyAlignment="1">
      <alignment horizontal="center" vertical="center"/>
    </xf>
    <xf numFmtId="1" fontId="3" fillId="383" borderId="76" xfId="0" applyNumberFormat="1" applyFont="1" applyFill="1" applyBorder="1" applyAlignment="1">
      <alignment horizontal="center" vertical="center"/>
    </xf>
    <xf numFmtId="1" fontId="3" fillId="384" borderId="76" xfId="0" applyNumberFormat="1" applyFont="1" applyFill="1" applyBorder="1" applyAlignment="1">
      <alignment horizontal="center" vertical="center"/>
    </xf>
    <xf numFmtId="1" fontId="3" fillId="385" borderId="76" xfId="0" applyNumberFormat="1" applyFont="1" applyFill="1" applyBorder="1" applyAlignment="1">
      <alignment horizontal="center" vertical="center"/>
    </xf>
    <xf numFmtId="1" fontId="3" fillId="358" borderId="78" xfId="0" applyNumberFormat="1" applyFont="1" applyFill="1" applyBorder="1" applyAlignment="1">
      <alignment horizontal="center" vertical="center"/>
    </xf>
    <xf numFmtId="1" fontId="3" fillId="330" borderId="78" xfId="0" applyNumberFormat="1" applyFont="1" applyFill="1" applyBorder="1" applyAlignment="1">
      <alignment horizontal="center" vertical="center"/>
    </xf>
    <xf numFmtId="1" fontId="3" fillId="386" borderId="78" xfId="0" applyNumberFormat="1" applyFont="1" applyFill="1" applyBorder="1" applyAlignment="1">
      <alignment horizontal="center" vertical="center"/>
    </xf>
    <xf numFmtId="1" fontId="3" fillId="386" borderId="79" xfId="0" applyNumberFormat="1" applyFont="1" applyFill="1" applyBorder="1" applyAlignment="1">
      <alignment horizontal="center" vertical="center"/>
    </xf>
    <xf numFmtId="0" fontId="3" fillId="387" borderId="76" xfId="0" applyFont="1" applyFill="1" applyBorder="1" applyAlignment="1">
      <alignment horizontal="center" vertical="center"/>
    </xf>
    <xf numFmtId="1" fontId="3" fillId="388" borderId="76" xfId="0" applyNumberFormat="1" applyFont="1" applyFill="1" applyBorder="1" applyAlignment="1">
      <alignment horizontal="center" vertical="center"/>
    </xf>
    <xf numFmtId="1" fontId="12" fillId="389" borderId="76" xfId="0" applyNumberFormat="1" applyFont="1" applyFill="1" applyBorder="1" applyAlignment="1">
      <alignment horizontal="center" vertical="center"/>
    </xf>
    <xf numFmtId="1" fontId="3" fillId="390" borderId="76" xfId="0" applyNumberFormat="1" applyFont="1" applyFill="1" applyBorder="1" applyAlignment="1">
      <alignment horizontal="center" vertical="center"/>
    </xf>
    <xf numFmtId="1" fontId="3" fillId="391" borderId="76" xfId="0" applyNumberFormat="1" applyFont="1" applyFill="1" applyBorder="1" applyAlignment="1">
      <alignment horizontal="center" vertical="center"/>
    </xf>
    <xf numFmtId="1" fontId="3" fillId="392" borderId="76" xfId="0" applyNumberFormat="1" applyFont="1" applyFill="1" applyBorder="1" applyAlignment="1">
      <alignment horizontal="center" vertical="center"/>
    </xf>
    <xf numFmtId="1" fontId="3" fillId="365" borderId="78" xfId="0" applyNumberFormat="1" applyFont="1" applyFill="1" applyBorder="1" applyAlignment="1">
      <alignment horizontal="center" vertical="center"/>
    </xf>
    <xf numFmtId="1" fontId="3" fillId="329" borderId="78" xfId="0" applyNumberFormat="1" applyFont="1" applyFill="1" applyBorder="1" applyAlignment="1">
      <alignment horizontal="center" vertical="center"/>
    </xf>
    <xf numFmtId="1" fontId="3" fillId="393" borderId="78" xfId="0" applyNumberFormat="1" applyFont="1" applyFill="1" applyBorder="1" applyAlignment="1">
      <alignment horizontal="center" vertical="center"/>
    </xf>
    <xf numFmtId="1" fontId="3" fillId="393" borderId="79" xfId="0" applyNumberFormat="1" applyFont="1" applyFill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395" borderId="72" xfId="0" applyNumberFormat="1" applyFont="1" applyFill="1" applyBorder="1" applyAlignment="1">
      <alignment horizontal="center" vertical="center"/>
    </xf>
    <xf numFmtId="1" fontId="3" fillId="396" borderId="72" xfId="0" applyNumberFormat="1" applyFont="1" applyFill="1" applyBorder="1" applyAlignment="1">
      <alignment horizontal="center" vertical="center"/>
    </xf>
    <xf numFmtId="1" fontId="3" fillId="397" borderId="72" xfId="0" applyNumberFormat="1" applyFont="1" applyFill="1" applyBorder="1" applyAlignment="1">
      <alignment horizontal="center" vertical="center"/>
    </xf>
    <xf numFmtId="1" fontId="3" fillId="398" borderId="72" xfId="0" applyNumberFormat="1" applyFont="1" applyFill="1" applyBorder="1" applyAlignment="1">
      <alignment horizontal="center" vertical="center"/>
    </xf>
    <xf numFmtId="1" fontId="3" fillId="399" borderId="72" xfId="0" applyNumberFormat="1" applyFont="1" applyFill="1" applyBorder="1" applyAlignment="1">
      <alignment horizontal="center" vertical="center"/>
    </xf>
    <xf numFmtId="0" fontId="0" fillId="399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400" borderId="0" xfId="0" applyFill="1" applyBorder="1">
      <alignment vertical="center"/>
    </xf>
    <xf numFmtId="0" fontId="0" fillId="301" borderId="0" xfId="0" applyFill="1" applyBorder="1">
      <alignment vertical="center"/>
    </xf>
    <xf numFmtId="0" fontId="0" fillId="397" borderId="0" xfId="0" applyFill="1" applyBorder="1">
      <alignment vertical="center"/>
    </xf>
    <xf numFmtId="0" fontId="0" fillId="401" borderId="0" xfId="0" applyFill="1" applyBorder="1">
      <alignment vertical="center"/>
    </xf>
    <xf numFmtId="0" fontId="3" fillId="252" borderId="0" xfId="0" applyFont="1" applyFill="1" applyBorder="1" applyAlignment="1">
      <alignment horizontal="center" vertical="center"/>
    </xf>
    <xf numFmtId="0" fontId="0" fillId="402" borderId="0" xfId="0" applyFill="1" applyBorder="1">
      <alignment vertical="center"/>
    </xf>
    <xf numFmtId="0" fontId="0" fillId="403" borderId="0" xfId="0" applyFill="1" applyBorder="1">
      <alignment vertical="center"/>
    </xf>
    <xf numFmtId="0" fontId="0" fillId="335" borderId="0" xfId="0" applyFill="1" applyBorder="1">
      <alignment vertical="center"/>
    </xf>
    <xf numFmtId="0" fontId="0" fillId="404" borderId="0" xfId="0" applyFill="1" applyBorder="1">
      <alignment vertical="center"/>
    </xf>
    <xf numFmtId="0" fontId="0" fillId="405" borderId="0" xfId="0" applyFill="1" applyBorder="1">
      <alignment vertical="center"/>
    </xf>
    <xf numFmtId="0" fontId="0" fillId="406" borderId="0" xfId="0" applyFill="1" applyBorder="1">
      <alignment vertical="center"/>
    </xf>
    <xf numFmtId="0" fontId="0" fillId="255" borderId="0" xfId="0" applyFill="1" applyBorder="1">
      <alignment vertical="center"/>
    </xf>
    <xf numFmtId="0" fontId="0" fillId="303" borderId="0" xfId="0" applyFill="1" applyBorder="1">
      <alignment vertical="center"/>
    </xf>
    <xf numFmtId="0" fontId="0" fillId="407" borderId="0" xfId="0" applyFill="1" applyBorder="1">
      <alignment vertical="center"/>
    </xf>
    <xf numFmtId="0" fontId="0" fillId="408" borderId="0" xfId="0" applyFill="1" applyBorder="1">
      <alignment vertical="center"/>
    </xf>
    <xf numFmtId="0" fontId="0" fillId="409" borderId="0" xfId="0" applyFill="1" applyBorder="1">
      <alignment vertical="center"/>
    </xf>
    <xf numFmtId="0" fontId="0" fillId="410" borderId="0" xfId="0" applyFill="1" applyBorder="1">
      <alignment vertical="center"/>
    </xf>
    <xf numFmtId="0" fontId="0" fillId="326" borderId="0" xfId="0" applyFill="1" applyBorder="1">
      <alignment vertical="center"/>
    </xf>
    <xf numFmtId="0" fontId="0" fillId="411" borderId="0" xfId="0" applyFill="1" applyBorder="1">
      <alignment vertical="center"/>
    </xf>
    <xf numFmtId="0" fontId="0" fillId="412" borderId="0" xfId="0" applyFill="1" applyBorder="1">
      <alignment vertical="center"/>
    </xf>
    <xf numFmtId="0" fontId="0" fillId="231" borderId="0" xfId="0" applyFill="1" applyBorder="1">
      <alignment vertical="center"/>
    </xf>
    <xf numFmtId="0" fontId="0" fillId="413" borderId="0" xfId="0" applyFill="1" applyBorder="1">
      <alignment vertical="center"/>
    </xf>
    <xf numFmtId="0" fontId="0" fillId="336" borderId="0" xfId="0" applyFill="1" applyBorder="1">
      <alignment vertical="center"/>
    </xf>
    <xf numFmtId="0" fontId="0" fillId="414" borderId="0" xfId="0" applyFill="1" applyBorder="1">
      <alignment vertical="center"/>
    </xf>
    <xf numFmtId="0" fontId="0" fillId="415" borderId="0" xfId="0" applyFill="1" applyBorder="1">
      <alignment vertical="center"/>
    </xf>
    <xf numFmtId="0" fontId="0" fillId="416" borderId="0" xfId="0" applyFill="1" applyBorder="1">
      <alignment vertical="center"/>
    </xf>
    <xf numFmtId="0" fontId="0" fillId="417" borderId="0" xfId="0" applyFill="1" applyBorder="1">
      <alignment vertical="center"/>
    </xf>
    <xf numFmtId="0" fontId="0" fillId="331" borderId="0" xfId="0" applyFill="1" applyBorder="1">
      <alignment vertical="center"/>
    </xf>
    <xf numFmtId="0" fontId="0" fillId="418" borderId="0" xfId="0" applyFill="1" applyBorder="1">
      <alignment vertical="center"/>
    </xf>
    <xf numFmtId="0" fontId="0" fillId="419" borderId="0" xfId="0" applyFill="1" applyBorder="1">
      <alignment vertical="center"/>
    </xf>
    <xf numFmtId="0" fontId="0" fillId="0" borderId="0" xfId="0" applyAlignment="1">
      <alignment vertical="center"/>
    </xf>
    <xf numFmtId="0" fontId="0" fillId="420" borderId="0" xfId="0" applyFill="1" applyAlignment="1">
      <alignment horizontal="center" vertical="center"/>
    </xf>
    <xf numFmtId="0" fontId="0" fillId="421" borderId="0" xfId="0" applyFill="1" applyBorder="1">
      <alignment vertical="center"/>
    </xf>
    <xf numFmtId="0" fontId="0" fillId="422" borderId="0" xfId="0" applyFill="1" applyBorder="1">
      <alignment vertical="center"/>
    </xf>
    <xf numFmtId="0" fontId="0" fillId="423" borderId="0" xfId="0" applyFill="1" applyBorder="1">
      <alignment vertical="center"/>
    </xf>
    <xf numFmtId="0" fontId="0" fillId="424" borderId="0" xfId="0" applyFill="1" applyBorder="1">
      <alignment vertical="center"/>
    </xf>
    <xf numFmtId="0" fontId="0" fillId="425" borderId="0" xfId="0" applyFill="1" applyBorder="1">
      <alignment vertical="center"/>
    </xf>
    <xf numFmtId="0" fontId="0" fillId="426" borderId="0" xfId="0" applyFill="1" applyBorder="1">
      <alignment vertical="center"/>
    </xf>
    <xf numFmtId="0" fontId="0" fillId="427" borderId="0" xfId="0" applyFill="1" applyBorder="1">
      <alignment vertical="center"/>
    </xf>
    <xf numFmtId="0" fontId="0" fillId="428" borderId="0" xfId="0" applyFill="1" applyBorder="1">
      <alignment vertical="center"/>
    </xf>
    <xf numFmtId="0" fontId="0" fillId="429" borderId="0" xfId="0" applyFill="1" applyBorder="1">
      <alignment vertical="center"/>
    </xf>
    <xf numFmtId="0" fontId="0" fillId="430" borderId="0" xfId="0" applyFill="1" applyBorder="1">
      <alignment vertical="center"/>
    </xf>
    <xf numFmtId="0" fontId="0" fillId="431" borderId="0" xfId="0" applyFill="1" applyBorder="1">
      <alignment vertical="center"/>
    </xf>
    <xf numFmtId="0" fontId="0" fillId="432" borderId="0" xfId="0" applyFill="1" applyBorder="1">
      <alignment vertical="center"/>
    </xf>
    <xf numFmtId="0" fontId="0" fillId="433" borderId="0" xfId="0" applyFill="1" applyBorder="1">
      <alignment vertical="center"/>
    </xf>
    <xf numFmtId="0" fontId="0" fillId="434" borderId="0" xfId="0" applyFill="1" applyBorder="1">
      <alignment vertical="center"/>
    </xf>
    <xf numFmtId="0" fontId="0" fillId="435" borderId="0" xfId="0" applyFill="1" applyBorder="1">
      <alignment vertical="center"/>
    </xf>
    <xf numFmtId="0" fontId="0" fillId="436" borderId="0" xfId="0" applyFill="1" applyBorder="1">
      <alignment vertical="center"/>
    </xf>
    <xf numFmtId="0" fontId="0" fillId="437" borderId="0" xfId="0" applyFill="1" applyBorder="1">
      <alignment vertical="center"/>
    </xf>
    <xf numFmtId="0" fontId="0" fillId="438" borderId="0" xfId="0" applyFill="1" applyBorder="1">
      <alignment vertical="center"/>
    </xf>
    <xf numFmtId="0" fontId="0" fillId="439" borderId="0" xfId="0" applyFill="1" applyBorder="1">
      <alignment vertical="center"/>
    </xf>
    <xf numFmtId="0" fontId="0" fillId="440" borderId="0" xfId="0" applyFill="1" applyBorder="1">
      <alignment vertical="center"/>
    </xf>
    <xf numFmtId="0" fontId="0" fillId="441" borderId="0" xfId="0" applyFill="1" applyBorder="1">
      <alignment vertical="center"/>
    </xf>
    <xf numFmtId="0" fontId="0" fillId="442" borderId="0" xfId="0" applyFill="1" applyBorder="1">
      <alignment vertical="center"/>
    </xf>
    <xf numFmtId="0" fontId="0" fillId="443" borderId="0" xfId="0" applyFill="1" applyBorder="1">
      <alignment vertical="center"/>
    </xf>
    <xf numFmtId="0" fontId="0" fillId="444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45" borderId="0" xfId="0" applyFill="1" applyBorder="1" applyAlignment="1">
      <alignment horizontal="center" vertical="center"/>
    </xf>
    <xf numFmtId="0" fontId="0" fillId="446" borderId="0" xfId="0" applyFill="1" applyBorder="1" applyAlignment="1">
      <alignment horizontal="center" vertical="center"/>
    </xf>
    <xf numFmtId="0" fontId="0" fillId="447" borderId="0" xfId="0" applyFill="1" applyAlignment="1">
      <alignment horizontal="center" vertical="center"/>
    </xf>
    <xf numFmtId="0" fontId="0" fillId="448" borderId="0" xfId="0" applyFill="1" applyBorder="1" applyAlignment="1">
      <alignment horizontal="center" vertical="center"/>
    </xf>
    <xf numFmtId="0" fontId="0" fillId="449" borderId="0" xfId="0" applyFill="1" applyBorder="1" applyAlignment="1">
      <alignment horizontal="center" vertical="center"/>
    </xf>
    <xf numFmtId="0" fontId="0" fillId="450" borderId="0" xfId="0" applyFill="1" applyBorder="1" applyAlignment="1">
      <alignment horizontal="center" vertical="center"/>
    </xf>
    <xf numFmtId="0" fontId="0" fillId="451" borderId="0" xfId="0" applyFill="1" applyBorder="1" applyAlignment="1">
      <alignment horizontal="center" vertical="center"/>
    </xf>
    <xf numFmtId="0" fontId="0" fillId="452" borderId="0" xfId="0" applyFill="1" applyBorder="1" applyAlignment="1">
      <alignment horizontal="center" vertical="center"/>
    </xf>
    <xf numFmtId="0" fontId="0" fillId="454" borderId="0" xfId="0" applyFill="1" applyAlignment="1">
      <alignment horizontal="center" vertical="center"/>
    </xf>
    <xf numFmtId="0" fontId="0" fillId="455" borderId="0" xfId="0" applyFill="1" applyBorder="1" applyAlignment="1">
      <alignment horizontal="center" vertical="center"/>
    </xf>
    <xf numFmtId="0" fontId="0" fillId="454" borderId="0" xfId="0" applyFill="1" applyBorder="1" applyAlignment="1">
      <alignment horizontal="center" vertical="center"/>
    </xf>
    <xf numFmtId="0" fontId="0" fillId="456" borderId="0" xfId="0" applyFill="1" applyBorder="1" applyAlignment="1">
      <alignment horizontal="center" vertical="center"/>
    </xf>
    <xf numFmtId="0" fontId="0" fillId="457" borderId="0" xfId="0" applyFill="1" applyAlignment="1">
      <alignment horizontal="center" vertical="center"/>
    </xf>
    <xf numFmtId="0" fontId="0" fillId="458" borderId="0" xfId="0" applyFill="1" applyBorder="1" applyAlignment="1">
      <alignment horizontal="center" vertical="center"/>
    </xf>
    <xf numFmtId="0" fontId="0" fillId="459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453" borderId="0" xfId="0" applyFill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460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61" borderId="0" xfId="0" applyFill="1" applyBorder="1" applyAlignment="1">
      <alignment horizontal="center" vertical="center"/>
    </xf>
    <xf numFmtId="0" fontId="0" fillId="462" borderId="0" xfId="0" applyFill="1" applyBorder="1" applyAlignment="1">
      <alignment horizontal="center" vertical="center"/>
    </xf>
    <xf numFmtId="0" fontId="0" fillId="463" borderId="0" xfId="0" applyFill="1" applyBorder="1" applyAlignment="1">
      <alignment horizontal="center" vertical="center"/>
    </xf>
    <xf numFmtId="1" fontId="3" fillId="464" borderId="72" xfId="0" applyNumberFormat="1" applyFont="1" applyFill="1" applyBorder="1" applyAlignment="1">
      <alignment horizontal="center" vertical="center"/>
    </xf>
    <xf numFmtId="1" fontId="3" fillId="465" borderId="72" xfId="0" applyNumberFormat="1" applyFont="1" applyFill="1" applyBorder="1" applyAlignment="1">
      <alignment horizontal="center" vertical="center"/>
    </xf>
    <xf numFmtId="0" fontId="0" fillId="0" borderId="85" xfId="0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179" fontId="4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79" fontId="4" fillId="0" borderId="0" xfId="0" applyNumberFormat="1" applyFont="1">
      <alignment vertical="center"/>
    </xf>
    <xf numFmtId="0" fontId="7" fillId="0" borderId="0" xfId="0" applyFont="1" applyBorder="1" applyAlignment="1">
      <alignment horizontal="center" vertical="center"/>
    </xf>
    <xf numFmtId="179" fontId="7" fillId="17" borderId="0" xfId="0" applyNumberFormat="1" applyFont="1" applyFill="1" applyBorder="1" applyAlignment="1">
      <alignment horizontal="center" vertical="center"/>
    </xf>
    <xf numFmtId="179" fontId="7" fillId="29" borderId="0" xfId="0" applyNumberFormat="1" applyFont="1" applyFill="1" applyBorder="1" applyAlignment="1">
      <alignment horizontal="center" vertical="center"/>
    </xf>
    <xf numFmtId="179" fontId="7" fillId="40" borderId="0" xfId="0" applyNumberFormat="1" applyFont="1" applyFill="1" applyBorder="1" applyAlignment="1">
      <alignment horizontal="center" vertical="center"/>
    </xf>
    <xf numFmtId="179" fontId="7" fillId="6" borderId="0" xfId="0" applyNumberFormat="1" applyFont="1" applyFill="1" applyBorder="1" applyAlignment="1">
      <alignment horizontal="center" vertical="center"/>
    </xf>
    <xf numFmtId="179" fontId="7" fillId="51" borderId="0" xfId="0" applyNumberFormat="1" applyFont="1" applyFill="1" applyBorder="1" applyAlignment="1">
      <alignment horizontal="center" vertical="center"/>
    </xf>
    <xf numFmtId="179" fontId="7" fillId="18" borderId="0" xfId="0" applyNumberFormat="1" applyFont="1" applyFill="1" applyBorder="1" applyAlignment="1">
      <alignment horizontal="center" vertical="center"/>
    </xf>
    <xf numFmtId="179" fontId="7" fillId="62" borderId="0" xfId="0" applyNumberFormat="1" applyFont="1" applyFill="1" applyBorder="1" applyAlignment="1">
      <alignment horizontal="center" vertical="center"/>
    </xf>
    <xf numFmtId="179" fontId="7" fillId="30" borderId="0" xfId="0" applyNumberFormat="1" applyFont="1" applyFill="1" applyBorder="1" applyAlignment="1">
      <alignment horizontal="center" vertical="center"/>
    </xf>
    <xf numFmtId="179" fontId="7" fillId="72" borderId="0" xfId="0" applyNumberFormat="1" applyFont="1" applyFill="1" applyBorder="1" applyAlignment="1">
      <alignment horizontal="center" vertical="center"/>
    </xf>
    <xf numFmtId="179" fontId="7" fillId="82" borderId="0" xfId="0" applyNumberFormat="1" applyFont="1" applyFill="1" applyBorder="1" applyAlignment="1">
      <alignment horizontal="center" vertical="center"/>
    </xf>
    <xf numFmtId="179" fontId="7" fillId="41" borderId="0" xfId="0" applyNumberFormat="1" applyFont="1" applyFill="1" applyBorder="1" applyAlignment="1">
      <alignment horizontal="center" vertical="center"/>
    </xf>
    <xf numFmtId="179" fontId="7" fillId="92" borderId="0" xfId="0" applyNumberFormat="1" applyFont="1" applyFill="1" applyBorder="1" applyAlignment="1">
      <alignment horizontal="center" vertical="center"/>
    </xf>
    <xf numFmtId="179" fontId="7" fillId="7" borderId="0" xfId="0" applyNumberFormat="1" applyFont="1" applyFill="1" applyBorder="1" applyAlignment="1">
      <alignment horizontal="center" vertical="center"/>
    </xf>
    <xf numFmtId="179" fontId="7" fillId="102" borderId="0" xfId="0" applyNumberFormat="1" applyFont="1" applyFill="1" applyBorder="1" applyAlignment="1">
      <alignment horizontal="center" vertical="center"/>
    </xf>
    <xf numFmtId="179" fontId="7" fillId="52" borderId="0" xfId="0" applyNumberFormat="1" applyFont="1" applyFill="1" applyBorder="1" applyAlignment="1">
      <alignment horizontal="center" vertical="center"/>
    </xf>
    <xf numFmtId="179" fontId="7" fillId="19" borderId="0" xfId="0" applyNumberFormat="1" applyFont="1" applyFill="1" applyBorder="1" applyAlignment="1">
      <alignment horizontal="center" vertical="center"/>
    </xf>
    <xf numFmtId="179" fontId="7" fillId="111" borderId="0" xfId="0" applyNumberFormat="1" applyFont="1" applyFill="1" applyBorder="1" applyAlignment="1">
      <alignment horizontal="center" vertical="center"/>
    </xf>
    <xf numFmtId="179" fontId="7" fillId="63" borderId="0" xfId="0" applyNumberFormat="1" applyFont="1" applyFill="1" applyBorder="1" applyAlignment="1">
      <alignment horizontal="center" vertical="center"/>
    </xf>
    <xf numFmtId="179" fontId="7" fillId="120" borderId="0" xfId="0" applyNumberFormat="1" applyFont="1" applyFill="1" applyBorder="1" applyAlignment="1">
      <alignment horizontal="center" vertical="center"/>
    </xf>
    <xf numFmtId="179" fontId="7" fillId="129" borderId="0" xfId="0" applyNumberFormat="1" applyFont="1" applyFill="1" applyBorder="1" applyAlignment="1">
      <alignment horizontal="center" vertical="center"/>
    </xf>
    <xf numFmtId="179" fontId="7" fillId="73" borderId="0" xfId="0" applyNumberFormat="1" applyFont="1" applyFill="1" applyBorder="1" applyAlignment="1">
      <alignment horizontal="center" vertical="center"/>
    </xf>
    <xf numFmtId="179" fontId="7" fillId="31" borderId="0" xfId="0" applyNumberFormat="1" applyFont="1" applyFill="1" applyBorder="1" applyAlignment="1">
      <alignment horizontal="center" vertical="center"/>
    </xf>
    <xf numFmtId="179" fontId="7" fillId="83" borderId="0" xfId="0" applyNumberFormat="1" applyFont="1" applyFill="1" applyBorder="1" applyAlignment="1">
      <alignment horizontal="center" vertical="center"/>
    </xf>
    <xf numFmtId="179" fontId="7" fillId="42" borderId="0" xfId="0" applyNumberFormat="1" applyFont="1" applyFill="1" applyBorder="1" applyAlignment="1">
      <alignment horizontal="center" vertical="center"/>
    </xf>
    <xf numFmtId="179" fontId="7" fillId="8" borderId="0" xfId="0" applyNumberFormat="1" applyFont="1" applyFill="1" applyBorder="1" applyAlignment="1">
      <alignment horizontal="center" vertical="center"/>
    </xf>
    <xf numFmtId="179" fontId="7" fillId="93" borderId="0" xfId="0" applyNumberFormat="1" applyFont="1" applyFill="1" applyBorder="1" applyAlignment="1">
      <alignment horizontal="center" vertical="center"/>
    </xf>
    <xf numFmtId="179" fontId="7" fillId="53" borderId="0" xfId="0" applyNumberFormat="1" applyFont="1" applyFill="1" applyBorder="1" applyAlignment="1">
      <alignment horizontal="center" vertical="center"/>
    </xf>
    <xf numFmtId="179" fontId="7" fillId="103" borderId="0" xfId="0" applyNumberFormat="1" applyFont="1" applyFill="1" applyBorder="1" applyAlignment="1">
      <alignment horizontal="center" vertical="center"/>
    </xf>
    <xf numFmtId="179" fontId="7" fillId="20" borderId="0" xfId="0" applyNumberFormat="1" applyFont="1" applyFill="1" applyBorder="1" applyAlignment="1">
      <alignment horizontal="center" vertical="center"/>
    </xf>
    <xf numFmtId="179" fontId="7" fillId="64" borderId="0" xfId="0" applyNumberFormat="1" applyFont="1" applyFill="1" applyBorder="1" applyAlignment="1">
      <alignment horizontal="center" vertical="center"/>
    </xf>
    <xf numFmtId="179" fontId="7" fillId="112" borderId="0" xfId="0" applyNumberFormat="1" applyFont="1" applyFill="1" applyBorder="1" applyAlignment="1">
      <alignment horizontal="center" vertical="center"/>
    </xf>
    <xf numFmtId="179" fontId="7" fillId="121" borderId="0" xfId="0" applyNumberFormat="1" applyFont="1" applyFill="1" applyBorder="1" applyAlignment="1">
      <alignment horizontal="center" vertical="center"/>
    </xf>
    <xf numFmtId="179" fontId="7" fillId="74" borderId="0" xfId="0" applyNumberFormat="1" applyFont="1" applyFill="1" applyBorder="1" applyAlignment="1">
      <alignment horizontal="center" vertical="center"/>
    </xf>
    <xf numFmtId="179" fontId="7" fillId="32" borderId="0" xfId="0" applyNumberFormat="1" applyFont="1" applyFill="1" applyBorder="1" applyAlignment="1">
      <alignment horizontal="center" vertical="center"/>
    </xf>
    <xf numFmtId="179" fontId="7" fillId="130" borderId="0" xfId="0" applyNumberFormat="1" applyFont="1" applyFill="1" applyBorder="1" applyAlignment="1">
      <alignment horizontal="center" vertical="center"/>
    </xf>
    <xf numFmtId="179" fontId="7" fillId="84" borderId="0" xfId="0" applyNumberFormat="1" applyFont="1" applyFill="1" applyBorder="1" applyAlignment="1">
      <alignment horizontal="center" vertical="center"/>
    </xf>
    <xf numFmtId="179" fontId="7" fillId="43" borderId="0" xfId="0" applyNumberFormat="1" applyFont="1" applyFill="1" applyBorder="1" applyAlignment="1">
      <alignment horizontal="center" vertical="center"/>
    </xf>
    <xf numFmtId="179" fontId="7" fillId="9" borderId="0" xfId="0" applyNumberFormat="1" applyFont="1" applyFill="1" applyBorder="1" applyAlignment="1">
      <alignment horizontal="center" vertical="center"/>
    </xf>
    <xf numFmtId="179" fontId="7" fillId="94" borderId="0" xfId="0" applyNumberFormat="1" applyFont="1" applyFill="1" applyBorder="1" applyAlignment="1">
      <alignment horizontal="center" vertical="center"/>
    </xf>
    <xf numFmtId="179" fontId="7" fillId="54" borderId="0" xfId="0" applyNumberFormat="1" applyFont="1" applyFill="1" applyBorder="1" applyAlignment="1">
      <alignment horizontal="center" vertical="center"/>
    </xf>
    <xf numFmtId="179" fontId="7" fillId="104" borderId="0" xfId="0" applyNumberFormat="1" applyFont="1" applyFill="1" applyBorder="1" applyAlignment="1">
      <alignment horizontal="center" vertical="center"/>
    </xf>
    <xf numFmtId="179" fontId="7" fillId="21" borderId="0" xfId="0" applyNumberFormat="1" applyFont="1" applyFill="1" applyBorder="1" applyAlignment="1">
      <alignment horizontal="center" vertical="center"/>
    </xf>
    <xf numFmtId="179" fontId="7" fillId="65" borderId="0" xfId="0" applyNumberFormat="1" applyFont="1" applyFill="1" applyBorder="1" applyAlignment="1">
      <alignment horizontal="center" vertical="center"/>
    </xf>
    <xf numFmtId="179" fontId="7" fillId="113" borderId="0" xfId="0" applyNumberFormat="1" applyFont="1" applyFill="1" applyBorder="1" applyAlignment="1">
      <alignment horizontal="center" vertical="center"/>
    </xf>
    <xf numFmtId="179" fontId="7" fillId="33" borderId="0" xfId="0" applyNumberFormat="1" applyFont="1" applyFill="1" applyBorder="1" applyAlignment="1">
      <alignment horizontal="center" vertical="center"/>
    </xf>
    <xf numFmtId="179" fontId="7" fillId="122" borderId="0" xfId="0" applyNumberFormat="1" applyFont="1" applyFill="1" applyBorder="1" applyAlignment="1">
      <alignment horizontal="center" vertical="center"/>
    </xf>
    <xf numFmtId="179" fontId="7" fillId="75" borderId="0" xfId="0" applyNumberFormat="1" applyFont="1" applyFill="1" applyBorder="1" applyAlignment="1">
      <alignment horizontal="center" vertical="center"/>
    </xf>
    <xf numFmtId="179" fontId="7" fillId="131" borderId="0" xfId="0" applyNumberFormat="1" applyFont="1" applyFill="1" applyBorder="1" applyAlignment="1">
      <alignment horizontal="center" vertical="center"/>
    </xf>
    <xf numFmtId="179" fontId="7" fillId="85" borderId="0" xfId="0" applyNumberFormat="1" applyFont="1" applyFill="1" applyBorder="1" applyAlignment="1">
      <alignment horizontal="center" vertical="center"/>
    </xf>
    <xf numFmtId="179" fontId="7" fillId="44" borderId="0" xfId="0" applyNumberFormat="1" applyFont="1" applyFill="1" applyBorder="1" applyAlignment="1">
      <alignment horizontal="center" vertical="center"/>
    </xf>
    <xf numFmtId="179" fontId="7" fillId="10" borderId="0" xfId="0" applyNumberFormat="1" applyFont="1" applyFill="1" applyBorder="1" applyAlignment="1">
      <alignment horizontal="center" vertical="center"/>
    </xf>
    <xf numFmtId="179" fontId="7" fillId="95" borderId="0" xfId="0" applyNumberFormat="1" applyFont="1" applyFill="1" applyBorder="1" applyAlignment="1">
      <alignment horizontal="center" vertical="center"/>
    </xf>
    <xf numFmtId="179" fontId="7" fillId="55" borderId="0" xfId="0" applyNumberFormat="1" applyFont="1" applyFill="1" applyBorder="1" applyAlignment="1">
      <alignment horizontal="center" vertical="center"/>
    </xf>
    <xf numFmtId="179" fontId="7" fillId="105" borderId="0" xfId="0" applyNumberFormat="1" applyFont="1" applyFill="1" applyBorder="1" applyAlignment="1">
      <alignment horizontal="center" vertical="center"/>
    </xf>
    <xf numFmtId="179" fontId="7" fillId="22" borderId="0" xfId="0" applyNumberFormat="1" applyFont="1" applyFill="1" applyBorder="1" applyAlignment="1">
      <alignment horizontal="center" vertical="center"/>
    </xf>
    <xf numFmtId="179" fontId="7" fillId="66" borderId="0" xfId="0" applyNumberFormat="1" applyFont="1" applyFill="1" applyBorder="1" applyAlignment="1">
      <alignment horizontal="center" vertical="center"/>
    </xf>
    <xf numFmtId="179" fontId="7" fillId="114" borderId="0" xfId="0" applyNumberFormat="1" applyFont="1" applyFill="1" applyBorder="1" applyAlignment="1">
      <alignment horizontal="center" vertical="center"/>
    </xf>
    <xf numFmtId="179" fontId="7" fillId="34" borderId="0" xfId="0" applyNumberFormat="1" applyFont="1" applyFill="1" applyBorder="1" applyAlignment="1">
      <alignment horizontal="center" vertical="center"/>
    </xf>
    <xf numFmtId="179" fontId="7" fillId="76" borderId="0" xfId="0" applyNumberFormat="1" applyFont="1" applyFill="1" applyBorder="1" applyAlignment="1">
      <alignment horizontal="center" vertical="center"/>
    </xf>
    <xf numFmtId="179" fontId="7" fillId="123" borderId="0" xfId="0" applyNumberFormat="1" applyFont="1" applyFill="1" applyBorder="1" applyAlignment="1">
      <alignment horizontal="center" vertical="center"/>
    </xf>
    <xf numFmtId="179" fontId="7" fillId="132" borderId="0" xfId="0" applyNumberFormat="1" applyFont="1" applyFill="1" applyBorder="1" applyAlignment="1">
      <alignment horizontal="center" vertical="center"/>
    </xf>
    <xf numFmtId="179" fontId="7" fillId="86" borderId="0" xfId="0" applyNumberFormat="1" applyFont="1" applyFill="1" applyBorder="1" applyAlignment="1">
      <alignment horizontal="center" vertical="center"/>
    </xf>
    <xf numFmtId="179" fontId="7" fillId="45" borderId="0" xfId="0" applyNumberFormat="1" applyFont="1" applyFill="1" applyBorder="1" applyAlignment="1">
      <alignment horizontal="center" vertical="center"/>
    </xf>
    <xf numFmtId="179" fontId="7" fillId="11" borderId="0" xfId="0" applyNumberFormat="1" applyFont="1" applyFill="1" applyBorder="1" applyAlignment="1">
      <alignment horizontal="center" vertical="center"/>
    </xf>
    <xf numFmtId="179" fontId="7" fillId="96" borderId="0" xfId="0" applyNumberFormat="1" applyFont="1" applyFill="1" applyBorder="1" applyAlignment="1">
      <alignment horizontal="center" vertical="center"/>
    </xf>
    <xf numFmtId="179" fontId="7" fillId="56" borderId="0" xfId="0" applyNumberFormat="1" applyFont="1" applyFill="1" applyBorder="1" applyAlignment="1">
      <alignment horizontal="center" vertical="center"/>
    </xf>
    <xf numFmtId="179" fontId="7" fillId="23" borderId="0" xfId="0" applyNumberFormat="1" applyFont="1" applyFill="1" applyBorder="1" applyAlignment="1">
      <alignment horizontal="center" vertical="center"/>
    </xf>
    <xf numFmtId="179" fontId="7" fillId="106" borderId="0" xfId="0" applyNumberFormat="1" applyFont="1" applyFill="1" applyBorder="1" applyAlignment="1">
      <alignment horizontal="center" vertical="center"/>
    </xf>
    <xf numFmtId="179" fontId="7" fillId="67" borderId="0" xfId="0" applyNumberFormat="1" applyFont="1" applyFill="1" applyBorder="1" applyAlignment="1">
      <alignment horizontal="center" vertical="center"/>
    </xf>
    <xf numFmtId="179" fontId="7" fillId="115" borderId="0" xfId="0" applyNumberFormat="1" applyFont="1" applyFill="1" applyBorder="1" applyAlignment="1">
      <alignment horizontal="center" vertical="center"/>
    </xf>
    <xf numFmtId="179" fontId="7" fillId="35" borderId="0" xfId="0" applyNumberFormat="1" applyFont="1" applyFill="1" applyBorder="1" applyAlignment="1">
      <alignment horizontal="center" vertical="center"/>
    </xf>
    <xf numFmtId="179" fontId="7" fillId="77" borderId="0" xfId="0" applyNumberFormat="1" applyFont="1" applyFill="1" applyBorder="1" applyAlignment="1">
      <alignment horizontal="center" vertical="center"/>
    </xf>
    <xf numFmtId="179" fontId="7" fillId="124" borderId="0" xfId="0" applyNumberFormat="1" applyFont="1" applyFill="1" applyBorder="1" applyAlignment="1">
      <alignment horizontal="center" vertical="center"/>
    </xf>
    <xf numFmtId="179" fontId="7" fillId="87" borderId="0" xfId="0" applyNumberFormat="1" applyFont="1" applyFill="1" applyBorder="1" applyAlignment="1">
      <alignment horizontal="center" vertical="center"/>
    </xf>
    <xf numFmtId="179" fontId="7" fillId="46" borderId="0" xfId="0" applyNumberFormat="1" applyFont="1" applyFill="1" applyBorder="1" applyAlignment="1">
      <alignment horizontal="center" vertical="center"/>
    </xf>
    <xf numFmtId="179" fontId="7" fillId="133" borderId="0" xfId="0" applyNumberFormat="1" applyFont="1" applyFill="1" applyBorder="1" applyAlignment="1">
      <alignment horizontal="center" vertical="center"/>
    </xf>
    <xf numFmtId="179" fontId="7" fillId="12" borderId="0" xfId="0" applyNumberFormat="1" applyFont="1" applyFill="1" applyBorder="1" applyAlignment="1">
      <alignment horizontal="center" vertical="center"/>
    </xf>
    <xf numFmtId="179" fontId="7" fillId="97" borderId="0" xfId="0" applyNumberFormat="1" applyFont="1" applyFill="1" applyBorder="1" applyAlignment="1">
      <alignment horizontal="center" vertical="center"/>
    </xf>
    <xf numFmtId="179" fontId="7" fillId="57" borderId="0" xfId="0" applyNumberFormat="1" applyFont="1" applyFill="1" applyBorder="1" applyAlignment="1">
      <alignment horizontal="center" vertical="center"/>
    </xf>
    <xf numFmtId="179" fontId="7" fillId="24" borderId="0" xfId="0" applyNumberFormat="1" applyFont="1" applyFill="1" applyBorder="1" applyAlignment="1">
      <alignment horizontal="center" vertical="center"/>
    </xf>
    <xf numFmtId="179" fontId="7" fillId="107" borderId="0" xfId="0" applyNumberFormat="1" applyFont="1" applyFill="1" applyBorder="1" applyAlignment="1">
      <alignment horizontal="center" vertical="center"/>
    </xf>
    <xf numFmtId="179" fontId="7" fillId="68" borderId="0" xfId="0" applyNumberFormat="1" applyFont="1" applyFill="1" applyBorder="1" applyAlignment="1">
      <alignment horizontal="center" vertical="center"/>
    </xf>
    <xf numFmtId="179" fontId="7" fillId="36" borderId="0" xfId="0" applyNumberFormat="1" applyFont="1" applyFill="1" applyBorder="1" applyAlignment="1">
      <alignment horizontal="center" vertical="center"/>
    </xf>
    <xf numFmtId="179" fontId="7" fillId="116" borderId="0" xfId="0" applyNumberFormat="1" applyFont="1" applyFill="1" applyBorder="1" applyAlignment="1">
      <alignment horizontal="center" vertical="center"/>
    </xf>
    <xf numFmtId="179" fontId="7" fillId="78" borderId="0" xfId="0" applyNumberFormat="1" applyFont="1" applyFill="1" applyBorder="1" applyAlignment="1">
      <alignment horizontal="center" vertical="center"/>
    </xf>
    <xf numFmtId="179" fontId="7" fillId="125" borderId="0" xfId="0" applyNumberFormat="1" applyFont="1" applyFill="1" applyBorder="1" applyAlignment="1">
      <alignment horizontal="center" vertical="center"/>
    </xf>
    <xf numFmtId="179" fontId="7" fillId="47" borderId="0" xfId="0" applyNumberFormat="1" applyFont="1" applyFill="1" applyBorder="1" applyAlignment="1">
      <alignment horizontal="center" vertical="center"/>
    </xf>
    <xf numFmtId="179" fontId="7" fillId="88" borderId="0" xfId="0" applyNumberFormat="1" applyFont="1" applyFill="1" applyBorder="1" applyAlignment="1">
      <alignment horizontal="center" vertical="center"/>
    </xf>
    <xf numFmtId="179" fontId="7" fillId="13" borderId="0" xfId="0" applyNumberFormat="1" applyFont="1" applyFill="1" applyBorder="1" applyAlignment="1">
      <alignment horizontal="center" vertical="center"/>
    </xf>
    <xf numFmtId="179" fontId="7" fillId="134" borderId="0" xfId="0" applyNumberFormat="1" applyFont="1" applyFill="1" applyBorder="1" applyAlignment="1">
      <alignment horizontal="center" vertical="center"/>
    </xf>
    <xf numFmtId="179" fontId="7" fillId="98" borderId="0" xfId="0" applyNumberFormat="1" applyFont="1" applyFill="1" applyBorder="1" applyAlignment="1">
      <alignment horizontal="center" vertical="center"/>
    </xf>
    <xf numFmtId="179" fontId="7" fillId="58" borderId="0" xfId="0" applyNumberFormat="1" applyFont="1" applyFill="1" applyBorder="1" applyAlignment="1">
      <alignment horizontal="center" vertical="center"/>
    </xf>
    <xf numFmtId="179" fontId="7" fillId="25" borderId="0" xfId="0" applyNumberFormat="1" applyFont="1" applyFill="1" applyBorder="1" applyAlignment="1">
      <alignment horizontal="center" vertical="center"/>
    </xf>
    <xf numFmtId="179" fontId="7" fillId="108" borderId="0" xfId="0" applyNumberFormat="1" applyFont="1" applyFill="1" applyBorder="1" applyAlignment="1">
      <alignment horizontal="center" vertical="center"/>
    </xf>
    <xf numFmtId="179" fontId="7" fillId="69" borderId="0" xfId="0" applyNumberFormat="1" applyFont="1" applyFill="1" applyBorder="1" applyAlignment="1">
      <alignment horizontal="center" vertical="center"/>
    </xf>
    <xf numFmtId="179" fontId="7" fillId="37" borderId="0" xfId="0" applyNumberFormat="1" applyFont="1" applyFill="1" applyBorder="1" applyAlignment="1">
      <alignment horizontal="center" vertical="center"/>
    </xf>
    <xf numFmtId="179" fontId="7" fillId="117" borderId="0" xfId="0" applyNumberFormat="1" applyFont="1" applyFill="1" applyBorder="1" applyAlignment="1">
      <alignment horizontal="center" vertical="center"/>
    </xf>
    <xf numFmtId="179" fontId="7" fillId="79" borderId="0" xfId="0" applyNumberFormat="1" applyFont="1" applyFill="1" applyBorder="1" applyAlignment="1">
      <alignment horizontal="center" vertical="center"/>
    </xf>
    <xf numFmtId="179" fontId="7" fillId="126" borderId="0" xfId="0" applyNumberFormat="1" applyFont="1" applyFill="1" applyBorder="1" applyAlignment="1">
      <alignment horizontal="center" vertical="center"/>
    </xf>
    <xf numFmtId="179" fontId="7" fillId="48" borderId="0" xfId="0" applyNumberFormat="1" applyFont="1" applyFill="1" applyBorder="1" applyAlignment="1">
      <alignment horizontal="center" vertical="center"/>
    </xf>
    <xf numFmtId="179" fontId="7" fillId="89" borderId="0" xfId="0" applyNumberFormat="1" applyFont="1" applyFill="1" applyBorder="1" applyAlignment="1">
      <alignment horizontal="center" vertical="center"/>
    </xf>
    <xf numFmtId="179" fontId="7" fillId="14" borderId="0" xfId="0" applyNumberFormat="1" applyFont="1" applyFill="1" applyBorder="1" applyAlignment="1">
      <alignment horizontal="center" vertical="center"/>
    </xf>
    <xf numFmtId="179" fontId="7" fillId="135" borderId="0" xfId="0" applyNumberFormat="1" applyFont="1" applyFill="1" applyBorder="1" applyAlignment="1">
      <alignment horizontal="center" vertical="center"/>
    </xf>
    <xf numFmtId="179" fontId="7" fillId="59" borderId="0" xfId="0" applyNumberFormat="1" applyFont="1" applyFill="1" applyBorder="1" applyAlignment="1">
      <alignment horizontal="center" vertical="center"/>
    </xf>
    <xf numFmtId="179" fontId="7" fillId="99" borderId="0" xfId="0" applyNumberFormat="1" applyFont="1" applyFill="1" applyBorder="1" applyAlignment="1">
      <alignment horizontal="center" vertical="center"/>
    </xf>
    <xf numFmtId="179" fontId="7" fillId="26" borderId="0" xfId="0" applyNumberFormat="1" applyFont="1" applyFill="1" applyBorder="1" applyAlignment="1">
      <alignment horizontal="center" vertical="center"/>
    </xf>
    <xf numFmtId="179" fontId="7" fillId="109" borderId="0" xfId="0" applyNumberFormat="1" applyFont="1" applyFill="1" applyBorder="1" applyAlignment="1">
      <alignment horizontal="center" vertical="center"/>
    </xf>
    <xf numFmtId="179" fontId="7" fillId="70" borderId="0" xfId="0" applyNumberFormat="1" applyFont="1" applyFill="1" applyBorder="1" applyAlignment="1">
      <alignment horizontal="center" vertical="center"/>
    </xf>
    <xf numFmtId="179" fontId="7" fillId="38" borderId="0" xfId="0" applyNumberFormat="1" applyFont="1" applyFill="1" applyBorder="1" applyAlignment="1">
      <alignment horizontal="center" vertical="center"/>
    </xf>
    <xf numFmtId="179" fontId="7" fillId="118" borderId="0" xfId="0" applyNumberFormat="1" applyFont="1" applyFill="1" applyBorder="1" applyAlignment="1">
      <alignment horizontal="center" vertical="center"/>
    </xf>
    <xf numFmtId="179" fontId="7" fillId="80" borderId="0" xfId="0" applyNumberFormat="1" applyFont="1" applyFill="1" applyBorder="1" applyAlignment="1">
      <alignment horizontal="center" vertical="center"/>
    </xf>
    <xf numFmtId="179" fontId="7" fillId="127" borderId="0" xfId="0" applyNumberFormat="1" applyFont="1" applyFill="1" applyBorder="1" applyAlignment="1">
      <alignment horizontal="center" vertical="center"/>
    </xf>
    <xf numFmtId="179" fontId="7" fillId="49" borderId="0" xfId="0" applyNumberFormat="1" applyFont="1" applyFill="1" applyBorder="1" applyAlignment="1">
      <alignment horizontal="center" vertical="center"/>
    </xf>
    <xf numFmtId="179" fontId="7" fillId="90" borderId="0" xfId="0" applyNumberFormat="1" applyFont="1" applyFill="1" applyBorder="1" applyAlignment="1">
      <alignment horizontal="center" vertical="center"/>
    </xf>
    <xf numFmtId="179" fontId="7" fillId="15" borderId="0" xfId="0" applyNumberFormat="1" applyFont="1" applyFill="1" applyBorder="1" applyAlignment="1">
      <alignment horizontal="center" vertical="center"/>
    </xf>
    <xf numFmtId="179" fontId="7" fillId="136" borderId="0" xfId="0" applyNumberFormat="1" applyFont="1" applyFill="1" applyBorder="1" applyAlignment="1">
      <alignment horizontal="center" vertical="center"/>
    </xf>
    <xf numFmtId="179" fontId="7" fillId="60" borderId="0" xfId="0" applyNumberFormat="1" applyFont="1" applyFill="1" applyBorder="1" applyAlignment="1">
      <alignment horizontal="center" vertical="center"/>
    </xf>
    <xf numFmtId="179" fontId="7" fillId="100" borderId="0" xfId="0" applyNumberFormat="1" applyFont="1" applyFill="1" applyBorder="1" applyAlignment="1">
      <alignment horizontal="center" vertical="center"/>
    </xf>
    <xf numFmtId="179" fontId="7" fillId="138" borderId="0" xfId="0" applyNumberFormat="1" applyFont="1" applyFill="1" applyBorder="1" applyAlignment="1">
      <alignment horizontal="center" vertical="center"/>
    </xf>
    <xf numFmtId="179" fontId="7" fillId="27" borderId="0" xfId="0" applyNumberFormat="1" applyFont="1" applyFill="1" applyBorder="1" applyAlignment="1">
      <alignment horizontal="center" vertical="center"/>
    </xf>
    <xf numFmtId="179" fontId="7" fillId="110" borderId="0" xfId="0" applyNumberFormat="1" applyFont="1" applyFill="1" applyBorder="1" applyAlignment="1">
      <alignment horizontal="center" vertical="center"/>
    </xf>
    <xf numFmtId="179" fontId="7" fillId="71" borderId="0" xfId="0" applyNumberFormat="1" applyFont="1" applyFill="1" applyBorder="1" applyAlignment="1">
      <alignment horizontal="center" vertical="center"/>
    </xf>
    <xf numFmtId="179" fontId="7" fillId="139" borderId="0" xfId="0" applyNumberFormat="1" applyFont="1" applyFill="1" applyBorder="1" applyAlignment="1">
      <alignment horizontal="center" vertical="center"/>
    </xf>
    <xf numFmtId="179" fontId="7" fillId="39" borderId="0" xfId="0" applyNumberFormat="1" applyFont="1" applyFill="1" applyBorder="1" applyAlignment="1">
      <alignment horizontal="center" vertical="center"/>
    </xf>
    <xf numFmtId="179" fontId="7" fillId="140" borderId="0" xfId="0" applyNumberFormat="1" applyFont="1" applyFill="1" applyBorder="1" applyAlignment="1">
      <alignment horizontal="center" vertical="center"/>
    </xf>
    <xf numFmtId="179" fontId="7" fillId="119" borderId="0" xfId="0" applyNumberFormat="1" applyFont="1" applyFill="1" applyBorder="1" applyAlignment="1">
      <alignment horizontal="center" vertical="center"/>
    </xf>
    <xf numFmtId="179" fontId="7" fillId="141" borderId="0" xfId="0" applyNumberFormat="1" applyFont="1" applyFill="1" applyBorder="1" applyAlignment="1">
      <alignment horizontal="center" vertical="center"/>
    </xf>
    <xf numFmtId="179" fontId="7" fillId="81" borderId="0" xfId="0" applyNumberFormat="1" applyFont="1" applyFill="1" applyBorder="1" applyAlignment="1">
      <alignment horizontal="center" vertical="center"/>
    </xf>
    <xf numFmtId="179" fontId="7" fillId="128" borderId="0" xfId="0" applyNumberFormat="1" applyFont="1" applyFill="1" applyBorder="1" applyAlignment="1">
      <alignment horizontal="center" vertical="center"/>
    </xf>
    <xf numFmtId="179" fontId="7" fillId="50" borderId="0" xfId="0" applyNumberFormat="1" applyFont="1" applyFill="1" applyBorder="1" applyAlignment="1">
      <alignment horizontal="center" vertical="center"/>
    </xf>
    <xf numFmtId="179" fontId="7" fillId="91" borderId="0" xfId="0" applyNumberFormat="1" applyFont="1" applyFill="1" applyBorder="1" applyAlignment="1">
      <alignment horizontal="center" vertical="center"/>
    </xf>
    <xf numFmtId="179" fontId="7" fillId="16" borderId="0" xfId="0" applyNumberFormat="1" applyFont="1" applyFill="1" applyBorder="1" applyAlignment="1">
      <alignment horizontal="center" vertical="center"/>
    </xf>
    <xf numFmtId="179" fontId="7" fillId="137" borderId="0" xfId="0" applyNumberFormat="1" applyFont="1" applyFill="1" applyBorder="1" applyAlignment="1">
      <alignment horizontal="center" vertical="center"/>
    </xf>
    <xf numFmtId="179" fontId="7" fillId="101" borderId="0" xfId="0" applyNumberFormat="1" applyFont="1" applyFill="1" applyBorder="1" applyAlignment="1">
      <alignment horizontal="center" vertical="center"/>
    </xf>
    <xf numFmtId="179" fontId="7" fillId="61" borderId="0" xfId="0" applyNumberFormat="1" applyFont="1" applyFill="1" applyBorder="1" applyAlignment="1">
      <alignment horizontal="center" vertical="center"/>
    </xf>
    <xf numFmtId="179" fontId="7" fillId="28" borderId="0" xfId="0" applyNumberFormat="1" applyFont="1" applyFill="1" applyBorder="1" applyAlignment="1">
      <alignment horizontal="center" vertical="center"/>
    </xf>
    <xf numFmtId="179" fontId="7" fillId="142" borderId="0" xfId="0" applyNumberFormat="1" applyFont="1" applyFill="1" applyBorder="1" applyAlignment="1">
      <alignment horizontal="center" vertical="center"/>
    </xf>
    <xf numFmtId="179" fontId="7" fillId="79" borderId="25" xfId="0" applyNumberFormat="1" applyFont="1" applyFill="1" applyBorder="1" applyAlignment="1">
      <alignment horizontal="center" vertical="center"/>
    </xf>
    <xf numFmtId="179" fontId="7" fillId="49" borderId="26" xfId="0" applyNumberFormat="1" applyFont="1" applyFill="1" applyBorder="1" applyAlignment="1">
      <alignment horizontal="center" vertical="center"/>
    </xf>
    <xf numFmtId="179" fontId="7" fillId="71" borderId="25" xfId="0" applyNumberFormat="1" applyFont="1" applyFill="1" applyBorder="1" applyAlignment="1">
      <alignment horizontal="center" vertical="center"/>
    </xf>
    <xf numFmtId="179" fontId="7" fillId="15" borderId="2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quotePrefix="1" applyFont="1">
      <alignment vertical="center"/>
    </xf>
    <xf numFmtId="9" fontId="3" fillId="0" borderId="0" xfId="3" applyFont="1">
      <alignment vertical="center"/>
    </xf>
    <xf numFmtId="9" fontId="3" fillId="0" borderId="0" xfId="0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394" borderId="1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/>
    </xf>
    <xf numFmtId="0" fontId="0" fillId="420" borderId="0" xfId="0" applyFill="1" applyAlignment="1">
      <alignment horizontal="center" vertical="center"/>
    </xf>
    <xf numFmtId="0" fontId="0" fillId="420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147" borderId="2" xfId="0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141" borderId="4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79" fontId="7" fillId="147" borderId="93" xfId="0" applyNumberFormat="1" applyFont="1" applyFill="1" applyBorder="1" applyAlignment="1">
      <alignment horizontal="center" vertical="center"/>
    </xf>
    <xf numFmtId="179" fontId="7" fillId="143" borderId="94" xfId="0" applyNumberFormat="1" applyFont="1" applyFill="1" applyBorder="1" applyAlignment="1">
      <alignment horizontal="center" vertical="center"/>
    </xf>
    <xf numFmtId="179" fontId="7" fillId="148" borderId="94" xfId="0" applyNumberFormat="1" applyFont="1" applyFill="1" applyBorder="1" applyAlignment="1">
      <alignment horizontal="center" vertical="center"/>
    </xf>
    <xf numFmtId="179" fontId="7" fillId="8" borderId="94" xfId="0" applyNumberFormat="1" applyFont="1" applyFill="1" applyBorder="1" applyAlignment="1">
      <alignment horizontal="center" vertical="center"/>
    </xf>
    <xf numFmtId="179" fontId="7" fillId="149" borderId="94" xfId="0" applyNumberFormat="1" applyFont="1" applyFill="1" applyBorder="1" applyAlignment="1">
      <alignment horizontal="center" vertical="center"/>
    </xf>
    <xf numFmtId="179" fontId="7" fillId="151" borderId="94" xfId="0" applyNumberFormat="1" applyFont="1" applyFill="1" applyBorder="1" applyAlignment="1">
      <alignment horizontal="center" vertical="center"/>
    </xf>
    <xf numFmtId="179" fontId="7" fillId="144" borderId="94" xfId="0" applyNumberFormat="1" applyFont="1" applyFill="1" applyBorder="1" applyAlignment="1">
      <alignment horizontal="center" vertical="center"/>
    </xf>
    <xf numFmtId="179" fontId="7" fillId="150" borderId="94" xfId="0" applyNumberFormat="1" applyFont="1" applyFill="1" applyBorder="1" applyAlignment="1">
      <alignment horizontal="center" vertical="center"/>
    </xf>
    <xf numFmtId="179" fontId="7" fillId="145" borderId="94" xfId="0" applyNumberFormat="1" applyFont="1" applyFill="1" applyBorder="1" applyAlignment="1">
      <alignment horizontal="center" vertical="center"/>
    </xf>
    <xf numFmtId="179" fontId="7" fillId="29" borderId="94" xfId="0" applyNumberFormat="1" applyFont="1" applyFill="1" applyBorder="1" applyAlignment="1">
      <alignment horizontal="center" vertical="center"/>
    </xf>
    <xf numFmtId="179" fontId="7" fillId="21" borderId="94" xfId="0" applyNumberFormat="1" applyFont="1" applyFill="1" applyBorder="1" applyAlignment="1">
      <alignment horizontal="center" vertical="center"/>
    </xf>
    <xf numFmtId="179" fontId="7" fillId="17" borderId="94" xfId="0" applyNumberFormat="1" applyFont="1" applyFill="1" applyBorder="1" applyAlignment="1">
      <alignment horizontal="center" vertical="center"/>
    </xf>
    <xf numFmtId="179" fontId="7" fillId="146" borderId="94" xfId="0" applyNumberFormat="1" applyFont="1" applyFill="1" applyBorder="1" applyAlignment="1">
      <alignment horizontal="center" vertical="center"/>
    </xf>
    <xf numFmtId="179" fontId="7" fillId="10" borderId="94" xfId="0" applyNumberFormat="1" applyFont="1" applyFill="1" applyBorder="1" applyAlignment="1">
      <alignment horizontal="center" vertical="center"/>
    </xf>
    <xf numFmtId="179" fontId="7" fillId="9" borderId="94" xfId="0" applyNumberFormat="1" applyFont="1" applyFill="1" applyBorder="1" applyAlignment="1">
      <alignment horizontal="center" vertical="center"/>
    </xf>
    <xf numFmtId="179" fontId="7" fillId="152" borderId="94" xfId="0" applyNumberFormat="1" applyFont="1" applyFill="1" applyBorder="1" applyAlignment="1">
      <alignment horizontal="center" vertical="center"/>
    </xf>
    <xf numFmtId="179" fontId="7" fillId="155" borderId="94" xfId="0" applyNumberFormat="1" applyFont="1" applyFill="1" applyBorder="1" applyAlignment="1">
      <alignment horizontal="center" vertical="center"/>
    </xf>
    <xf numFmtId="179" fontId="7" fillId="19" borderId="94" xfId="0" applyNumberFormat="1" applyFont="1" applyFill="1" applyBorder="1" applyAlignment="1">
      <alignment horizontal="center" vertical="center"/>
    </xf>
    <xf numFmtId="179" fontId="7" fillId="18" borderId="94" xfId="0" applyNumberFormat="1" applyFont="1" applyFill="1" applyBorder="1" applyAlignment="1">
      <alignment horizontal="center" vertical="center"/>
    </xf>
    <xf numFmtId="179" fontId="7" fillId="33" borderId="94" xfId="0" applyNumberFormat="1" applyFont="1" applyFill="1" applyBorder="1" applyAlignment="1">
      <alignment horizontal="center" vertical="center"/>
    </xf>
    <xf numFmtId="179" fontId="7" fillId="154" borderId="94" xfId="0" applyNumberFormat="1" applyFont="1" applyFill="1" applyBorder="1" applyAlignment="1">
      <alignment horizontal="center" vertical="center"/>
    </xf>
    <xf numFmtId="179" fontId="7" fillId="156" borderId="94" xfId="0" applyNumberFormat="1" applyFont="1" applyFill="1" applyBorder="1" applyAlignment="1">
      <alignment horizontal="center" vertical="center"/>
    </xf>
    <xf numFmtId="179" fontId="7" fillId="157" borderId="94" xfId="0" applyNumberFormat="1" applyFont="1" applyFill="1" applyBorder="1" applyAlignment="1">
      <alignment horizontal="center" vertical="center"/>
    </xf>
    <xf numFmtId="179" fontId="7" fillId="41" borderId="94" xfId="0" applyNumberFormat="1" applyFont="1" applyFill="1" applyBorder="1" applyAlignment="1">
      <alignment horizontal="center" vertical="center"/>
    </xf>
    <xf numFmtId="179" fontId="7" fillId="40" borderId="94" xfId="0" applyNumberFormat="1" applyFont="1" applyFill="1" applyBorder="1" applyAlignment="1">
      <alignment horizontal="center" vertical="center"/>
    </xf>
    <xf numFmtId="179" fontId="7" fillId="158" borderId="94" xfId="0" applyNumberFormat="1" applyFont="1" applyFill="1" applyBorder="1" applyAlignment="1">
      <alignment horizontal="center" vertical="center"/>
    </xf>
    <xf numFmtId="179" fontId="7" fillId="52" borderId="94" xfId="0" applyNumberFormat="1" applyFont="1" applyFill="1" applyBorder="1" applyAlignment="1">
      <alignment horizontal="center" vertical="center"/>
    </xf>
    <xf numFmtId="179" fontId="7" fillId="51" borderId="94" xfId="0" applyNumberFormat="1" applyFont="1" applyFill="1" applyBorder="1" applyAlignment="1">
      <alignment horizontal="center" vertical="center"/>
    </xf>
    <xf numFmtId="179" fontId="7" fillId="7" borderId="94" xfId="0" applyNumberFormat="1" applyFont="1" applyFill="1" applyBorder="1" applyAlignment="1">
      <alignment horizontal="center" vertical="center"/>
    </xf>
    <xf numFmtId="179" fontId="7" fillId="6" borderId="94" xfId="0" applyNumberFormat="1" applyFont="1" applyFill="1" applyBorder="1" applyAlignment="1">
      <alignment horizontal="center" vertical="center"/>
    </xf>
    <xf numFmtId="179" fontId="7" fillId="5" borderId="94" xfId="0" applyNumberFormat="1" applyFont="1" applyFill="1" applyBorder="1" applyAlignment="1">
      <alignment horizontal="center" vertical="center"/>
    </xf>
    <xf numFmtId="179" fontId="7" fillId="153" borderId="94" xfId="0" applyNumberFormat="1" applyFont="1" applyFill="1" applyBorder="1" applyAlignment="1">
      <alignment horizontal="center" vertical="center"/>
    </xf>
    <xf numFmtId="179" fontId="7" fillId="32" borderId="94" xfId="0" applyNumberFormat="1" applyFont="1" applyFill="1" applyBorder="1" applyAlignment="1">
      <alignment horizontal="center" vertical="center"/>
    </xf>
    <xf numFmtId="179" fontId="7" fillId="31" borderId="94" xfId="0" applyNumberFormat="1" applyFont="1" applyFill="1" applyBorder="1" applyAlignment="1">
      <alignment horizontal="center" vertical="center"/>
    </xf>
    <xf numFmtId="179" fontId="7" fillId="30" borderId="94" xfId="0" applyNumberFormat="1" applyFont="1" applyFill="1" applyBorder="1" applyAlignment="1">
      <alignment horizontal="center" vertical="center"/>
    </xf>
    <xf numFmtId="179" fontId="7" fillId="42" borderId="94" xfId="0" applyNumberFormat="1" applyFont="1" applyFill="1" applyBorder="1" applyAlignment="1">
      <alignment horizontal="center" vertical="center"/>
    </xf>
    <xf numFmtId="179" fontId="7" fillId="72" borderId="94" xfId="0" applyNumberFormat="1" applyFont="1" applyFill="1" applyBorder="1" applyAlignment="1">
      <alignment horizontal="center" vertical="center"/>
    </xf>
    <xf numFmtId="179" fontId="7" fillId="44" borderId="94" xfId="0" applyNumberFormat="1" applyFont="1" applyFill="1" applyBorder="1" applyAlignment="1">
      <alignment horizontal="center" vertical="center"/>
    </xf>
    <xf numFmtId="179" fontId="7" fillId="54" borderId="94" xfId="0" applyNumberFormat="1" applyFont="1" applyFill="1" applyBorder="1" applyAlignment="1">
      <alignment horizontal="center" vertical="center"/>
    </xf>
    <xf numFmtId="179" fontId="7" fillId="53" borderId="94" xfId="0" applyNumberFormat="1" applyFont="1" applyFill="1" applyBorder="1" applyAlignment="1">
      <alignment horizontal="center" vertical="center"/>
    </xf>
    <xf numFmtId="179" fontId="7" fillId="64" borderId="94" xfId="0" applyNumberFormat="1" applyFont="1" applyFill="1" applyBorder="1" applyAlignment="1">
      <alignment horizontal="center" vertical="center"/>
    </xf>
    <xf numFmtId="179" fontId="7" fillId="63" borderId="94" xfId="0" applyNumberFormat="1" applyFont="1" applyFill="1" applyBorder="1" applyAlignment="1">
      <alignment horizontal="center" vertical="center"/>
    </xf>
    <xf numFmtId="179" fontId="7" fillId="62" borderId="94" xfId="0" applyNumberFormat="1" applyFont="1" applyFill="1" applyBorder="1" applyAlignment="1">
      <alignment horizontal="center" vertical="center"/>
    </xf>
    <xf numFmtId="179" fontId="7" fillId="73" borderId="94" xfId="0" applyNumberFormat="1" applyFont="1" applyFill="1" applyBorder="1" applyAlignment="1">
      <alignment horizontal="center" vertical="center"/>
    </xf>
    <xf numFmtId="179" fontId="7" fillId="82" borderId="94" xfId="0" applyNumberFormat="1" applyFont="1" applyFill="1" applyBorder="1" applyAlignment="1">
      <alignment horizontal="center" vertical="center"/>
    </xf>
    <xf numFmtId="179" fontId="7" fillId="25" borderId="94" xfId="0" applyNumberFormat="1" applyFont="1" applyFill="1" applyBorder="1" applyAlignment="1">
      <alignment horizontal="center" vertical="center"/>
    </xf>
    <xf numFmtId="179" fontId="7" fillId="24" borderId="94" xfId="0" applyNumberFormat="1" applyFont="1" applyFill="1" applyBorder="1" applyAlignment="1">
      <alignment horizontal="center" vertical="center"/>
    </xf>
    <xf numFmtId="179" fontId="7" fillId="20" borderId="94" xfId="0" applyNumberFormat="1" applyFont="1" applyFill="1" applyBorder="1" applyAlignment="1">
      <alignment horizontal="center" vertical="center"/>
    </xf>
    <xf numFmtId="179" fontId="7" fillId="75" borderId="94" xfId="0" applyNumberFormat="1" applyFont="1" applyFill="1" applyBorder="1" applyAlignment="1">
      <alignment horizontal="center" vertical="center"/>
    </xf>
    <xf numFmtId="179" fontId="7" fillId="27" borderId="94" xfId="0" applyNumberFormat="1" applyFont="1" applyFill="1" applyBorder="1" applyAlignment="1">
      <alignment horizontal="center" vertical="center"/>
    </xf>
    <xf numFmtId="179" fontId="7" fillId="37" borderId="94" xfId="0" applyNumberFormat="1" applyFont="1" applyFill="1" applyBorder="1" applyAlignment="1">
      <alignment horizontal="center" vertical="center"/>
    </xf>
    <xf numFmtId="179" fontId="7" fillId="36" borderId="94" xfId="0" applyNumberFormat="1" applyFont="1" applyFill="1" applyBorder="1" applyAlignment="1">
      <alignment horizontal="center" vertical="center"/>
    </xf>
    <xf numFmtId="179" fontId="7" fillId="35" borderId="94" xfId="0" applyNumberFormat="1" applyFont="1" applyFill="1" applyBorder="1" applyAlignment="1">
      <alignment horizontal="center" vertical="center"/>
    </xf>
    <xf numFmtId="179" fontId="7" fillId="34" borderId="94" xfId="0" applyNumberFormat="1" applyFont="1" applyFill="1" applyBorder="1" applyAlignment="1">
      <alignment horizontal="center" vertical="center"/>
    </xf>
    <xf numFmtId="179" fontId="7" fillId="43" borderId="94" xfId="0" applyNumberFormat="1" applyFont="1" applyFill="1" applyBorder="1" applyAlignment="1">
      <alignment horizontal="center" vertical="center"/>
    </xf>
    <xf numFmtId="179" fontId="7" fillId="93" borderId="94" xfId="0" applyNumberFormat="1" applyFont="1" applyFill="1" applyBorder="1" applyAlignment="1">
      <alignment horizontal="center" vertical="center"/>
    </xf>
    <xf numFmtId="179" fontId="7" fillId="83" borderId="94" xfId="0" applyNumberFormat="1" applyFont="1" applyFill="1" applyBorder="1" applyAlignment="1">
      <alignment horizontal="center" vertical="center"/>
    </xf>
    <xf numFmtId="179" fontId="7" fillId="74" borderId="94" xfId="0" applyNumberFormat="1" applyFont="1" applyFill="1" applyBorder="1" applyAlignment="1">
      <alignment horizontal="center" vertical="center"/>
    </xf>
    <xf numFmtId="179" fontId="7" fillId="66" borderId="94" xfId="0" applyNumberFormat="1" applyFont="1" applyFill="1" applyBorder="1" applyAlignment="1">
      <alignment horizontal="center" vertical="center"/>
    </xf>
    <xf numFmtId="179" fontId="7" fillId="65" borderId="94" xfId="0" applyNumberFormat="1" applyFont="1" applyFill="1" applyBorder="1" applyAlignment="1">
      <alignment horizontal="center" vertical="center"/>
    </xf>
    <xf numFmtId="179" fontId="7" fillId="56" borderId="94" xfId="0" applyNumberFormat="1" applyFont="1" applyFill="1" applyBorder="1" applyAlignment="1">
      <alignment horizontal="center" vertical="center"/>
    </xf>
    <xf numFmtId="179" fontId="7" fillId="55" borderId="94" xfId="0" applyNumberFormat="1" applyFont="1" applyFill="1" applyBorder="1" applyAlignment="1">
      <alignment horizontal="center" vertical="center"/>
    </xf>
    <xf numFmtId="179" fontId="7" fillId="48" borderId="94" xfId="0" applyNumberFormat="1" applyFont="1" applyFill="1" applyBorder="1" applyAlignment="1">
      <alignment horizontal="center" vertical="center"/>
    </xf>
    <xf numFmtId="179" fontId="7" fillId="47" borderId="94" xfId="0" applyNumberFormat="1" applyFont="1" applyFill="1" applyBorder="1" applyAlignment="1">
      <alignment horizontal="center" vertical="center"/>
    </xf>
    <xf numFmtId="179" fontId="7" fillId="46" borderId="94" xfId="0" applyNumberFormat="1" applyFont="1" applyFill="1" applyBorder="1" applyAlignment="1">
      <alignment horizontal="center" vertical="center"/>
    </xf>
    <xf numFmtId="179" fontId="7" fillId="45" borderId="94" xfId="0" applyNumberFormat="1" applyFont="1" applyFill="1" applyBorder="1" applyAlignment="1">
      <alignment horizontal="center" vertical="center"/>
    </xf>
    <xf numFmtId="179" fontId="7" fillId="77" borderId="94" xfId="0" applyNumberFormat="1" applyFont="1" applyFill="1" applyBorder="1" applyAlignment="1">
      <alignment horizontal="center" vertical="center"/>
    </xf>
    <xf numFmtId="179" fontId="7" fillId="76" borderId="94" xfId="0" applyNumberFormat="1" applyFont="1" applyFill="1" applyBorder="1" applyAlignment="1">
      <alignment horizontal="center" vertical="center"/>
    </xf>
    <xf numFmtId="179" fontId="7" fillId="68" borderId="94" xfId="0" applyNumberFormat="1" applyFont="1" applyFill="1" applyBorder="1" applyAlignment="1">
      <alignment horizontal="center" vertical="center"/>
    </xf>
    <xf numFmtId="179" fontId="7" fillId="67" borderId="94" xfId="0" applyNumberFormat="1" applyFont="1" applyFill="1" applyBorder="1" applyAlignment="1">
      <alignment horizontal="center" vertical="center"/>
    </xf>
    <xf numFmtId="179" fontId="7" fillId="59" borderId="94" xfId="0" applyNumberFormat="1" applyFont="1" applyFill="1" applyBorder="1" applyAlignment="1">
      <alignment horizontal="center" vertical="center"/>
    </xf>
    <xf numFmtId="179" fontId="7" fillId="58" borderId="94" xfId="0" applyNumberFormat="1" applyFont="1" applyFill="1" applyBorder="1" applyAlignment="1">
      <alignment horizontal="center" vertical="center"/>
    </xf>
    <xf numFmtId="179" fontId="7" fillId="57" borderId="94" xfId="0" applyNumberFormat="1" applyFont="1" applyFill="1" applyBorder="1" applyAlignment="1">
      <alignment horizontal="center" vertical="center"/>
    </xf>
    <xf numFmtId="179" fontId="7" fillId="78" borderId="94" xfId="0" applyNumberFormat="1" applyFont="1" applyFill="1" applyBorder="1" applyAlignment="1">
      <alignment horizontal="center" vertical="center"/>
    </xf>
    <xf numFmtId="179" fontId="7" fillId="69" borderId="94" xfId="0" applyNumberFormat="1" applyFont="1" applyFill="1" applyBorder="1" applyAlignment="1">
      <alignment horizontal="center" vertical="center"/>
    </xf>
    <xf numFmtId="179" fontId="7" fillId="92" borderId="94" xfId="0" applyNumberFormat="1" applyFont="1" applyFill="1" applyBorder="1" applyAlignment="1">
      <alignment horizontal="center" vertical="center"/>
    </xf>
    <xf numFmtId="179" fontId="7" fillId="94" borderId="94" xfId="0" applyNumberFormat="1" applyFont="1" applyFill="1" applyBorder="1" applyAlignment="1">
      <alignment horizontal="center" vertical="center"/>
    </xf>
    <xf numFmtId="179" fontId="7" fillId="85" borderId="94" xfId="0" applyNumberFormat="1" applyFont="1" applyFill="1" applyBorder="1" applyAlignment="1">
      <alignment horizontal="center" vertical="center"/>
    </xf>
    <xf numFmtId="179" fontId="7" fillId="84" borderId="94" xfId="0" applyNumberFormat="1" applyFont="1" applyFill="1" applyBorder="1" applyAlignment="1">
      <alignment horizontal="center" vertical="center"/>
    </xf>
    <xf numFmtId="179" fontId="7" fillId="111" borderId="94" xfId="0" applyNumberFormat="1" applyFont="1" applyFill="1" applyBorder="1" applyAlignment="1">
      <alignment horizontal="center" vertical="center"/>
    </xf>
    <xf numFmtId="179" fontId="7" fillId="87" borderId="94" xfId="0" applyNumberFormat="1" applyFont="1" applyFill="1" applyBorder="1" applyAlignment="1">
      <alignment horizontal="center" vertical="center"/>
    </xf>
    <xf numFmtId="179" fontId="7" fillId="86" borderId="94" xfId="0" applyNumberFormat="1" applyFont="1" applyFill="1" applyBorder="1" applyAlignment="1">
      <alignment horizontal="center" vertical="center"/>
    </xf>
    <xf numFmtId="179" fontId="7" fillId="97" borderId="94" xfId="0" applyNumberFormat="1" applyFont="1" applyFill="1" applyBorder="1" applyAlignment="1">
      <alignment horizontal="center" vertical="center"/>
    </xf>
    <xf numFmtId="179" fontId="7" fillId="102" borderId="94" xfId="0" applyNumberFormat="1" applyFont="1" applyFill="1" applyBorder="1" applyAlignment="1">
      <alignment horizontal="center" vertical="center"/>
    </xf>
    <xf numFmtId="179" fontId="7" fillId="88" borderId="94" xfId="0" applyNumberFormat="1" applyFont="1" applyFill="1" applyBorder="1" applyAlignment="1">
      <alignment horizontal="center" vertical="center"/>
    </xf>
    <xf numFmtId="179" fontId="7" fillId="103" borderId="94" xfId="0" applyNumberFormat="1" applyFont="1" applyFill="1" applyBorder="1" applyAlignment="1">
      <alignment horizontal="center" vertical="center"/>
    </xf>
    <xf numFmtId="179" fontId="7" fillId="79" borderId="94" xfId="0" applyNumberFormat="1" applyFont="1" applyFill="1" applyBorder="1" applyAlignment="1">
      <alignment horizontal="center" vertical="center"/>
    </xf>
    <xf numFmtId="179" fontId="7" fillId="89" borderId="94" xfId="0" applyNumberFormat="1" applyFont="1" applyFill="1" applyBorder="1" applyAlignment="1">
      <alignment horizontal="center" vertical="center"/>
    </xf>
    <xf numFmtId="179" fontId="7" fillId="104" borderId="94" xfId="0" applyNumberFormat="1" applyFont="1" applyFill="1" applyBorder="1" applyAlignment="1">
      <alignment horizontal="center" vertical="center"/>
    </xf>
    <xf numFmtId="179" fontId="7" fillId="15" borderId="94" xfId="0" applyNumberFormat="1" applyFont="1" applyFill="1" applyBorder="1" applyAlignment="1">
      <alignment horizontal="center" vertical="center"/>
    </xf>
    <xf numFmtId="179" fontId="7" fillId="13" borderId="94" xfId="0" applyNumberFormat="1" applyFont="1" applyFill="1" applyBorder="1" applyAlignment="1">
      <alignment horizontal="center" vertical="center"/>
    </xf>
    <xf numFmtId="179" fontId="7" fillId="12" borderId="94" xfId="0" applyNumberFormat="1" applyFont="1" applyFill="1" applyBorder="1" applyAlignment="1">
      <alignment horizontal="center" vertical="center"/>
    </xf>
    <xf numFmtId="179" fontId="7" fillId="11" borderId="94" xfId="0" applyNumberFormat="1" applyFont="1" applyFill="1" applyBorder="1" applyAlignment="1">
      <alignment horizontal="center" vertical="center"/>
    </xf>
    <xf numFmtId="179" fontId="7" fillId="26" borderId="94" xfId="0" applyNumberFormat="1" applyFont="1" applyFill="1" applyBorder="1" applyAlignment="1">
      <alignment horizontal="center" vertical="center"/>
    </xf>
    <xf numFmtId="179" fontId="7" fillId="23" borderId="94" xfId="0" applyNumberFormat="1" applyFont="1" applyFill="1" applyBorder="1" applyAlignment="1">
      <alignment horizontal="center" vertical="center"/>
    </xf>
    <xf numFmtId="179" fontId="7" fillId="22" borderId="94" xfId="0" applyNumberFormat="1" applyFont="1" applyFill="1" applyBorder="1" applyAlignment="1">
      <alignment horizontal="center" vertical="center"/>
    </xf>
    <xf numFmtId="179" fontId="7" fillId="38" borderId="94" xfId="0" applyNumberFormat="1" applyFont="1" applyFill="1" applyBorder="1" applyAlignment="1">
      <alignment horizontal="center" vertical="center"/>
    </xf>
    <xf numFmtId="179" fontId="7" fillId="95" borderId="94" xfId="0" applyNumberFormat="1" applyFont="1" applyFill="1" applyBorder="1" applyAlignment="1">
      <alignment horizontal="center" vertical="center"/>
    </xf>
    <xf numFmtId="179" fontId="7" fillId="107" borderId="94" xfId="0" applyNumberFormat="1" applyFont="1" applyFill="1" applyBorder="1" applyAlignment="1">
      <alignment horizontal="center" vertical="center"/>
    </xf>
    <xf numFmtId="179" fontId="7" fillId="96" borderId="94" xfId="0" applyNumberFormat="1" applyFont="1" applyFill="1" applyBorder="1" applyAlignment="1">
      <alignment horizontal="center" vertical="center"/>
    </xf>
    <xf numFmtId="179" fontId="7" fillId="50" borderId="94" xfId="0" applyNumberFormat="1" applyFont="1" applyFill="1" applyBorder="1" applyAlignment="1">
      <alignment horizontal="center" vertical="center"/>
    </xf>
    <xf numFmtId="179" fontId="7" fillId="112" borderId="94" xfId="0" applyNumberFormat="1" applyFont="1" applyFill="1" applyBorder="1" applyAlignment="1">
      <alignment horizontal="center" vertical="center"/>
    </xf>
    <xf numFmtId="179" fontId="7" fillId="98" borderId="94" xfId="0" applyNumberFormat="1" applyFont="1" applyFill="1" applyBorder="1" applyAlignment="1">
      <alignment horizontal="center" vertical="center"/>
    </xf>
    <xf numFmtId="179" fontId="7" fillId="113" borderId="94" xfId="0" applyNumberFormat="1" applyFont="1" applyFill="1" applyBorder="1" applyAlignment="1">
      <alignment horizontal="center" vertical="center"/>
    </xf>
    <xf numFmtId="179" fontId="7" fillId="28" borderId="94" xfId="0" applyNumberFormat="1" applyFont="1" applyFill="1" applyBorder="1" applyAlignment="1">
      <alignment horizontal="center" vertical="center"/>
    </xf>
    <xf numFmtId="179" fontId="7" fillId="61" borderId="94" xfId="0" applyNumberFormat="1" applyFont="1" applyFill="1" applyBorder="1" applyAlignment="1">
      <alignment horizontal="center" vertical="center"/>
    </xf>
    <xf numFmtId="179" fontId="7" fillId="99" borderId="94" xfId="0" applyNumberFormat="1" applyFont="1" applyFill="1" applyBorder="1" applyAlignment="1">
      <alignment horizontal="center" vertical="center"/>
    </xf>
    <xf numFmtId="179" fontId="7" fillId="115" borderId="94" xfId="0" applyNumberFormat="1" applyFont="1" applyFill="1" applyBorder="1" applyAlignment="1">
      <alignment horizontal="center" vertical="center"/>
    </xf>
    <xf numFmtId="179" fontId="7" fillId="105" borderId="94" xfId="0" applyNumberFormat="1" applyFont="1" applyFill="1" applyBorder="1" applyAlignment="1">
      <alignment horizontal="center" vertical="center"/>
    </xf>
    <xf numFmtId="179" fontId="7" fillId="16" borderId="94" xfId="0" applyNumberFormat="1" applyFont="1" applyFill="1" applyBorder="1" applyAlignment="1">
      <alignment horizontal="center" vertical="center"/>
    </xf>
    <xf numFmtId="179" fontId="7" fillId="116" borderId="94" xfId="0" applyNumberFormat="1" applyFont="1" applyFill="1" applyBorder="1" applyAlignment="1">
      <alignment horizontal="center" vertical="center"/>
    </xf>
    <xf numFmtId="179" fontId="7" fillId="106" borderId="94" xfId="0" applyNumberFormat="1" applyFont="1" applyFill="1" applyBorder="1" applyAlignment="1">
      <alignment horizontal="center" vertical="center"/>
    </xf>
    <xf numFmtId="179" fontId="7" fillId="117" borderId="94" xfId="0" applyNumberFormat="1" applyFont="1" applyFill="1" applyBorder="1" applyAlignment="1">
      <alignment horizontal="center" vertical="center"/>
    </xf>
    <xf numFmtId="179" fontId="7" fillId="70" borderId="94" xfId="0" applyNumberFormat="1" applyFont="1" applyFill="1" applyBorder="1" applyAlignment="1">
      <alignment horizontal="center" vertical="center"/>
    </xf>
    <xf numFmtId="179" fontId="7" fillId="108" borderId="94" xfId="0" applyNumberFormat="1" applyFont="1" applyFill="1" applyBorder="1" applyAlignment="1">
      <alignment horizontal="center" vertical="center"/>
    </xf>
    <xf numFmtId="179" fontId="7" fillId="109" borderId="94" xfId="0" applyNumberFormat="1" applyFont="1" applyFill="1" applyBorder="1" applyAlignment="1">
      <alignment horizontal="center" vertical="center"/>
    </xf>
    <xf numFmtId="179" fontId="7" fillId="81" borderId="94" xfId="0" applyNumberFormat="1" applyFont="1" applyFill="1" applyBorder="1" applyAlignment="1">
      <alignment horizontal="center" vertical="center"/>
    </xf>
    <xf numFmtId="179" fontId="7" fillId="114" borderId="94" xfId="0" applyNumberFormat="1" applyFont="1" applyFill="1" applyBorder="1" applyAlignment="1">
      <alignment horizontal="center" vertical="center"/>
    </xf>
    <xf numFmtId="179" fontId="7" fillId="60" borderId="94" xfId="0" applyNumberFormat="1" applyFont="1" applyFill="1" applyBorder="1" applyAlignment="1">
      <alignment horizontal="center" vertical="center"/>
    </xf>
    <xf numFmtId="179" fontId="7" fillId="100" borderId="94" xfId="0" applyNumberFormat="1" applyFont="1" applyFill="1" applyBorder="1" applyAlignment="1">
      <alignment horizontal="center" vertical="center"/>
    </xf>
    <xf numFmtId="179" fontId="7" fillId="120" borderId="94" xfId="0" applyNumberFormat="1" applyFont="1" applyFill="1" applyBorder="1" applyAlignment="1">
      <alignment horizontal="center" vertical="center"/>
    </xf>
    <xf numFmtId="179" fontId="7" fillId="121" borderId="94" xfId="0" applyNumberFormat="1" applyFont="1" applyFill="1" applyBorder="1" applyAlignment="1">
      <alignment horizontal="center" vertical="center"/>
    </xf>
    <xf numFmtId="179" fontId="7" fillId="90" borderId="94" xfId="0" applyNumberFormat="1" applyFont="1" applyFill="1" applyBorder="1" applyAlignment="1">
      <alignment horizontal="center" vertical="center"/>
    </xf>
    <xf numFmtId="179" fontId="7" fillId="118" borderId="94" xfId="0" applyNumberFormat="1" applyFont="1" applyFill="1" applyBorder="1" applyAlignment="1">
      <alignment horizontal="center" vertical="center"/>
    </xf>
    <xf numFmtId="179" fontId="7" fillId="49" borderId="94" xfId="0" applyNumberFormat="1" applyFont="1" applyFill="1" applyBorder="1" applyAlignment="1">
      <alignment horizontal="center" vertical="center"/>
    </xf>
    <xf numFmtId="179" fontId="7" fillId="123" borderId="94" xfId="0" applyNumberFormat="1" applyFont="1" applyFill="1" applyBorder="1" applyAlignment="1">
      <alignment horizontal="center" vertical="center"/>
    </xf>
    <xf numFmtId="179" fontId="7" fillId="91" borderId="94" xfId="0" applyNumberFormat="1" applyFont="1" applyFill="1" applyBorder="1" applyAlignment="1">
      <alignment horizontal="center" vertical="center"/>
    </xf>
    <xf numFmtId="179" fontId="7" fillId="125" borderId="94" xfId="0" applyNumberFormat="1" applyFont="1" applyFill="1" applyBorder="1" applyAlignment="1">
      <alignment horizontal="center" vertical="center"/>
    </xf>
    <xf numFmtId="179" fontId="7" fillId="124" borderId="94" xfId="0" applyNumberFormat="1" applyFont="1" applyFill="1" applyBorder="1" applyAlignment="1">
      <alignment horizontal="center" vertical="center"/>
    </xf>
    <xf numFmtId="179" fontId="7" fillId="80" borderId="94" xfId="0" applyNumberFormat="1" applyFont="1" applyFill="1" applyBorder="1" applyAlignment="1">
      <alignment horizontal="center" vertical="center"/>
    </xf>
    <xf numFmtId="179" fontId="7" fillId="110" borderId="94" xfId="0" applyNumberFormat="1" applyFont="1" applyFill="1" applyBorder="1" applyAlignment="1">
      <alignment horizontal="center" vertical="center"/>
    </xf>
    <xf numFmtId="179" fontId="7" fillId="126" borderId="94" xfId="0" applyNumberFormat="1" applyFont="1" applyFill="1" applyBorder="1" applyAlignment="1">
      <alignment horizontal="center" vertical="center"/>
    </xf>
    <xf numFmtId="179" fontId="7" fillId="127" borderId="94" xfId="0" applyNumberFormat="1" applyFont="1" applyFill="1" applyBorder="1" applyAlignment="1">
      <alignment horizontal="center" vertical="center"/>
    </xf>
    <xf numFmtId="179" fontId="7" fillId="134" borderId="94" xfId="0" applyNumberFormat="1" applyFont="1" applyFill="1" applyBorder="1" applyAlignment="1">
      <alignment horizontal="center" vertical="center"/>
    </xf>
    <xf numFmtId="179" fontId="7" fillId="71" borderId="94" xfId="0" applyNumberFormat="1" applyFont="1" applyFill="1" applyBorder="1" applyAlignment="1">
      <alignment horizontal="center" vertical="center"/>
    </xf>
    <xf numFmtId="179" fontId="7" fillId="101" borderId="94" xfId="0" applyNumberFormat="1" applyFont="1" applyFill="1" applyBorder="1" applyAlignment="1">
      <alignment horizontal="center" vertical="center"/>
    </xf>
    <xf numFmtId="179" fontId="7" fillId="119" borderId="94" xfId="0" applyNumberFormat="1" applyFont="1" applyFill="1" applyBorder="1" applyAlignment="1">
      <alignment horizontal="center" vertical="center"/>
    </xf>
    <xf numFmtId="179" fontId="7" fillId="135" borderId="94" xfId="0" applyNumberFormat="1" applyFont="1" applyFill="1" applyBorder="1" applyAlignment="1">
      <alignment horizontal="center" vertical="center"/>
    </xf>
    <xf numFmtId="179" fontId="7" fillId="122" borderId="94" xfId="0" applyNumberFormat="1" applyFont="1" applyFill="1" applyBorder="1" applyAlignment="1">
      <alignment horizontal="center" vertical="center"/>
    </xf>
    <xf numFmtId="179" fontId="7" fillId="130" borderId="94" xfId="0" applyNumberFormat="1" applyFont="1" applyFill="1" applyBorder="1" applyAlignment="1">
      <alignment horizontal="center" vertical="center"/>
    </xf>
    <xf numFmtId="179" fontId="7" fillId="132" borderId="94" xfId="0" applyNumberFormat="1" applyFont="1" applyFill="1" applyBorder="1" applyAlignment="1">
      <alignment horizontal="center" vertical="center"/>
    </xf>
    <xf numFmtId="179" fontId="7" fillId="133" borderId="94" xfId="0" applyNumberFormat="1" applyFont="1" applyFill="1" applyBorder="1" applyAlignment="1">
      <alignment horizontal="center" vertical="center"/>
    </xf>
    <xf numFmtId="179" fontId="7" fillId="131" borderId="94" xfId="0" applyNumberFormat="1" applyFont="1" applyFill="1" applyBorder="1" applyAlignment="1">
      <alignment horizontal="center" vertical="center"/>
    </xf>
    <xf numFmtId="179" fontId="7" fillId="128" borderId="94" xfId="0" applyNumberFormat="1" applyFont="1" applyFill="1" applyBorder="1" applyAlignment="1">
      <alignment horizontal="center" vertical="center"/>
    </xf>
    <xf numFmtId="179" fontId="7" fillId="136" borderId="94" xfId="0" applyNumberFormat="1" applyFont="1" applyFill="1" applyBorder="1" applyAlignment="1">
      <alignment horizontal="center" vertical="center"/>
    </xf>
    <xf numFmtId="179" fontId="7" fillId="142" borderId="94" xfId="0" applyNumberFormat="1" applyFont="1" applyFill="1" applyBorder="1" applyAlignment="1">
      <alignment horizontal="center" vertical="center"/>
    </xf>
    <xf numFmtId="179" fontId="7" fillId="14" borderId="94" xfId="0" applyNumberFormat="1" applyFont="1" applyFill="1" applyBorder="1" applyAlignment="1">
      <alignment horizontal="center" vertical="center"/>
    </xf>
    <xf numFmtId="179" fontId="7" fillId="39" borderId="94" xfId="0" applyNumberFormat="1" applyFont="1" applyFill="1" applyBorder="1" applyAlignment="1">
      <alignment horizontal="center" vertical="center"/>
    </xf>
    <xf numFmtId="179" fontId="7" fillId="137" borderId="94" xfId="0" applyNumberFormat="1" applyFont="1" applyFill="1" applyBorder="1" applyAlignment="1">
      <alignment horizontal="center" vertical="center"/>
    </xf>
    <xf numFmtId="179" fontId="7" fillId="129" borderId="94" xfId="0" applyNumberFormat="1" applyFont="1" applyFill="1" applyBorder="1" applyAlignment="1">
      <alignment horizontal="center" vertical="center"/>
    </xf>
    <xf numFmtId="179" fontId="7" fillId="138" borderId="94" xfId="0" applyNumberFormat="1" applyFont="1" applyFill="1" applyBorder="1" applyAlignment="1">
      <alignment horizontal="center" vertical="center"/>
    </xf>
    <xf numFmtId="179" fontId="7" fillId="139" borderId="94" xfId="0" applyNumberFormat="1" applyFont="1" applyFill="1" applyBorder="1" applyAlignment="1">
      <alignment horizontal="center" vertical="center"/>
    </xf>
    <xf numFmtId="179" fontId="7" fillId="140" borderId="94" xfId="0" applyNumberFormat="1" applyFont="1" applyFill="1" applyBorder="1" applyAlignment="1">
      <alignment horizontal="center" vertical="center"/>
    </xf>
    <xf numFmtId="179" fontId="7" fillId="141" borderId="95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179" fontId="7" fillId="147" borderId="96" xfId="0" applyNumberFormat="1" applyFont="1" applyFill="1" applyBorder="1" applyAlignment="1">
      <alignment horizontal="center" vertical="center"/>
    </xf>
    <xf numFmtId="179" fontId="7" fillId="143" borderId="97" xfId="0" applyNumberFormat="1" applyFont="1" applyFill="1" applyBorder="1" applyAlignment="1">
      <alignment horizontal="center" vertical="center"/>
    </xf>
    <xf numFmtId="179" fontId="7" fillId="148" borderId="97" xfId="0" applyNumberFormat="1" applyFont="1" applyFill="1" applyBorder="1" applyAlignment="1">
      <alignment horizontal="center" vertical="center"/>
    </xf>
    <xf numFmtId="179" fontId="7" fillId="8" borderId="97" xfId="0" applyNumberFormat="1" applyFont="1" applyFill="1" applyBorder="1" applyAlignment="1">
      <alignment horizontal="center" vertical="center"/>
    </xf>
    <xf numFmtId="179" fontId="7" fillId="149" borderId="97" xfId="0" applyNumberFormat="1" applyFont="1" applyFill="1" applyBorder="1" applyAlignment="1">
      <alignment horizontal="center" vertical="center"/>
    </xf>
    <xf numFmtId="179" fontId="7" fillId="151" borderId="97" xfId="0" applyNumberFormat="1" applyFont="1" applyFill="1" applyBorder="1" applyAlignment="1">
      <alignment horizontal="center" vertical="center"/>
    </xf>
    <xf numFmtId="179" fontId="7" fillId="144" borderId="97" xfId="0" applyNumberFormat="1" applyFont="1" applyFill="1" applyBorder="1" applyAlignment="1">
      <alignment horizontal="center" vertical="center"/>
    </xf>
    <xf numFmtId="179" fontId="7" fillId="150" borderId="97" xfId="0" applyNumberFormat="1" applyFont="1" applyFill="1" applyBorder="1" applyAlignment="1">
      <alignment horizontal="center" vertical="center"/>
    </xf>
    <xf numFmtId="179" fontId="7" fillId="145" borderId="97" xfId="0" applyNumberFormat="1" applyFont="1" applyFill="1" applyBorder="1" applyAlignment="1">
      <alignment horizontal="center" vertical="center"/>
    </xf>
    <xf numFmtId="179" fontId="7" fillId="29" borderId="97" xfId="0" applyNumberFormat="1" applyFont="1" applyFill="1" applyBorder="1" applyAlignment="1">
      <alignment horizontal="center" vertical="center"/>
    </xf>
    <xf numFmtId="179" fontId="7" fillId="21" borderId="97" xfId="0" applyNumberFormat="1" applyFont="1" applyFill="1" applyBorder="1" applyAlignment="1">
      <alignment horizontal="center" vertical="center"/>
    </xf>
    <xf numFmtId="179" fontId="7" fillId="17" borderId="97" xfId="0" applyNumberFormat="1" applyFont="1" applyFill="1" applyBorder="1" applyAlignment="1">
      <alignment horizontal="center" vertical="center"/>
    </xf>
    <xf numFmtId="179" fontId="7" fillId="146" borderId="97" xfId="0" applyNumberFormat="1" applyFont="1" applyFill="1" applyBorder="1" applyAlignment="1">
      <alignment horizontal="center" vertical="center"/>
    </xf>
    <xf numFmtId="179" fontId="7" fillId="10" borderId="97" xfId="0" applyNumberFormat="1" applyFont="1" applyFill="1" applyBorder="1" applyAlignment="1">
      <alignment horizontal="center" vertical="center"/>
    </xf>
    <xf numFmtId="179" fontId="7" fillId="9" borderId="97" xfId="0" applyNumberFormat="1" applyFont="1" applyFill="1" applyBorder="1" applyAlignment="1">
      <alignment horizontal="center" vertical="center"/>
    </xf>
    <xf numFmtId="179" fontId="7" fillId="152" borderId="97" xfId="0" applyNumberFormat="1" applyFont="1" applyFill="1" applyBorder="1" applyAlignment="1">
      <alignment horizontal="center" vertical="center"/>
    </xf>
    <xf numFmtId="179" fontId="7" fillId="155" borderId="97" xfId="0" applyNumberFormat="1" applyFont="1" applyFill="1" applyBorder="1" applyAlignment="1">
      <alignment horizontal="center" vertical="center"/>
    </xf>
    <xf numFmtId="179" fontId="7" fillId="19" borderId="97" xfId="0" applyNumberFormat="1" applyFont="1" applyFill="1" applyBorder="1" applyAlignment="1">
      <alignment horizontal="center" vertical="center"/>
    </xf>
    <xf numFmtId="179" fontId="7" fillId="18" borderId="97" xfId="0" applyNumberFormat="1" applyFont="1" applyFill="1" applyBorder="1" applyAlignment="1">
      <alignment horizontal="center" vertical="center"/>
    </xf>
    <xf numFmtId="179" fontId="7" fillId="33" borderId="97" xfId="0" applyNumberFormat="1" applyFont="1" applyFill="1" applyBorder="1" applyAlignment="1">
      <alignment horizontal="center" vertical="center"/>
    </xf>
    <xf numFmtId="179" fontId="7" fillId="154" borderId="97" xfId="0" applyNumberFormat="1" applyFont="1" applyFill="1" applyBorder="1" applyAlignment="1">
      <alignment horizontal="center" vertical="center"/>
    </xf>
    <xf numFmtId="179" fontId="7" fillId="156" borderId="97" xfId="0" applyNumberFormat="1" applyFont="1" applyFill="1" applyBorder="1" applyAlignment="1">
      <alignment horizontal="center" vertical="center"/>
    </xf>
    <xf numFmtId="179" fontId="7" fillId="157" borderId="97" xfId="0" applyNumberFormat="1" applyFont="1" applyFill="1" applyBorder="1" applyAlignment="1">
      <alignment horizontal="center" vertical="center"/>
    </xf>
    <xf numFmtId="179" fontId="7" fillId="41" borderId="97" xfId="0" applyNumberFormat="1" applyFont="1" applyFill="1" applyBorder="1" applyAlignment="1">
      <alignment horizontal="center" vertical="center"/>
    </xf>
    <xf numFmtId="179" fontId="7" fillId="40" borderId="97" xfId="0" applyNumberFormat="1" applyFont="1" applyFill="1" applyBorder="1" applyAlignment="1">
      <alignment horizontal="center" vertical="center"/>
    </xf>
    <xf numFmtId="179" fontId="7" fillId="158" borderId="97" xfId="0" applyNumberFormat="1" applyFont="1" applyFill="1" applyBorder="1" applyAlignment="1">
      <alignment horizontal="center" vertical="center"/>
    </xf>
    <xf numFmtId="179" fontId="7" fillId="52" borderId="97" xfId="0" applyNumberFormat="1" applyFont="1" applyFill="1" applyBorder="1" applyAlignment="1">
      <alignment horizontal="center" vertical="center"/>
    </xf>
    <xf numFmtId="179" fontId="7" fillId="51" borderId="97" xfId="0" applyNumberFormat="1" applyFont="1" applyFill="1" applyBorder="1" applyAlignment="1">
      <alignment horizontal="center" vertical="center"/>
    </xf>
    <xf numFmtId="179" fontId="7" fillId="7" borderId="97" xfId="0" applyNumberFormat="1" applyFont="1" applyFill="1" applyBorder="1" applyAlignment="1">
      <alignment horizontal="center" vertical="center"/>
    </xf>
    <xf numFmtId="179" fontId="7" fillId="6" borderId="97" xfId="0" applyNumberFormat="1" applyFont="1" applyFill="1" applyBorder="1" applyAlignment="1">
      <alignment horizontal="center" vertical="center"/>
    </xf>
    <xf numFmtId="179" fontId="7" fillId="5" borderId="97" xfId="0" applyNumberFormat="1" applyFont="1" applyFill="1" applyBorder="1" applyAlignment="1">
      <alignment horizontal="center" vertical="center"/>
    </xf>
    <xf numFmtId="179" fontId="7" fillId="153" borderId="97" xfId="0" applyNumberFormat="1" applyFont="1" applyFill="1" applyBorder="1" applyAlignment="1">
      <alignment horizontal="center" vertical="center"/>
    </xf>
    <xf numFmtId="179" fontId="7" fillId="32" borderId="97" xfId="0" applyNumberFormat="1" applyFont="1" applyFill="1" applyBorder="1" applyAlignment="1">
      <alignment horizontal="center" vertical="center"/>
    </xf>
    <xf numFmtId="179" fontId="7" fillId="31" borderId="97" xfId="0" applyNumberFormat="1" applyFont="1" applyFill="1" applyBorder="1" applyAlignment="1">
      <alignment horizontal="center" vertical="center"/>
    </xf>
    <xf numFmtId="179" fontId="7" fillId="30" borderId="97" xfId="0" applyNumberFormat="1" applyFont="1" applyFill="1" applyBorder="1" applyAlignment="1">
      <alignment horizontal="center" vertical="center"/>
    </xf>
    <xf numFmtId="179" fontId="7" fillId="42" borderId="97" xfId="0" applyNumberFormat="1" applyFont="1" applyFill="1" applyBorder="1" applyAlignment="1">
      <alignment horizontal="center" vertical="center"/>
    </xf>
    <xf numFmtId="179" fontId="7" fillId="72" borderId="97" xfId="0" applyNumberFormat="1" applyFont="1" applyFill="1" applyBorder="1" applyAlignment="1">
      <alignment horizontal="center" vertical="center"/>
    </xf>
    <xf numFmtId="179" fontId="7" fillId="44" borderId="97" xfId="0" applyNumberFormat="1" applyFont="1" applyFill="1" applyBorder="1" applyAlignment="1">
      <alignment horizontal="center" vertical="center"/>
    </xf>
    <xf numFmtId="179" fontId="7" fillId="54" borderId="97" xfId="0" applyNumberFormat="1" applyFont="1" applyFill="1" applyBorder="1" applyAlignment="1">
      <alignment horizontal="center" vertical="center"/>
    </xf>
    <xf numFmtId="179" fontId="7" fillId="53" borderId="97" xfId="0" applyNumberFormat="1" applyFont="1" applyFill="1" applyBorder="1" applyAlignment="1">
      <alignment horizontal="center" vertical="center"/>
    </xf>
    <xf numFmtId="179" fontId="7" fillId="64" borderId="97" xfId="0" applyNumberFormat="1" applyFont="1" applyFill="1" applyBorder="1" applyAlignment="1">
      <alignment horizontal="center" vertical="center"/>
    </xf>
    <xf numFmtId="179" fontId="7" fillId="63" borderId="97" xfId="0" applyNumberFormat="1" applyFont="1" applyFill="1" applyBorder="1" applyAlignment="1">
      <alignment horizontal="center" vertical="center"/>
    </xf>
    <xf numFmtId="179" fontId="7" fillId="62" borderId="97" xfId="0" applyNumberFormat="1" applyFont="1" applyFill="1" applyBorder="1" applyAlignment="1">
      <alignment horizontal="center" vertical="center"/>
    </xf>
    <xf numFmtId="179" fontId="7" fillId="73" borderId="97" xfId="0" applyNumberFormat="1" applyFont="1" applyFill="1" applyBorder="1" applyAlignment="1">
      <alignment horizontal="center" vertical="center"/>
    </xf>
    <xf numFmtId="179" fontId="7" fillId="82" borderId="97" xfId="0" applyNumberFormat="1" applyFont="1" applyFill="1" applyBorder="1" applyAlignment="1">
      <alignment horizontal="center" vertical="center"/>
    </xf>
    <xf numFmtId="179" fontId="7" fillId="25" borderId="97" xfId="0" applyNumberFormat="1" applyFont="1" applyFill="1" applyBorder="1" applyAlignment="1">
      <alignment horizontal="center" vertical="center"/>
    </xf>
    <xf numFmtId="179" fontId="7" fillId="24" borderId="97" xfId="0" applyNumberFormat="1" applyFont="1" applyFill="1" applyBorder="1" applyAlignment="1">
      <alignment horizontal="center" vertical="center"/>
    </xf>
    <xf numFmtId="179" fontId="7" fillId="20" borderId="97" xfId="0" applyNumberFormat="1" applyFont="1" applyFill="1" applyBorder="1" applyAlignment="1">
      <alignment horizontal="center" vertical="center"/>
    </xf>
    <xf numFmtId="179" fontId="7" fillId="75" borderId="97" xfId="0" applyNumberFormat="1" applyFont="1" applyFill="1" applyBorder="1" applyAlignment="1">
      <alignment horizontal="center" vertical="center"/>
    </xf>
    <xf numFmtId="179" fontId="7" fillId="27" borderId="97" xfId="0" applyNumberFormat="1" applyFont="1" applyFill="1" applyBorder="1" applyAlignment="1">
      <alignment horizontal="center" vertical="center"/>
    </xf>
    <xf numFmtId="179" fontId="7" fillId="37" borderId="97" xfId="0" applyNumberFormat="1" applyFont="1" applyFill="1" applyBorder="1" applyAlignment="1">
      <alignment horizontal="center" vertical="center"/>
    </xf>
    <xf numFmtId="179" fontId="7" fillId="36" borderId="97" xfId="0" applyNumberFormat="1" applyFont="1" applyFill="1" applyBorder="1" applyAlignment="1">
      <alignment horizontal="center" vertical="center"/>
    </xf>
    <xf numFmtId="179" fontId="7" fillId="35" borderId="97" xfId="0" applyNumberFormat="1" applyFont="1" applyFill="1" applyBorder="1" applyAlignment="1">
      <alignment horizontal="center" vertical="center"/>
    </xf>
    <xf numFmtId="179" fontId="7" fillId="34" borderId="97" xfId="0" applyNumberFormat="1" applyFont="1" applyFill="1" applyBorder="1" applyAlignment="1">
      <alignment horizontal="center" vertical="center"/>
    </xf>
    <xf numFmtId="179" fontId="7" fillId="43" borderId="97" xfId="0" applyNumberFormat="1" applyFont="1" applyFill="1" applyBorder="1" applyAlignment="1">
      <alignment horizontal="center" vertical="center"/>
    </xf>
    <xf numFmtId="179" fontId="7" fillId="93" borderId="97" xfId="0" applyNumberFormat="1" applyFont="1" applyFill="1" applyBorder="1" applyAlignment="1">
      <alignment horizontal="center" vertical="center"/>
    </xf>
    <xf numFmtId="179" fontId="7" fillId="83" borderId="97" xfId="0" applyNumberFormat="1" applyFont="1" applyFill="1" applyBorder="1" applyAlignment="1">
      <alignment horizontal="center" vertical="center"/>
    </xf>
    <xf numFmtId="179" fontId="7" fillId="74" borderId="97" xfId="0" applyNumberFormat="1" applyFont="1" applyFill="1" applyBorder="1" applyAlignment="1">
      <alignment horizontal="center" vertical="center"/>
    </xf>
    <xf numFmtId="179" fontId="7" fillId="66" borderId="97" xfId="0" applyNumberFormat="1" applyFont="1" applyFill="1" applyBorder="1" applyAlignment="1">
      <alignment horizontal="center" vertical="center"/>
    </xf>
    <xf numFmtId="179" fontId="7" fillId="65" borderId="97" xfId="0" applyNumberFormat="1" applyFont="1" applyFill="1" applyBorder="1" applyAlignment="1">
      <alignment horizontal="center" vertical="center"/>
    </xf>
    <xf numFmtId="179" fontId="7" fillId="56" borderId="97" xfId="0" applyNumberFormat="1" applyFont="1" applyFill="1" applyBorder="1" applyAlignment="1">
      <alignment horizontal="center" vertical="center"/>
    </xf>
    <xf numFmtId="179" fontId="7" fillId="55" borderId="97" xfId="0" applyNumberFormat="1" applyFont="1" applyFill="1" applyBorder="1" applyAlignment="1">
      <alignment horizontal="center" vertical="center"/>
    </xf>
    <xf numFmtId="179" fontId="7" fillId="48" borderId="97" xfId="0" applyNumberFormat="1" applyFont="1" applyFill="1" applyBorder="1" applyAlignment="1">
      <alignment horizontal="center" vertical="center"/>
    </xf>
    <xf numFmtId="179" fontId="7" fillId="47" borderId="97" xfId="0" applyNumberFormat="1" applyFont="1" applyFill="1" applyBorder="1" applyAlignment="1">
      <alignment horizontal="center" vertical="center"/>
    </xf>
    <xf numFmtId="179" fontId="7" fillId="46" borderId="97" xfId="0" applyNumberFormat="1" applyFont="1" applyFill="1" applyBorder="1" applyAlignment="1">
      <alignment horizontal="center" vertical="center"/>
    </xf>
    <xf numFmtId="179" fontId="7" fillId="45" borderId="97" xfId="0" applyNumberFormat="1" applyFont="1" applyFill="1" applyBorder="1" applyAlignment="1">
      <alignment horizontal="center" vertical="center"/>
    </xf>
    <xf numFmtId="179" fontId="7" fillId="77" borderId="97" xfId="0" applyNumberFormat="1" applyFont="1" applyFill="1" applyBorder="1" applyAlignment="1">
      <alignment horizontal="center" vertical="center"/>
    </xf>
    <xf numFmtId="179" fontId="7" fillId="76" borderId="97" xfId="0" applyNumberFormat="1" applyFont="1" applyFill="1" applyBorder="1" applyAlignment="1">
      <alignment horizontal="center" vertical="center"/>
    </xf>
    <xf numFmtId="179" fontId="7" fillId="68" borderId="97" xfId="0" applyNumberFormat="1" applyFont="1" applyFill="1" applyBorder="1" applyAlignment="1">
      <alignment horizontal="center" vertical="center"/>
    </xf>
    <xf numFmtId="179" fontId="7" fillId="67" borderId="97" xfId="0" applyNumberFormat="1" applyFont="1" applyFill="1" applyBorder="1" applyAlignment="1">
      <alignment horizontal="center" vertical="center"/>
    </xf>
    <xf numFmtId="179" fontId="7" fillId="59" borderId="97" xfId="0" applyNumberFormat="1" applyFont="1" applyFill="1" applyBorder="1" applyAlignment="1">
      <alignment horizontal="center" vertical="center"/>
    </xf>
    <xf numFmtId="179" fontId="7" fillId="58" borderId="97" xfId="0" applyNumberFormat="1" applyFont="1" applyFill="1" applyBorder="1" applyAlignment="1">
      <alignment horizontal="center" vertical="center"/>
    </xf>
    <xf numFmtId="179" fontId="7" fillId="57" borderId="97" xfId="0" applyNumberFormat="1" applyFont="1" applyFill="1" applyBorder="1" applyAlignment="1">
      <alignment horizontal="center" vertical="center"/>
    </xf>
    <xf numFmtId="179" fontId="7" fillId="78" borderId="97" xfId="0" applyNumberFormat="1" applyFont="1" applyFill="1" applyBorder="1" applyAlignment="1">
      <alignment horizontal="center" vertical="center"/>
    </xf>
    <xf numFmtId="179" fontId="7" fillId="69" borderId="97" xfId="0" applyNumberFormat="1" applyFont="1" applyFill="1" applyBorder="1" applyAlignment="1">
      <alignment horizontal="center" vertical="center"/>
    </xf>
    <xf numFmtId="179" fontId="7" fillId="92" borderId="97" xfId="0" applyNumberFormat="1" applyFont="1" applyFill="1" applyBorder="1" applyAlignment="1">
      <alignment horizontal="center" vertical="center"/>
    </xf>
    <xf numFmtId="179" fontId="7" fillId="94" borderId="97" xfId="0" applyNumberFormat="1" applyFont="1" applyFill="1" applyBorder="1" applyAlignment="1">
      <alignment horizontal="center" vertical="center"/>
    </xf>
    <xf numFmtId="179" fontId="7" fillId="85" borderId="97" xfId="0" applyNumberFormat="1" applyFont="1" applyFill="1" applyBorder="1" applyAlignment="1">
      <alignment horizontal="center" vertical="center"/>
    </xf>
    <xf numFmtId="179" fontId="7" fillId="84" borderId="97" xfId="0" applyNumberFormat="1" applyFont="1" applyFill="1" applyBorder="1" applyAlignment="1">
      <alignment horizontal="center" vertical="center"/>
    </xf>
    <xf numFmtId="179" fontId="7" fillId="111" borderId="97" xfId="0" applyNumberFormat="1" applyFont="1" applyFill="1" applyBorder="1" applyAlignment="1">
      <alignment horizontal="center" vertical="center"/>
    </xf>
    <xf numFmtId="179" fontId="7" fillId="87" borderId="97" xfId="0" applyNumberFormat="1" applyFont="1" applyFill="1" applyBorder="1" applyAlignment="1">
      <alignment horizontal="center" vertical="center"/>
    </xf>
    <xf numFmtId="179" fontId="7" fillId="86" borderId="97" xfId="0" applyNumberFormat="1" applyFont="1" applyFill="1" applyBorder="1" applyAlignment="1">
      <alignment horizontal="center" vertical="center"/>
    </xf>
    <xf numFmtId="179" fontId="7" fillId="97" borderId="97" xfId="0" applyNumberFormat="1" applyFont="1" applyFill="1" applyBorder="1" applyAlignment="1">
      <alignment horizontal="center" vertical="center"/>
    </xf>
    <xf numFmtId="179" fontId="7" fillId="102" borderId="97" xfId="0" applyNumberFormat="1" applyFont="1" applyFill="1" applyBorder="1" applyAlignment="1">
      <alignment horizontal="center" vertical="center"/>
    </xf>
    <xf numFmtId="179" fontId="7" fillId="88" borderId="97" xfId="0" applyNumberFormat="1" applyFont="1" applyFill="1" applyBorder="1" applyAlignment="1">
      <alignment horizontal="center" vertical="center"/>
    </xf>
    <xf numFmtId="179" fontId="7" fillId="103" borderId="97" xfId="0" applyNumberFormat="1" applyFont="1" applyFill="1" applyBorder="1" applyAlignment="1">
      <alignment horizontal="center" vertical="center"/>
    </xf>
    <xf numFmtId="179" fontId="7" fillId="79" borderId="97" xfId="0" applyNumberFormat="1" applyFont="1" applyFill="1" applyBorder="1" applyAlignment="1">
      <alignment horizontal="center" vertical="center"/>
    </xf>
    <xf numFmtId="179" fontId="7" fillId="89" borderId="97" xfId="0" applyNumberFormat="1" applyFont="1" applyFill="1" applyBorder="1" applyAlignment="1">
      <alignment horizontal="center" vertical="center"/>
    </xf>
    <xf numFmtId="179" fontId="7" fillId="104" borderId="97" xfId="0" applyNumberFormat="1" applyFont="1" applyFill="1" applyBorder="1" applyAlignment="1">
      <alignment horizontal="center" vertical="center"/>
    </xf>
    <xf numFmtId="179" fontId="7" fillId="15" borderId="97" xfId="0" applyNumberFormat="1" applyFont="1" applyFill="1" applyBorder="1" applyAlignment="1">
      <alignment horizontal="center" vertical="center"/>
    </xf>
    <xf numFmtId="179" fontId="7" fillId="13" borderId="97" xfId="0" applyNumberFormat="1" applyFont="1" applyFill="1" applyBorder="1" applyAlignment="1">
      <alignment horizontal="center" vertical="center"/>
    </xf>
    <xf numFmtId="179" fontId="7" fillId="12" borderId="97" xfId="0" applyNumberFormat="1" applyFont="1" applyFill="1" applyBorder="1" applyAlignment="1">
      <alignment horizontal="center" vertical="center"/>
    </xf>
    <xf numFmtId="179" fontId="7" fillId="11" borderId="97" xfId="0" applyNumberFormat="1" applyFont="1" applyFill="1" applyBorder="1" applyAlignment="1">
      <alignment horizontal="center" vertical="center"/>
    </xf>
    <xf numFmtId="179" fontId="7" fillId="26" borderId="97" xfId="0" applyNumberFormat="1" applyFont="1" applyFill="1" applyBorder="1" applyAlignment="1">
      <alignment horizontal="center" vertical="center"/>
    </xf>
    <xf numFmtId="179" fontId="7" fillId="23" borderId="97" xfId="0" applyNumberFormat="1" applyFont="1" applyFill="1" applyBorder="1" applyAlignment="1">
      <alignment horizontal="center" vertical="center"/>
    </xf>
    <xf numFmtId="179" fontId="7" fillId="22" borderId="97" xfId="0" applyNumberFormat="1" applyFont="1" applyFill="1" applyBorder="1" applyAlignment="1">
      <alignment horizontal="center" vertical="center"/>
    </xf>
    <xf numFmtId="179" fontId="7" fillId="38" borderId="97" xfId="0" applyNumberFormat="1" applyFont="1" applyFill="1" applyBorder="1" applyAlignment="1">
      <alignment horizontal="center" vertical="center"/>
    </xf>
    <xf numFmtId="179" fontId="7" fillId="95" borderId="97" xfId="0" applyNumberFormat="1" applyFont="1" applyFill="1" applyBorder="1" applyAlignment="1">
      <alignment horizontal="center" vertical="center"/>
    </xf>
    <xf numFmtId="179" fontId="7" fillId="107" borderId="97" xfId="0" applyNumberFormat="1" applyFont="1" applyFill="1" applyBorder="1" applyAlignment="1">
      <alignment horizontal="center" vertical="center"/>
    </xf>
    <xf numFmtId="179" fontId="7" fillId="96" borderId="97" xfId="0" applyNumberFormat="1" applyFont="1" applyFill="1" applyBorder="1" applyAlignment="1">
      <alignment horizontal="center" vertical="center"/>
    </xf>
    <xf numFmtId="179" fontId="7" fillId="50" borderId="97" xfId="0" applyNumberFormat="1" applyFont="1" applyFill="1" applyBorder="1" applyAlignment="1">
      <alignment horizontal="center" vertical="center"/>
    </xf>
    <xf numFmtId="179" fontId="7" fillId="112" borderId="97" xfId="0" applyNumberFormat="1" applyFont="1" applyFill="1" applyBorder="1" applyAlignment="1">
      <alignment horizontal="center" vertical="center"/>
    </xf>
    <xf numFmtId="179" fontId="7" fillId="98" borderId="97" xfId="0" applyNumberFormat="1" applyFont="1" applyFill="1" applyBorder="1" applyAlignment="1">
      <alignment horizontal="center" vertical="center"/>
    </xf>
    <xf numFmtId="179" fontId="7" fillId="113" borderId="97" xfId="0" applyNumberFormat="1" applyFont="1" applyFill="1" applyBorder="1" applyAlignment="1">
      <alignment horizontal="center" vertical="center"/>
    </xf>
    <xf numFmtId="179" fontId="7" fillId="28" borderId="97" xfId="0" applyNumberFormat="1" applyFont="1" applyFill="1" applyBorder="1" applyAlignment="1">
      <alignment horizontal="center" vertical="center"/>
    </xf>
    <xf numFmtId="179" fontId="7" fillId="61" borderId="97" xfId="0" applyNumberFormat="1" applyFont="1" applyFill="1" applyBorder="1" applyAlignment="1">
      <alignment horizontal="center" vertical="center"/>
    </xf>
    <xf numFmtId="179" fontId="7" fillId="99" borderId="97" xfId="0" applyNumberFormat="1" applyFont="1" applyFill="1" applyBorder="1" applyAlignment="1">
      <alignment horizontal="center" vertical="center"/>
    </xf>
    <xf numFmtId="179" fontId="7" fillId="115" borderId="97" xfId="0" applyNumberFormat="1" applyFont="1" applyFill="1" applyBorder="1" applyAlignment="1">
      <alignment horizontal="center" vertical="center"/>
    </xf>
    <xf numFmtId="179" fontId="7" fillId="105" borderId="97" xfId="0" applyNumberFormat="1" applyFont="1" applyFill="1" applyBorder="1" applyAlignment="1">
      <alignment horizontal="center" vertical="center"/>
    </xf>
    <xf numFmtId="179" fontId="7" fillId="16" borderId="97" xfId="0" applyNumberFormat="1" applyFont="1" applyFill="1" applyBorder="1" applyAlignment="1">
      <alignment horizontal="center" vertical="center"/>
    </xf>
    <xf numFmtId="179" fontId="7" fillId="116" borderId="97" xfId="0" applyNumberFormat="1" applyFont="1" applyFill="1" applyBorder="1" applyAlignment="1">
      <alignment horizontal="center" vertical="center"/>
    </xf>
    <xf numFmtId="179" fontId="7" fillId="106" borderId="97" xfId="0" applyNumberFormat="1" applyFont="1" applyFill="1" applyBorder="1" applyAlignment="1">
      <alignment horizontal="center" vertical="center"/>
    </xf>
    <xf numFmtId="179" fontId="7" fillId="117" borderId="97" xfId="0" applyNumberFormat="1" applyFont="1" applyFill="1" applyBorder="1" applyAlignment="1">
      <alignment horizontal="center" vertical="center"/>
    </xf>
    <xf numFmtId="179" fontId="7" fillId="70" borderId="97" xfId="0" applyNumberFormat="1" applyFont="1" applyFill="1" applyBorder="1" applyAlignment="1">
      <alignment horizontal="center" vertical="center"/>
    </xf>
    <xf numFmtId="179" fontId="7" fillId="108" borderId="97" xfId="0" applyNumberFormat="1" applyFont="1" applyFill="1" applyBorder="1" applyAlignment="1">
      <alignment horizontal="center" vertical="center"/>
    </xf>
    <xf numFmtId="179" fontId="7" fillId="109" borderId="97" xfId="0" applyNumberFormat="1" applyFont="1" applyFill="1" applyBorder="1" applyAlignment="1">
      <alignment horizontal="center" vertical="center"/>
    </xf>
    <xf numFmtId="179" fontId="7" fillId="81" borderId="97" xfId="0" applyNumberFormat="1" applyFont="1" applyFill="1" applyBorder="1" applyAlignment="1">
      <alignment horizontal="center" vertical="center"/>
    </xf>
    <xf numFmtId="179" fontId="7" fillId="114" borderId="97" xfId="0" applyNumberFormat="1" applyFont="1" applyFill="1" applyBorder="1" applyAlignment="1">
      <alignment horizontal="center" vertical="center"/>
    </xf>
    <xf numFmtId="179" fontId="7" fillId="60" borderId="97" xfId="0" applyNumberFormat="1" applyFont="1" applyFill="1" applyBorder="1" applyAlignment="1">
      <alignment horizontal="center" vertical="center"/>
    </xf>
    <xf numFmtId="179" fontId="7" fillId="100" borderId="97" xfId="0" applyNumberFormat="1" applyFont="1" applyFill="1" applyBorder="1" applyAlignment="1">
      <alignment horizontal="center" vertical="center"/>
    </xf>
    <xf numFmtId="179" fontId="7" fillId="120" borderId="97" xfId="0" applyNumberFormat="1" applyFont="1" applyFill="1" applyBorder="1" applyAlignment="1">
      <alignment horizontal="center" vertical="center"/>
    </xf>
    <xf numFmtId="179" fontId="7" fillId="121" borderId="97" xfId="0" applyNumberFormat="1" applyFont="1" applyFill="1" applyBorder="1" applyAlignment="1">
      <alignment horizontal="center" vertical="center"/>
    </xf>
    <xf numFmtId="179" fontId="7" fillId="90" borderId="97" xfId="0" applyNumberFormat="1" applyFont="1" applyFill="1" applyBorder="1" applyAlignment="1">
      <alignment horizontal="center" vertical="center"/>
    </xf>
    <xf numFmtId="179" fontId="7" fillId="118" borderId="97" xfId="0" applyNumberFormat="1" applyFont="1" applyFill="1" applyBorder="1" applyAlignment="1">
      <alignment horizontal="center" vertical="center"/>
    </xf>
    <xf numFmtId="179" fontId="7" fillId="49" borderId="97" xfId="0" applyNumberFormat="1" applyFont="1" applyFill="1" applyBorder="1" applyAlignment="1">
      <alignment horizontal="center" vertical="center"/>
    </xf>
    <xf numFmtId="179" fontId="7" fillId="123" borderId="97" xfId="0" applyNumberFormat="1" applyFont="1" applyFill="1" applyBorder="1" applyAlignment="1">
      <alignment horizontal="center" vertical="center"/>
    </xf>
    <xf numFmtId="179" fontId="7" fillId="91" borderId="97" xfId="0" applyNumberFormat="1" applyFont="1" applyFill="1" applyBorder="1" applyAlignment="1">
      <alignment horizontal="center" vertical="center"/>
    </xf>
    <xf numFmtId="179" fontId="7" fillId="125" borderId="97" xfId="0" applyNumberFormat="1" applyFont="1" applyFill="1" applyBorder="1" applyAlignment="1">
      <alignment horizontal="center" vertical="center"/>
    </xf>
    <xf numFmtId="179" fontId="7" fillId="124" borderId="97" xfId="0" applyNumberFormat="1" applyFont="1" applyFill="1" applyBorder="1" applyAlignment="1">
      <alignment horizontal="center" vertical="center"/>
    </xf>
    <xf numFmtId="179" fontId="7" fillId="80" borderId="97" xfId="0" applyNumberFormat="1" applyFont="1" applyFill="1" applyBorder="1" applyAlignment="1">
      <alignment horizontal="center" vertical="center"/>
    </xf>
    <xf numFmtId="179" fontId="7" fillId="110" borderId="97" xfId="0" applyNumberFormat="1" applyFont="1" applyFill="1" applyBorder="1" applyAlignment="1">
      <alignment horizontal="center" vertical="center"/>
    </xf>
    <xf numFmtId="179" fontId="7" fillId="126" borderId="97" xfId="0" applyNumberFormat="1" applyFont="1" applyFill="1" applyBorder="1" applyAlignment="1">
      <alignment horizontal="center" vertical="center"/>
    </xf>
    <xf numFmtId="179" fontId="7" fillId="127" borderId="97" xfId="0" applyNumberFormat="1" applyFont="1" applyFill="1" applyBorder="1" applyAlignment="1">
      <alignment horizontal="center" vertical="center"/>
    </xf>
    <xf numFmtId="179" fontId="7" fillId="134" borderId="97" xfId="0" applyNumberFormat="1" applyFont="1" applyFill="1" applyBorder="1" applyAlignment="1">
      <alignment horizontal="center" vertical="center"/>
    </xf>
    <xf numFmtId="179" fontId="7" fillId="71" borderId="97" xfId="0" applyNumberFormat="1" applyFont="1" applyFill="1" applyBorder="1" applyAlignment="1">
      <alignment horizontal="center" vertical="center"/>
    </xf>
    <xf numFmtId="179" fontId="7" fillId="101" borderId="97" xfId="0" applyNumberFormat="1" applyFont="1" applyFill="1" applyBorder="1" applyAlignment="1">
      <alignment horizontal="center" vertical="center"/>
    </xf>
    <xf numFmtId="179" fontId="7" fillId="119" borderId="97" xfId="0" applyNumberFormat="1" applyFont="1" applyFill="1" applyBorder="1" applyAlignment="1">
      <alignment horizontal="center" vertical="center"/>
    </xf>
    <xf numFmtId="179" fontId="7" fillId="135" borderId="97" xfId="0" applyNumberFormat="1" applyFont="1" applyFill="1" applyBorder="1" applyAlignment="1">
      <alignment horizontal="center" vertical="center"/>
    </xf>
    <xf numFmtId="179" fontId="7" fillId="122" borderId="97" xfId="0" applyNumberFormat="1" applyFont="1" applyFill="1" applyBorder="1" applyAlignment="1">
      <alignment horizontal="center" vertical="center"/>
    </xf>
    <xf numFmtId="179" fontId="7" fillId="130" borderId="97" xfId="0" applyNumberFormat="1" applyFont="1" applyFill="1" applyBorder="1" applyAlignment="1">
      <alignment horizontal="center" vertical="center"/>
    </xf>
    <xf numFmtId="179" fontId="7" fillId="132" borderId="97" xfId="0" applyNumberFormat="1" applyFont="1" applyFill="1" applyBorder="1" applyAlignment="1">
      <alignment horizontal="center" vertical="center"/>
    </xf>
    <xf numFmtId="179" fontId="7" fillId="133" borderId="97" xfId="0" applyNumberFormat="1" applyFont="1" applyFill="1" applyBorder="1" applyAlignment="1">
      <alignment horizontal="center" vertical="center"/>
    </xf>
    <xf numFmtId="179" fontId="7" fillId="131" borderId="97" xfId="0" applyNumberFormat="1" applyFont="1" applyFill="1" applyBorder="1" applyAlignment="1">
      <alignment horizontal="center" vertical="center"/>
    </xf>
    <xf numFmtId="179" fontId="7" fillId="128" borderId="97" xfId="0" applyNumberFormat="1" applyFont="1" applyFill="1" applyBorder="1" applyAlignment="1">
      <alignment horizontal="center" vertical="center"/>
    </xf>
    <xf numFmtId="179" fontId="7" fillId="136" borderId="97" xfId="0" applyNumberFormat="1" applyFont="1" applyFill="1" applyBorder="1" applyAlignment="1">
      <alignment horizontal="center" vertical="center"/>
    </xf>
    <xf numFmtId="179" fontId="7" fillId="142" borderId="97" xfId="0" applyNumberFormat="1" applyFont="1" applyFill="1" applyBorder="1" applyAlignment="1">
      <alignment horizontal="center" vertical="center"/>
    </xf>
    <xf numFmtId="179" fontId="7" fillId="14" borderId="97" xfId="0" applyNumberFormat="1" applyFont="1" applyFill="1" applyBorder="1" applyAlignment="1">
      <alignment horizontal="center" vertical="center"/>
    </xf>
    <xf numFmtId="179" fontId="7" fillId="39" borderId="97" xfId="0" applyNumberFormat="1" applyFont="1" applyFill="1" applyBorder="1" applyAlignment="1">
      <alignment horizontal="center" vertical="center"/>
    </xf>
    <xf numFmtId="179" fontId="7" fillId="137" borderId="97" xfId="0" applyNumberFormat="1" applyFont="1" applyFill="1" applyBorder="1" applyAlignment="1">
      <alignment horizontal="center" vertical="center"/>
    </xf>
    <xf numFmtId="179" fontId="7" fillId="129" borderId="97" xfId="0" applyNumberFormat="1" applyFont="1" applyFill="1" applyBorder="1" applyAlignment="1">
      <alignment horizontal="center" vertical="center"/>
    </xf>
    <xf numFmtId="179" fontId="7" fillId="138" borderId="97" xfId="0" applyNumberFormat="1" applyFont="1" applyFill="1" applyBorder="1" applyAlignment="1">
      <alignment horizontal="center" vertical="center"/>
    </xf>
    <xf numFmtId="179" fontId="7" fillId="139" borderId="97" xfId="0" applyNumberFormat="1" applyFont="1" applyFill="1" applyBorder="1" applyAlignment="1">
      <alignment horizontal="center" vertical="center"/>
    </xf>
    <xf numFmtId="179" fontId="7" fillId="140" borderId="97" xfId="0" applyNumberFormat="1" applyFont="1" applyFill="1" applyBorder="1" applyAlignment="1">
      <alignment horizontal="center" vertical="center"/>
    </xf>
    <xf numFmtId="179" fontId="7" fillId="141" borderId="98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77" fontId="7" fillId="0" borderId="95" xfId="0" applyNumberFormat="1" applyFont="1" applyBorder="1" applyAlignment="1">
      <alignment horizontal="center" vertical="center"/>
    </xf>
    <xf numFmtId="177" fontId="7" fillId="0" borderId="94" xfId="0" applyNumberFormat="1" applyFont="1" applyBorder="1" applyAlignment="1">
      <alignment horizontal="center" vertical="center"/>
    </xf>
    <xf numFmtId="177" fontId="7" fillId="0" borderId="100" xfId="0" applyNumberFormat="1" applyFont="1" applyBorder="1" applyAlignment="1">
      <alignment horizontal="center" vertical="center"/>
    </xf>
    <xf numFmtId="177" fontId="7" fillId="0" borderId="102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179" fontId="7" fillId="141" borderId="97" xfId="0" applyNumberFormat="1" applyFont="1" applyFill="1" applyBorder="1" applyAlignment="1">
      <alignment horizontal="center" vertical="center"/>
    </xf>
    <xf numFmtId="179" fontId="7" fillId="58" borderId="101" xfId="0" applyNumberFormat="1" applyFont="1" applyFill="1" applyBorder="1" applyAlignment="1">
      <alignment horizontal="center" vertical="center"/>
    </xf>
    <xf numFmtId="179" fontId="7" fillId="58" borderId="25" xfId="0" applyNumberFormat="1" applyFont="1" applyFill="1" applyBorder="1" applyAlignment="1">
      <alignment horizontal="center" vertical="center"/>
    </xf>
    <xf numFmtId="179" fontId="7" fillId="28" borderId="98" xfId="0" applyNumberFormat="1" applyFont="1" applyFill="1" applyBorder="1" applyAlignment="1">
      <alignment horizontal="center" vertical="center"/>
    </xf>
    <xf numFmtId="179" fontId="7" fillId="81" borderId="99" xfId="0" applyNumberFormat="1" applyFont="1" applyFill="1" applyBorder="1" applyAlignment="1">
      <alignment horizontal="center" vertical="center"/>
    </xf>
    <xf numFmtId="179" fontId="7" fillId="81" borderId="26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420" borderId="103" xfId="0" applyFont="1" applyFill="1" applyBorder="1" applyAlignment="1">
      <alignment vertical="center" textRotation="90"/>
    </xf>
    <xf numFmtId="179" fontId="7" fillId="0" borderId="104" xfId="0" applyNumberFormat="1" applyFont="1" applyFill="1" applyBorder="1" applyAlignment="1">
      <alignment horizontal="center" vertical="center"/>
    </xf>
    <xf numFmtId="179" fontId="7" fillId="8" borderId="104" xfId="0" applyNumberFormat="1" applyFont="1" applyFill="1" applyBorder="1" applyAlignment="1">
      <alignment horizontal="center" vertical="center"/>
    </xf>
    <xf numFmtId="0" fontId="0" fillId="0" borderId="104" xfId="0" applyBorder="1">
      <alignment vertical="center"/>
    </xf>
    <xf numFmtId="179" fontId="7" fillId="10" borderId="104" xfId="0" applyNumberFormat="1" applyFont="1" applyFill="1" applyBorder="1" applyAlignment="1">
      <alignment horizontal="center" vertical="center"/>
    </xf>
    <xf numFmtId="179" fontId="7" fillId="17" borderId="104" xfId="0" applyNumberFormat="1" applyFont="1" applyFill="1" applyBorder="1" applyAlignment="1">
      <alignment horizontal="center" vertical="center"/>
    </xf>
    <xf numFmtId="179" fontId="7" fillId="82" borderId="104" xfId="0" applyNumberFormat="1" applyFont="1" applyFill="1" applyBorder="1" applyAlignment="1">
      <alignment horizontal="center" vertical="center"/>
    </xf>
    <xf numFmtId="179" fontId="7" fillId="0" borderId="105" xfId="0" applyNumberFormat="1" applyFont="1" applyFill="1" applyBorder="1" applyAlignment="1">
      <alignment horizontal="center" vertical="center"/>
    </xf>
    <xf numFmtId="0" fontId="14" fillId="420" borderId="106" xfId="0" applyFont="1" applyFill="1" applyBorder="1" applyAlignment="1">
      <alignment vertical="center" textRotation="90"/>
    </xf>
    <xf numFmtId="179" fontId="7" fillId="0" borderId="107" xfId="0" applyNumberFormat="1" applyFont="1" applyFill="1" applyBorder="1" applyAlignment="1">
      <alignment horizontal="center" vertical="center"/>
    </xf>
    <xf numFmtId="0" fontId="14" fillId="420" borderId="108" xfId="0" applyFont="1" applyFill="1" applyBorder="1" applyAlignment="1">
      <alignment vertical="center" textRotation="90"/>
    </xf>
    <xf numFmtId="179" fontId="7" fillId="0" borderId="109" xfId="0" applyNumberFormat="1" applyFont="1" applyFill="1" applyBorder="1" applyAlignment="1">
      <alignment horizontal="center" vertical="center"/>
    </xf>
    <xf numFmtId="179" fontId="7" fillId="67" borderId="109" xfId="0" applyNumberFormat="1" applyFont="1" applyFill="1" applyBorder="1" applyAlignment="1">
      <alignment horizontal="center" vertical="center"/>
    </xf>
    <xf numFmtId="0" fontId="0" fillId="0" borderId="109" xfId="0" applyBorder="1">
      <alignment vertical="center"/>
    </xf>
    <xf numFmtId="179" fontId="7" fillId="68" borderId="109" xfId="0" applyNumberFormat="1" applyFont="1" applyFill="1" applyBorder="1" applyAlignment="1">
      <alignment horizontal="center" vertical="center"/>
    </xf>
    <xf numFmtId="179" fontId="7" fillId="82" borderId="109" xfId="0" applyNumberFormat="1" applyFont="1" applyFill="1" applyBorder="1" applyAlignment="1">
      <alignment horizontal="center" vertical="center"/>
    </xf>
    <xf numFmtId="179" fontId="7" fillId="27" borderId="109" xfId="0" applyNumberFormat="1" applyFont="1" applyFill="1" applyBorder="1" applyAlignment="1">
      <alignment horizontal="center" vertical="center"/>
    </xf>
    <xf numFmtId="179" fontId="7" fillId="0" borderId="110" xfId="0" applyNumberFormat="1" applyFont="1" applyFill="1" applyBorder="1" applyAlignment="1">
      <alignment horizontal="center" vertical="center"/>
    </xf>
    <xf numFmtId="179" fontId="7" fillId="59" borderId="104" xfId="0" applyNumberFormat="1" applyFont="1" applyFill="1" applyBorder="1" applyAlignment="1">
      <alignment horizontal="center" vertical="center"/>
    </xf>
    <xf numFmtId="179" fontId="7" fillId="57" borderId="104" xfId="0" applyNumberFormat="1" applyFont="1" applyFill="1" applyBorder="1" applyAlignment="1">
      <alignment horizontal="center" vertical="center"/>
    </xf>
    <xf numFmtId="179" fontId="7" fillId="15" borderId="104" xfId="0" applyNumberFormat="1" applyFont="1" applyFill="1" applyBorder="1" applyAlignment="1">
      <alignment horizontal="center" vertical="center"/>
    </xf>
    <xf numFmtId="179" fontId="7" fillId="92" borderId="104" xfId="0" applyNumberFormat="1" applyFont="1" applyFill="1" applyBorder="1" applyAlignment="1">
      <alignment horizontal="center" vertical="center"/>
    </xf>
    <xf numFmtId="179" fontId="7" fillId="129" borderId="104" xfId="0" applyNumberFormat="1" applyFont="1" applyFill="1" applyBorder="1" applyAlignment="1">
      <alignment horizontal="center" vertical="center"/>
    </xf>
    <xf numFmtId="179" fontId="7" fillId="141" borderId="109" xfId="0" applyNumberFormat="1" applyFont="1" applyFill="1" applyBorder="1" applyAlignment="1">
      <alignment horizontal="center" vertical="center"/>
    </xf>
    <xf numFmtId="179" fontId="7" fillId="129" borderId="109" xfId="0" applyNumberFormat="1" applyFont="1" applyFill="1" applyBorder="1" applyAlignment="1">
      <alignment horizontal="center" vertical="center"/>
    </xf>
    <xf numFmtId="179" fontId="7" fillId="142" borderId="109" xfId="0" applyNumberFormat="1" applyFont="1" applyFill="1" applyBorder="1" applyAlignment="1">
      <alignment horizontal="center" vertical="center"/>
    </xf>
    <xf numFmtId="179" fontId="7" fillId="14" borderId="109" xfId="0" applyNumberFormat="1" applyFont="1" applyFill="1" applyBorder="1" applyAlignment="1">
      <alignment horizontal="center" vertical="center"/>
    </xf>
    <xf numFmtId="179" fontId="7" fillId="28" borderId="109" xfId="0" applyNumberFormat="1" applyFont="1" applyFill="1" applyBorder="1" applyAlignment="1">
      <alignment horizontal="center" vertical="center"/>
    </xf>
    <xf numFmtId="179" fontId="7" fillId="16" borderId="109" xfId="0" applyNumberFormat="1" applyFont="1" applyFill="1" applyBorder="1" applyAlignment="1">
      <alignment horizontal="center"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7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2"/>
      <tableStyleElement type="headerRow" dxfId="71"/>
    </tableStyle>
  </tableStyles>
  <colors>
    <mruColors>
      <color rgb="FF8A55AB"/>
      <color rgb="FF9E7C62"/>
      <color rgb="FF76AB55"/>
      <color rgb="FFC79673"/>
      <color rgb="FFD9B8A7"/>
      <color rgb="FFB0895A"/>
      <color rgb="FFBF8E7A"/>
      <color rgb="FFD6B4A3"/>
      <color rgb="FFD4B09F"/>
      <color rgb="FFB586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221674</xdr:colOff>
      <xdr:row>34</xdr:row>
      <xdr:rowOff>83235</xdr:rowOff>
    </xdr:from>
    <xdr:to>
      <xdr:col>74</xdr:col>
      <xdr:colOff>411429</xdr:colOff>
      <xdr:row>43</xdr:row>
      <xdr:rowOff>147065</xdr:rowOff>
    </xdr:to>
    <xdr:pic>
      <xdr:nvPicPr>
        <xdr:cNvPr id="6" name="그림 5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7024362"/>
          <a:ext cx="3875064" cy="1892630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26</xdr:row>
      <xdr:rowOff>128847</xdr:rowOff>
    </xdr:from>
    <xdr:to>
      <xdr:col>74</xdr:col>
      <xdr:colOff>373329</xdr:colOff>
      <xdr:row>36</xdr:row>
      <xdr:rowOff>53</xdr:rowOff>
    </xdr:to>
    <xdr:pic>
      <xdr:nvPicPr>
        <xdr:cNvPr id="5" name="그림 4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5421283"/>
          <a:ext cx="3836964" cy="1921679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19</xdr:row>
      <xdr:rowOff>69532</xdr:rowOff>
    </xdr:from>
    <xdr:to>
      <xdr:col>74</xdr:col>
      <xdr:colOff>312369</xdr:colOff>
      <xdr:row>28</xdr:row>
      <xdr:rowOff>202744</xdr:rowOff>
    </xdr:to>
    <xdr:pic>
      <xdr:nvPicPr>
        <xdr:cNvPr id="3" name="그림 2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3962659"/>
          <a:ext cx="3776004" cy="1948158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12</xdr:row>
      <xdr:rowOff>55418</xdr:rowOff>
    </xdr:from>
    <xdr:to>
      <xdr:col>74</xdr:col>
      <xdr:colOff>318045</xdr:colOff>
      <xdr:row>22</xdr:row>
      <xdr:rowOff>39469</xdr:rowOff>
    </xdr:to>
    <xdr:pic>
      <xdr:nvPicPr>
        <xdr:cNvPr id="4" name="그림 3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2563091"/>
          <a:ext cx="3781680" cy="19652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67</xdr:row>
      <xdr:rowOff>41664</xdr:rowOff>
    </xdr:from>
    <xdr:to>
      <xdr:col>74</xdr:col>
      <xdr:colOff>411429</xdr:colOff>
      <xdr:row>77</xdr:row>
      <xdr:rowOff>105493</xdr:rowOff>
    </xdr:to>
    <xdr:pic>
      <xdr:nvPicPr>
        <xdr:cNvPr id="7" name="그림 6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12995664"/>
          <a:ext cx="3875064" cy="183721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58</xdr:row>
      <xdr:rowOff>128841</xdr:rowOff>
    </xdr:from>
    <xdr:to>
      <xdr:col>74</xdr:col>
      <xdr:colOff>373329</xdr:colOff>
      <xdr:row>70</xdr:row>
      <xdr:rowOff>46</xdr:rowOff>
    </xdr:to>
    <xdr:pic>
      <xdr:nvPicPr>
        <xdr:cNvPr id="8" name="그림 7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11517277"/>
          <a:ext cx="3836964" cy="18385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50</xdr:row>
      <xdr:rowOff>138801</xdr:rowOff>
    </xdr:from>
    <xdr:to>
      <xdr:col>74</xdr:col>
      <xdr:colOff>312369</xdr:colOff>
      <xdr:row>62</xdr:row>
      <xdr:rowOff>70429</xdr:rowOff>
    </xdr:to>
    <xdr:pic>
      <xdr:nvPicPr>
        <xdr:cNvPr id="9" name="그림 8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09188" y="10306058"/>
          <a:ext cx="3835381" cy="2282942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42</xdr:row>
      <xdr:rowOff>13846</xdr:rowOff>
    </xdr:from>
    <xdr:to>
      <xdr:col>74</xdr:col>
      <xdr:colOff>318045</xdr:colOff>
      <xdr:row>52</xdr:row>
      <xdr:rowOff>191860</xdr:rowOff>
    </xdr:to>
    <xdr:pic>
      <xdr:nvPicPr>
        <xdr:cNvPr id="10" name="그림 9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8575955"/>
          <a:ext cx="3781680" cy="2020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2" name="그림 1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2" t="12491" r="31268" b="35976"/>
        <a:stretch/>
      </xdr:blipFill>
      <xdr:spPr>
        <a:xfrm>
          <a:off x="634822" y="613317"/>
          <a:ext cx="1193978" cy="12043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0</xdr:colOff>
      <xdr:row>5</xdr:row>
      <xdr:rowOff>1200693</xdr:rowOff>
    </xdr:to>
    <xdr:pic>
      <xdr:nvPicPr>
        <xdr:cNvPr id="27" name="그림 26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636494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0</xdr:colOff>
      <xdr:row>5</xdr:row>
      <xdr:rowOff>1200693</xdr:rowOff>
    </xdr:to>
    <xdr:pic>
      <xdr:nvPicPr>
        <xdr:cNvPr id="28" name="그림 27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3191435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0</xdr:colOff>
      <xdr:row>5</xdr:row>
      <xdr:rowOff>1200693</xdr:rowOff>
    </xdr:to>
    <xdr:pic>
      <xdr:nvPicPr>
        <xdr:cNvPr id="29" name="그림 28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5746376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1</xdr:colOff>
      <xdr:row>5</xdr:row>
      <xdr:rowOff>1200693</xdr:rowOff>
    </xdr:to>
    <xdr:pic>
      <xdr:nvPicPr>
        <xdr:cNvPr id="30" name="그림 29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8301318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1192305</xdr:colOff>
      <xdr:row>5</xdr:row>
      <xdr:rowOff>1200693</xdr:rowOff>
    </xdr:to>
    <xdr:pic>
      <xdr:nvPicPr>
        <xdr:cNvPr id="31" name="그림 30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10863943" y="2253343"/>
          <a:ext cx="1197428" cy="120069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</xdr:row>
      <xdr:rowOff>3061</xdr:rowOff>
    </xdr:from>
    <xdr:to>
      <xdr:col>3</xdr:col>
      <xdr:colOff>1</xdr:colOff>
      <xdr:row>8</xdr:row>
      <xdr:rowOff>3060</xdr:rowOff>
    </xdr:to>
    <xdr:pic>
      <xdr:nvPicPr>
        <xdr:cNvPr id="32" name="그림 31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631372" y="3900147"/>
          <a:ext cx="1197429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37" name="그림 36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636494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38" name="그림 37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3186545" y="7855527"/>
          <a:ext cx="1191491" cy="1205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0</xdr:colOff>
      <xdr:row>10</xdr:row>
      <xdr:rowOff>0</xdr:rowOff>
    </xdr:to>
    <xdr:pic>
      <xdr:nvPicPr>
        <xdr:cNvPr id="39" name="그림 38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5746376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</xdr:colOff>
      <xdr:row>10</xdr:row>
      <xdr:rowOff>0</xdr:rowOff>
    </xdr:to>
    <xdr:pic>
      <xdr:nvPicPr>
        <xdr:cNvPr id="40" name="그림 39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8301318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1192305</xdr:colOff>
      <xdr:row>10</xdr:row>
      <xdr:rowOff>0</xdr:rowOff>
    </xdr:to>
    <xdr:pic>
      <xdr:nvPicPr>
        <xdr:cNvPr id="41" name="그림 40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5735782" y="10266218"/>
          <a:ext cx="1191490" cy="1205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23" name="그림 22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3191435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pic>
      <xdr:nvPicPr>
        <xdr:cNvPr id="24" name="그림 23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5746376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1</xdr:colOff>
      <xdr:row>4</xdr:row>
      <xdr:rowOff>0</xdr:rowOff>
    </xdr:to>
    <xdr:pic>
      <xdr:nvPicPr>
        <xdr:cNvPr id="25" name="그림 24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8301318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1192305</xdr:colOff>
      <xdr:row>4</xdr:row>
      <xdr:rowOff>0</xdr:rowOff>
    </xdr:to>
    <xdr:pic>
      <xdr:nvPicPr>
        <xdr:cNvPr id="26" name="그림 25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10856259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</xdr:colOff>
      <xdr:row>7</xdr:row>
      <xdr:rowOff>1201270</xdr:rowOff>
    </xdr:to>
    <xdr:pic>
      <xdr:nvPicPr>
        <xdr:cNvPr id="46" name="그림 45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3189514" y="3897086"/>
          <a:ext cx="1197430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3982</xdr:colOff>
      <xdr:row>7</xdr:row>
      <xdr:rowOff>0</xdr:rowOff>
    </xdr:from>
    <xdr:to>
      <xdr:col>15</xdr:col>
      <xdr:colOff>1</xdr:colOff>
      <xdr:row>7</xdr:row>
      <xdr:rowOff>1201270</xdr:rowOff>
    </xdr:to>
    <xdr:pic>
      <xdr:nvPicPr>
        <xdr:cNvPr id="47" name="그림 46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10867925" y="3897086"/>
          <a:ext cx="1193447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7</xdr:row>
      <xdr:rowOff>7044</xdr:rowOff>
    </xdr:from>
    <xdr:to>
      <xdr:col>12</xdr:col>
      <xdr:colOff>1</xdr:colOff>
      <xdr:row>8</xdr:row>
      <xdr:rowOff>0</xdr:rowOff>
    </xdr:to>
    <xdr:pic>
      <xdr:nvPicPr>
        <xdr:cNvPr id="48" name="그림 47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8305800" y="3904130"/>
          <a:ext cx="1197430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1192305</xdr:colOff>
      <xdr:row>7</xdr:row>
      <xdr:rowOff>1201270</xdr:rowOff>
    </xdr:to>
    <xdr:pic>
      <xdr:nvPicPr>
        <xdr:cNvPr id="49" name="그림 48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5747657" y="3897086"/>
          <a:ext cx="1197428" cy="120127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ncycolorpedia.kr/a5b7b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H236"/>
  <sheetViews>
    <sheetView showGridLines="0" tabSelected="1" zoomScale="70" zoomScaleNormal="70" workbookViewId="0">
      <pane ySplit="4" topLeftCell="A5" activePane="bottomLeft" state="frozen"/>
      <selection pane="bottomLeft" activeCell="A5" sqref="A5"/>
    </sheetView>
  </sheetViews>
  <sheetFormatPr defaultColWidth="9" defaultRowHeight="15.6" x14ac:dyDescent="0.4"/>
  <cols>
    <col min="1" max="1" width="2.09765625" style="6" customWidth="1"/>
    <col min="2" max="4" width="5.5" style="89" customWidth="1"/>
    <col min="5" max="10" width="5.19921875" style="89" customWidth="1"/>
    <col min="11" max="11" width="2.09765625" style="6" customWidth="1"/>
    <col min="12" max="14" width="5.5" style="89" customWidth="1"/>
    <col min="15" max="17" width="5.19921875" style="89" customWidth="1"/>
    <col min="18" max="18" width="2.09765625" style="6" customWidth="1"/>
    <col min="19" max="21" width="5.19921875" style="89" customWidth="1"/>
    <col min="22" max="22" width="2.09765625" style="6" customWidth="1"/>
    <col min="23" max="25" width="5.5" style="89" customWidth="1"/>
    <col min="26" max="28" width="5.19921875" style="89" customWidth="1"/>
    <col min="29" max="29" width="2.09765625" style="6" customWidth="1"/>
    <col min="30" max="32" width="5.19921875" style="89" customWidth="1"/>
    <col min="33" max="33" width="2.09765625" style="6" customWidth="1"/>
    <col min="34" max="36" width="5.5" style="89" customWidth="1"/>
    <col min="37" max="39" width="5.19921875" style="89" customWidth="1"/>
    <col min="40" max="40" width="2.09765625" style="6" customWidth="1"/>
    <col min="41" max="43" width="5.19921875" style="89" customWidth="1"/>
    <col min="44" max="44" width="2.09765625" style="6" customWidth="1"/>
    <col min="45" max="46" width="19" style="89" customWidth="1"/>
    <col min="47" max="59" width="9" style="90"/>
    <col min="60" max="60" width="15" style="90" bestFit="1" customWidth="1"/>
    <col min="61" max="16384" width="9" style="90"/>
  </cols>
  <sheetData>
    <row r="1" spans="2:57" x14ac:dyDescent="0.4">
      <c r="AG1" s="89"/>
      <c r="AZ1" s="89">
        <v>36.758536585365825</v>
      </c>
    </row>
    <row r="2" spans="2:57" x14ac:dyDescent="0.4">
      <c r="B2" s="88" t="s">
        <v>273</v>
      </c>
      <c r="AG2" s="89"/>
    </row>
    <row r="3" spans="2:57" x14ac:dyDescent="0.4">
      <c r="E3" s="89">
        <v>154</v>
      </c>
      <c r="F3" s="89">
        <v>131</v>
      </c>
      <c r="G3" s="89">
        <v>102</v>
      </c>
      <c r="H3" s="89">
        <f t="shared" ref="H3" si="0">IF(MAX(E3,F3,G3)=E3,60*(F3-G3)/(MAX(E3,F3,G3)-MIN(E3,F3,G3)),IF(MAX(E3,F3,G3)=F3,(120+(60*(G3-E3)/(MAX(E3,F3,G3)-MIN(E3,F3,G3)))),IF(MAX(E3,F3,G3)=G3,(240+(60*(E3-F3)/(MAX(E3,F3,G3)-MIN(E3,F3,G3)))),0)))</f>
        <v>33.46153846153846</v>
      </c>
      <c r="I3" s="89">
        <f t="shared" ref="I3" si="1">ROUND((MAX(E3/255, F3/255, G3/255) - MIN(E3/255, F3/255, G3/255))/MAX(E3/255, F3/255, G3/255),3)*100</f>
        <v>33.800000000000004</v>
      </c>
      <c r="J3" s="89">
        <f t="shared" ref="J3" si="2">ROUND(MAX(E3/255, F3/255, G3/255),3)*100</f>
        <v>60.4</v>
      </c>
      <c r="L3" s="87" t="s">
        <v>274</v>
      </c>
      <c r="O3" s="89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  <c r="W3" s="87" t="s">
        <v>275</v>
      </c>
      <c r="AH3" s="91" t="s">
        <v>276</v>
      </c>
      <c r="AS3" s="89">
        <v>26</v>
      </c>
      <c r="AT3" s="89">
        <v>23</v>
      </c>
      <c r="BE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</row>
    <row r="4" spans="2:57" x14ac:dyDescent="0.4">
      <c r="B4" s="86" t="s">
        <v>17</v>
      </c>
      <c r="C4" s="86" t="s">
        <v>191</v>
      </c>
      <c r="D4" s="86" t="s">
        <v>196</v>
      </c>
      <c r="E4" s="92" t="s">
        <v>152</v>
      </c>
      <c r="F4" s="92" t="s">
        <v>153</v>
      </c>
      <c r="G4" s="92" t="s">
        <v>154</v>
      </c>
      <c r="H4" s="92" t="s">
        <v>193</v>
      </c>
      <c r="I4" s="92" t="s">
        <v>192</v>
      </c>
      <c r="J4" s="92" t="s">
        <v>194</v>
      </c>
      <c r="L4" s="86" t="s">
        <v>17</v>
      </c>
      <c r="M4" s="86" t="s">
        <v>191</v>
      </c>
      <c r="N4" s="86" t="s">
        <v>196</v>
      </c>
      <c r="O4" s="92" t="s">
        <v>252</v>
      </c>
      <c r="P4" s="92" t="s">
        <v>253</v>
      </c>
      <c r="Q4" s="92" t="s">
        <v>254</v>
      </c>
      <c r="S4" s="92" t="s">
        <v>193</v>
      </c>
      <c r="T4" s="92" t="s">
        <v>192</v>
      </c>
      <c r="U4" s="92" t="s">
        <v>194</v>
      </c>
      <c r="W4" s="86" t="s">
        <v>17</v>
      </c>
      <c r="X4" s="86" t="s">
        <v>191</v>
      </c>
      <c r="Y4" s="86" t="s">
        <v>196</v>
      </c>
      <c r="Z4" s="92" t="s">
        <v>252</v>
      </c>
      <c r="AA4" s="92" t="s">
        <v>253</v>
      </c>
      <c r="AB4" s="92" t="s">
        <v>254</v>
      </c>
      <c r="AD4" s="92" t="s">
        <v>193</v>
      </c>
      <c r="AE4" s="92" t="s">
        <v>192</v>
      </c>
      <c r="AF4" s="92" t="s">
        <v>194</v>
      </c>
      <c r="AH4" s="86" t="s">
        <v>17</v>
      </c>
      <c r="AI4" s="86" t="s">
        <v>191</v>
      </c>
      <c r="AJ4" s="86" t="s">
        <v>196</v>
      </c>
      <c r="AK4" s="92" t="s">
        <v>252</v>
      </c>
      <c r="AL4" s="92" t="s">
        <v>253</v>
      </c>
      <c r="AM4" s="92" t="s">
        <v>254</v>
      </c>
      <c r="AO4" s="92" t="s">
        <v>193</v>
      </c>
      <c r="AP4" s="92" t="s">
        <v>192</v>
      </c>
      <c r="AQ4" s="92" t="s">
        <v>194</v>
      </c>
      <c r="AS4" s="93" t="s">
        <v>258</v>
      </c>
      <c r="AT4" s="1026"/>
      <c r="AV4" s="84" t="s">
        <v>193</v>
      </c>
      <c r="AW4" s="84" t="s">
        <v>192</v>
      </c>
      <c r="AX4" s="84" t="s">
        <v>194</v>
      </c>
    </row>
    <row r="5" spans="2:57" ht="13.5" customHeight="1" x14ac:dyDescent="0.4">
      <c r="B5" s="94" t="s">
        <v>250</v>
      </c>
      <c r="C5" s="94">
        <v>1</v>
      </c>
      <c r="D5" s="94">
        <v>4</v>
      </c>
      <c r="E5" s="95">
        <v>104</v>
      </c>
      <c r="F5" s="95">
        <v>94</v>
      </c>
      <c r="G5" s="95">
        <v>87</v>
      </c>
      <c r="H5" s="96">
        <f t="shared" ref="H5:H68" si="3">IF(MAX(E5,F5,G5)=E5,60*(F5-G5)/(MAX(E5,F5,G5)-MIN(E5,F5,G5)),IF(MAX(E5,F5,G5)=F5,(120+(60*(G5-E5)/(MAX(E5,F5,G5)-MIN(E5,F5,G5)))),IF(MAX(E5,F5,G5)=G5,(240+(60*(E5-F5)/(MAX(E5,F5,G5)-MIN(E5,F5,G5)))),0)))</f>
        <v>24.705882352941178</v>
      </c>
      <c r="I5" s="96">
        <f t="shared" ref="I5:I68" si="4">ROUND((MAX(E5/255, F5/255, G5/255) - MIN(E5/255, F5/255, G5/255))/MAX(E5/255, F5/255, G5/255),3)*100</f>
        <v>16.3</v>
      </c>
      <c r="J5" s="96">
        <f t="shared" ref="J5:J68" si="5">ROUND(MAX(E5/255, F5/255, G5/255),3)*100</f>
        <v>40.799999999999997</v>
      </c>
      <c r="L5" s="94" t="s">
        <v>255</v>
      </c>
      <c r="M5" s="94">
        <v>3</v>
      </c>
      <c r="N5" s="94">
        <v>1</v>
      </c>
      <c r="O5" s="97">
        <v>20</v>
      </c>
      <c r="P5" s="97">
        <v>19</v>
      </c>
      <c r="Q5" s="97">
        <v>31</v>
      </c>
      <c r="S5" s="97"/>
      <c r="T5" s="97"/>
      <c r="U5" s="97"/>
      <c r="W5" s="94" t="s">
        <v>255</v>
      </c>
      <c r="X5" s="94">
        <v>7</v>
      </c>
      <c r="Y5" s="94">
        <v>4</v>
      </c>
      <c r="Z5" s="98">
        <v>28.571428571428573</v>
      </c>
      <c r="AA5" s="98">
        <v>76.099999999999994</v>
      </c>
      <c r="AB5" s="98">
        <v>54.1</v>
      </c>
      <c r="AD5" s="98"/>
      <c r="AE5" s="98"/>
      <c r="AF5" s="98"/>
      <c r="AH5" s="99" t="s">
        <v>255</v>
      </c>
      <c r="AI5" s="99">
        <v>1.5</v>
      </c>
      <c r="AJ5" s="99">
        <v>4</v>
      </c>
      <c r="AK5" s="100">
        <v>23.076923076923077</v>
      </c>
      <c r="AL5" s="100">
        <v>23.9</v>
      </c>
      <c r="AM5" s="100">
        <v>42.699999999999996</v>
      </c>
      <c r="AO5" s="100"/>
      <c r="AP5" s="100"/>
      <c r="AQ5" s="100"/>
      <c r="AS5" s="100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26.8,"Bright","Light"),IF(AL5&gt;54.65,"Deep","Mute")))</f>
        <v>Cool 겨울 Deep</v>
      </c>
      <c r="AT5" s="1027" t="str">
        <f>IF(AND((AK5&gt;23),(AK5&lt;=(203))),"Warm","Cool")&amp;" "&amp;IF(IF(AND((AK5&gt;23),(AK5&lt;=(203))),"Warm","Cool")="Cool",IF((AM5-AL5)&gt;47.15,"여름","겨울"),IF((AM5-AL5)&gt;43.15,"봄","가을"))&amp;" "&amp;IF(IF(AND((AK5&gt;23),(AK5&lt;=(203))),"Warm","Cool")="Cool",IF(IF(IF(AND((AK5&gt;23),(AK5&lt;=(203))),"Warm","Cool")="Cool",IF((AM5-AL5)&gt;47.15,"여름","겨울"),IF((AM5-AL5)&gt;43.15,"봄","가을"))="여름",IF((AM5-AL5)&gt;60.8,"Light","Mute"),IF((AM5-AL5)&gt;23.58,"Bright","Deep")),IF(IF(IF(AND((AK5&gt;23),(AK5&lt;=(203))),"Warm","Cool")="Cool",IF((AM5-AL5)&gt;47.15,"여름","겨울"),IF((AM5-AL5)&gt;43.15,"봄","가을"))="봄",IF(AL5&gt;23.8,"Bright","Light"),IF(AL5&gt;54.65,"Deep","Mute")))</f>
        <v>Warm 가을 Mute</v>
      </c>
      <c r="AU5" s="89"/>
      <c r="AV5" s="92">
        <v>14</v>
      </c>
      <c r="AW5" s="92">
        <v>36</v>
      </c>
      <c r="AX5" s="92">
        <v>84</v>
      </c>
    </row>
    <row r="6" spans="2:57" ht="13.5" customHeight="1" x14ac:dyDescent="0.4">
      <c r="B6" s="99" t="s">
        <v>255</v>
      </c>
      <c r="C6" s="99">
        <v>1</v>
      </c>
      <c r="D6" s="99">
        <v>4.5</v>
      </c>
      <c r="E6" s="101">
        <v>117</v>
      </c>
      <c r="F6" s="101">
        <v>107</v>
      </c>
      <c r="G6" s="101">
        <v>100</v>
      </c>
      <c r="H6" s="102">
        <f t="shared" si="3"/>
        <v>24.705882352941178</v>
      </c>
      <c r="I6" s="102">
        <f t="shared" si="4"/>
        <v>14.499999999999998</v>
      </c>
      <c r="J6" s="102">
        <f t="shared" si="5"/>
        <v>45.9</v>
      </c>
      <c r="L6" s="99" t="s">
        <v>255</v>
      </c>
      <c r="M6" s="99">
        <v>2.5</v>
      </c>
      <c r="N6" s="99">
        <v>2</v>
      </c>
      <c r="O6" s="103">
        <v>20.689655172413794</v>
      </c>
      <c r="P6" s="103">
        <v>38.700000000000003</v>
      </c>
      <c r="Q6" s="103">
        <v>29.4</v>
      </c>
      <c r="S6" s="103">
        <f t="shared" ref="S6:S69" si="6">O6-O5</f>
        <v>0.68965517241379359</v>
      </c>
      <c r="T6" s="103">
        <f t="shared" ref="T6:T69" si="7">P6-P5</f>
        <v>19.700000000000003</v>
      </c>
      <c r="U6" s="103">
        <f t="shared" ref="U6:U69" si="8">Q6-Q5</f>
        <v>-1.6000000000000014</v>
      </c>
      <c r="W6" s="99" t="s">
        <v>255</v>
      </c>
      <c r="X6" s="99">
        <v>6.5</v>
      </c>
      <c r="Y6" s="99">
        <v>4</v>
      </c>
      <c r="Z6" s="104">
        <v>27.272727272727273</v>
      </c>
      <c r="AA6" s="104">
        <v>72.3</v>
      </c>
      <c r="AB6" s="104">
        <v>53.7</v>
      </c>
      <c r="AD6" s="104">
        <f>Z6-Z5</f>
        <v>-1.2987012987012996</v>
      </c>
      <c r="AE6" s="104">
        <f>AA6-AA5</f>
        <v>-3.7999999999999972</v>
      </c>
      <c r="AF6" s="104">
        <f>AB6-AB5</f>
        <v>-0.39999999999999858</v>
      </c>
      <c r="AH6" s="99" t="s">
        <v>255</v>
      </c>
      <c r="AI6" s="99">
        <v>4</v>
      </c>
      <c r="AJ6" s="99">
        <v>1.5</v>
      </c>
      <c r="AK6" s="100">
        <v>23.076923076923077</v>
      </c>
      <c r="AL6" s="100">
        <v>23.9</v>
      </c>
      <c r="AM6" s="100">
        <v>42.699999999999996</v>
      </c>
      <c r="AO6" s="100">
        <f t="shared" ref="AO6:AO52" si="9">AK6-AK5</f>
        <v>0</v>
      </c>
      <c r="AP6" s="100">
        <f t="shared" ref="AP6:AP52" si="10">AL6-AL5</f>
        <v>0</v>
      </c>
      <c r="AQ6" s="100">
        <f t="shared" ref="AQ6:AQ52" si="11">AM6-AM5</f>
        <v>0</v>
      </c>
      <c r="AS6" s="100" t="str">
        <f t="shared" ref="AS6:AS69" si="12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26.8,"Bright","Light"),IF(AL6&gt;54.65,"Deep","Mute")))</f>
        <v>Cool 겨울 Deep</v>
      </c>
      <c r="AT6" s="1027" t="str">
        <f t="shared" ref="AT6:AT69" si="13">IF(AND((AK6&gt;23),(AK6&lt;=(203))),"Warm","Cool")&amp;" "&amp;IF(IF(AND((AK6&gt;23),(AK6&lt;=(203))),"Warm","Cool")="Cool",IF((AM6-AL6)&gt;47.15,"여름","겨울"),IF((AM6-AL6)&gt;43.15,"봄","가을"))&amp;" "&amp;IF(IF(AND((AK6&gt;23),(AK6&lt;=(203))),"Warm","Cool")="Cool",IF(IF(IF(AND((AK6&gt;23),(AK6&lt;=(203))),"Warm","Cool")="Cool",IF((AM6-AL6)&gt;47.15,"여름","겨울"),IF((AM6-AL6)&gt;43.15,"봄","가을"))="여름",IF((AM6-AL6)&gt;60.8,"Light","Mute"),IF((AM6-AL6)&gt;23.58,"Bright","Deep")),IF(IF(IF(AND((AK6&gt;23),(AK6&lt;=(203))),"Warm","Cool")="Cool",IF((AM6-AL6)&gt;47.15,"여름","겨울"),IF((AM6-AL6)&gt;43.15,"봄","가을"))="봄",IF(AL6&gt;23.8,"Bright","Light"),IF(AL6&gt;54.65,"Deep","Mute")))</f>
        <v>Warm 가을 Mute</v>
      </c>
      <c r="AV6" s="92" t="str">
        <f>IF(AND((AV5&gt;26),(AV5&lt;=(206))),"Warm","Cool")</f>
        <v>Cool</v>
      </c>
      <c r="AW6" s="92" t="str">
        <f>IF(IF(AND((AV5&gt;26),(AV5&lt;=(206))),"Warm","Cool")="Cool",IF((AX5-AW5)&gt;47.15,"여름","겨울"),IF((AX5-AW5)&gt;47.15,"봄","가을"))</f>
        <v>여름</v>
      </c>
      <c r="AX6" s="92" t="str">
        <f>IF(IF(AND((AV5&gt;26),(AV5&lt;=(206))),"Warm","Cool")="Cool",IF(IF(IF(AND((AV5&gt;26),(AV5&lt;=(206))),"Warm","Cool")="Cool",IF((AX5-AW5)&gt;47.15,"여름","겨울"),IF((AX5-AW5)&gt;43.15,"봄","가을"))="여름",IF((AX5-AW5)&gt;60.8,"Light","Mute"),IF((AX5-AW5)&gt;23.58,"Bright","Deep")),IF(IF(IF(AND((AV5&gt;26),(AV5&lt;=(206))),"Warm","Cool")="Cool",IF((AX5-AW5)&gt;47.15,"여름","겨울"),IF((AX5-AW5)&gt;43.15,"봄","가을"))="봄",IF(AW5&gt;32.47,"Bright","Light"),IF(AW5&gt;32.47,"Deep","Mute")))</f>
        <v>Mute</v>
      </c>
    </row>
    <row r="7" spans="2:57" ht="13.5" customHeight="1" x14ac:dyDescent="0.4">
      <c r="B7" s="99" t="s">
        <v>255</v>
      </c>
      <c r="C7" s="99">
        <v>1</v>
      </c>
      <c r="D7" s="99">
        <v>5</v>
      </c>
      <c r="E7" s="105">
        <v>130</v>
      </c>
      <c r="F7" s="105">
        <v>120</v>
      </c>
      <c r="G7" s="105">
        <v>113</v>
      </c>
      <c r="H7" s="106">
        <f t="shared" si="3"/>
        <v>24.705882352941178</v>
      </c>
      <c r="I7" s="106">
        <f t="shared" si="4"/>
        <v>13.100000000000001</v>
      </c>
      <c r="J7" s="106">
        <f t="shared" si="5"/>
        <v>51</v>
      </c>
      <c r="L7" s="99" t="s">
        <v>255</v>
      </c>
      <c r="M7" s="99">
        <v>3</v>
      </c>
      <c r="N7" s="99">
        <v>1.5</v>
      </c>
      <c r="O7" s="107">
        <v>20.869565217391305</v>
      </c>
      <c r="P7" s="107">
        <v>27.700000000000003</v>
      </c>
      <c r="Q7" s="107">
        <v>32.5</v>
      </c>
      <c r="S7" s="107">
        <f t="shared" si="6"/>
        <v>0.17991004497751106</v>
      </c>
      <c r="T7" s="107">
        <f t="shared" si="7"/>
        <v>-11</v>
      </c>
      <c r="U7" s="107">
        <f t="shared" si="8"/>
        <v>3.1000000000000014</v>
      </c>
      <c r="W7" s="99" t="s">
        <v>255</v>
      </c>
      <c r="X7" s="99">
        <v>7</v>
      </c>
      <c r="Y7" s="99">
        <v>4.5</v>
      </c>
      <c r="Z7" s="108">
        <v>27.777777777777779</v>
      </c>
      <c r="AA7" s="108">
        <v>70.599999999999994</v>
      </c>
      <c r="AB7" s="108">
        <v>60</v>
      </c>
      <c r="AD7" s="108">
        <f t="shared" ref="AD7:AD70" si="14">Z7-Z6</f>
        <v>0.50505050505050519</v>
      </c>
      <c r="AE7" s="108">
        <f t="shared" ref="AE7:AE70" si="15">AA7-AA6</f>
        <v>-1.7000000000000028</v>
      </c>
      <c r="AF7" s="108">
        <f t="shared" ref="AF7:AF70" si="16">AB7-AB6</f>
        <v>6.2999999999999972</v>
      </c>
      <c r="AH7" s="99" t="s">
        <v>255</v>
      </c>
      <c r="AI7" s="99">
        <v>2</v>
      </c>
      <c r="AJ7" s="99">
        <v>4</v>
      </c>
      <c r="AK7" s="109">
        <v>22.941176470588236</v>
      </c>
      <c r="AL7" s="109">
        <v>30.099999999999998</v>
      </c>
      <c r="AM7" s="109">
        <v>44.3</v>
      </c>
      <c r="AO7" s="109">
        <f t="shared" si="9"/>
        <v>-0.13574660633484115</v>
      </c>
      <c r="AP7" s="109">
        <f t="shared" si="10"/>
        <v>6.1999999999999993</v>
      </c>
      <c r="AQ7" s="109">
        <f t="shared" si="11"/>
        <v>1.6000000000000014</v>
      </c>
      <c r="AS7" s="109" t="str">
        <f t="shared" si="12"/>
        <v>Cool 겨울 Deep</v>
      </c>
      <c r="AT7" s="1028" t="str">
        <f t="shared" si="13"/>
        <v>Cool 겨울 Deep</v>
      </c>
    </row>
    <row r="8" spans="2:57" ht="13.5" customHeight="1" x14ac:dyDescent="0.4">
      <c r="B8" s="99" t="s">
        <v>255</v>
      </c>
      <c r="C8" s="99">
        <v>1</v>
      </c>
      <c r="D8" s="99">
        <v>5.5</v>
      </c>
      <c r="E8" s="110">
        <v>143</v>
      </c>
      <c r="F8" s="110">
        <v>132</v>
      </c>
      <c r="G8" s="110">
        <v>126</v>
      </c>
      <c r="H8" s="111">
        <f t="shared" si="3"/>
        <v>21.176470588235293</v>
      </c>
      <c r="I8" s="111">
        <f t="shared" si="4"/>
        <v>11.899999999999999</v>
      </c>
      <c r="J8" s="111">
        <f t="shared" si="5"/>
        <v>56.100000000000009</v>
      </c>
      <c r="L8" s="99" t="s">
        <v>255</v>
      </c>
      <c r="M8" s="99">
        <v>5</v>
      </c>
      <c r="N8" s="99">
        <v>1</v>
      </c>
      <c r="O8" s="111">
        <v>21.176470588235293</v>
      </c>
      <c r="P8" s="111">
        <v>11.899999999999999</v>
      </c>
      <c r="Q8" s="111">
        <v>56.100000000000009</v>
      </c>
      <c r="S8" s="111">
        <f t="shared" si="6"/>
        <v>0.30690537084398883</v>
      </c>
      <c r="T8" s="111">
        <f t="shared" si="7"/>
        <v>-15.800000000000004</v>
      </c>
      <c r="U8" s="111">
        <f t="shared" si="8"/>
        <v>23.600000000000009</v>
      </c>
      <c r="W8" s="99" t="s">
        <v>255</v>
      </c>
      <c r="X8" s="99">
        <v>6</v>
      </c>
      <c r="Y8" s="99">
        <v>4</v>
      </c>
      <c r="Z8" s="112">
        <v>26.373626373626372</v>
      </c>
      <c r="AA8" s="112">
        <v>67.400000000000006</v>
      </c>
      <c r="AB8" s="112">
        <v>52.900000000000006</v>
      </c>
      <c r="AD8" s="112">
        <f t="shared" si="14"/>
        <v>-1.4041514041514063</v>
      </c>
      <c r="AE8" s="112">
        <f t="shared" si="15"/>
        <v>-3.1999999999999886</v>
      </c>
      <c r="AF8" s="112">
        <f t="shared" si="16"/>
        <v>-7.0999999999999943</v>
      </c>
      <c r="AH8" s="99" t="s">
        <v>255</v>
      </c>
      <c r="AI8" s="99">
        <v>4</v>
      </c>
      <c r="AJ8" s="99">
        <v>2</v>
      </c>
      <c r="AK8" s="109">
        <v>22.941176470588236</v>
      </c>
      <c r="AL8" s="109">
        <v>30.099999999999998</v>
      </c>
      <c r="AM8" s="109">
        <v>44.3</v>
      </c>
      <c r="AO8" s="109">
        <f t="shared" si="9"/>
        <v>0</v>
      </c>
      <c r="AP8" s="109">
        <f t="shared" si="10"/>
        <v>0</v>
      </c>
      <c r="AQ8" s="109">
        <f t="shared" si="11"/>
        <v>0</v>
      </c>
      <c r="AS8" s="109" t="str">
        <f t="shared" si="12"/>
        <v>Cool 겨울 Deep</v>
      </c>
      <c r="AT8" s="1028" t="str">
        <f t="shared" si="13"/>
        <v>Cool 겨울 Deep</v>
      </c>
      <c r="AV8" s="113" t="s">
        <v>295</v>
      </c>
      <c r="AW8" s="113"/>
      <c r="AX8" s="113"/>
      <c r="AY8" s="113"/>
    </row>
    <row r="9" spans="2:57" ht="13.5" customHeight="1" x14ac:dyDescent="0.4">
      <c r="B9" s="99" t="s">
        <v>255</v>
      </c>
      <c r="C9" s="99">
        <v>1</v>
      </c>
      <c r="D9" s="99">
        <v>6</v>
      </c>
      <c r="E9" s="114">
        <v>156</v>
      </c>
      <c r="F9" s="114">
        <v>145</v>
      </c>
      <c r="G9" s="114">
        <v>138</v>
      </c>
      <c r="H9" s="115">
        <f t="shared" si="3"/>
        <v>23.333333333333332</v>
      </c>
      <c r="I9" s="115">
        <f t="shared" si="4"/>
        <v>11.5</v>
      </c>
      <c r="J9" s="115">
        <f t="shared" si="5"/>
        <v>61.199999999999996</v>
      </c>
      <c r="L9" s="99" t="s">
        <v>255</v>
      </c>
      <c r="M9" s="99">
        <v>1</v>
      </c>
      <c r="N9" s="99">
        <v>5.5</v>
      </c>
      <c r="O9" s="111">
        <v>21.176470588235293</v>
      </c>
      <c r="P9" s="111">
        <v>11.899999999999999</v>
      </c>
      <c r="Q9" s="111">
        <v>56.100000000000009</v>
      </c>
      <c r="S9" s="111">
        <f t="shared" si="6"/>
        <v>0</v>
      </c>
      <c r="T9" s="111">
        <f t="shared" si="7"/>
        <v>0</v>
      </c>
      <c r="U9" s="111">
        <f t="shared" si="8"/>
        <v>0</v>
      </c>
      <c r="W9" s="99" t="s">
        <v>255</v>
      </c>
      <c r="X9" s="99">
        <v>6.5</v>
      </c>
      <c r="Y9" s="99">
        <v>4.5</v>
      </c>
      <c r="Z9" s="116">
        <v>27.326732673267326</v>
      </c>
      <c r="AA9" s="116">
        <v>66.900000000000006</v>
      </c>
      <c r="AB9" s="116">
        <v>59.199999999999996</v>
      </c>
      <c r="AD9" s="116">
        <f t="shared" si="14"/>
        <v>0.95310629964095384</v>
      </c>
      <c r="AE9" s="116">
        <f t="shared" si="15"/>
        <v>-0.5</v>
      </c>
      <c r="AF9" s="116">
        <f t="shared" si="16"/>
        <v>6.2999999999999901</v>
      </c>
      <c r="AH9" s="99" t="s">
        <v>255</v>
      </c>
      <c r="AI9" s="99">
        <v>2.5</v>
      </c>
      <c r="AJ9" s="99">
        <v>4</v>
      </c>
      <c r="AK9" s="117">
        <v>24.285714285714285</v>
      </c>
      <c r="AL9" s="117">
        <v>36.199999999999996</v>
      </c>
      <c r="AM9" s="117">
        <v>45.5</v>
      </c>
      <c r="AO9" s="117">
        <f t="shared" si="9"/>
        <v>1.3445378151260492</v>
      </c>
      <c r="AP9" s="117">
        <f t="shared" si="10"/>
        <v>6.0999999999999979</v>
      </c>
      <c r="AQ9" s="117">
        <f t="shared" si="11"/>
        <v>1.2000000000000028</v>
      </c>
      <c r="AS9" s="117" t="str">
        <f t="shared" si="12"/>
        <v>Cool 겨울 Deep</v>
      </c>
      <c r="AT9" s="1029" t="str">
        <f t="shared" si="13"/>
        <v>Warm 가을 Mute</v>
      </c>
      <c r="AV9" s="132"/>
      <c r="AW9" s="1174" t="s">
        <v>277</v>
      </c>
      <c r="AX9" s="1174"/>
      <c r="AY9" s="1174" t="s">
        <v>262</v>
      </c>
      <c r="AZ9" s="1174"/>
    </row>
    <row r="10" spans="2:57" ht="13.5" customHeight="1" x14ac:dyDescent="0.4">
      <c r="B10" s="99" t="s">
        <v>255</v>
      </c>
      <c r="C10" s="99">
        <v>1</v>
      </c>
      <c r="D10" s="99">
        <v>6.5</v>
      </c>
      <c r="E10" s="119">
        <v>169</v>
      </c>
      <c r="F10" s="119">
        <v>158</v>
      </c>
      <c r="G10" s="119">
        <v>151</v>
      </c>
      <c r="H10" s="120">
        <f t="shared" si="3"/>
        <v>23.333333333333332</v>
      </c>
      <c r="I10" s="120">
        <f t="shared" si="4"/>
        <v>10.7</v>
      </c>
      <c r="J10" s="120">
        <f t="shared" si="5"/>
        <v>66.3</v>
      </c>
      <c r="L10" s="99" t="s">
        <v>255</v>
      </c>
      <c r="M10" s="99">
        <v>3</v>
      </c>
      <c r="N10" s="99">
        <v>2</v>
      </c>
      <c r="O10" s="121">
        <v>21.29032258064516</v>
      </c>
      <c r="P10" s="121">
        <v>35.6</v>
      </c>
      <c r="Q10" s="121">
        <v>34.1</v>
      </c>
      <c r="S10" s="121">
        <f t="shared" si="6"/>
        <v>0.11385199240986665</v>
      </c>
      <c r="T10" s="121">
        <f t="shared" si="7"/>
        <v>23.700000000000003</v>
      </c>
      <c r="U10" s="121">
        <f t="shared" si="8"/>
        <v>-22.000000000000007</v>
      </c>
      <c r="W10" s="99" t="s">
        <v>255</v>
      </c>
      <c r="X10" s="99">
        <v>7</v>
      </c>
      <c r="Y10" s="99">
        <v>5</v>
      </c>
      <c r="Z10" s="122">
        <v>28.108108108108109</v>
      </c>
      <c r="AA10" s="122">
        <v>66.5</v>
      </c>
      <c r="AB10" s="122">
        <v>65.5</v>
      </c>
      <c r="AD10" s="122">
        <f t="shared" si="14"/>
        <v>0.78137543484078265</v>
      </c>
      <c r="AE10" s="122">
        <f t="shared" si="15"/>
        <v>-0.40000000000000568</v>
      </c>
      <c r="AF10" s="122">
        <f t="shared" si="16"/>
        <v>6.3000000000000043</v>
      </c>
      <c r="AH10" s="99" t="s">
        <v>255</v>
      </c>
      <c r="AI10" s="99">
        <v>4</v>
      </c>
      <c r="AJ10" s="99">
        <v>2.5</v>
      </c>
      <c r="AK10" s="117">
        <v>24.285714285714285</v>
      </c>
      <c r="AL10" s="117">
        <v>36.199999999999996</v>
      </c>
      <c r="AM10" s="117">
        <v>45.5</v>
      </c>
      <c r="AO10" s="117">
        <f t="shared" si="9"/>
        <v>0</v>
      </c>
      <c r="AP10" s="117">
        <f t="shared" si="10"/>
        <v>0</v>
      </c>
      <c r="AQ10" s="117">
        <f t="shared" si="11"/>
        <v>0</v>
      </c>
      <c r="AS10" s="117" t="str">
        <f t="shared" si="12"/>
        <v>Cool 겨울 Deep</v>
      </c>
      <c r="AT10" s="1029" t="str">
        <f t="shared" si="13"/>
        <v>Warm 가을 Mute</v>
      </c>
      <c r="AV10" s="438" t="s">
        <v>300</v>
      </c>
      <c r="AW10" s="1175" t="str">
        <f>ROUND(AVERAGE($AK$5:$AK$119),0)&amp;"~"&amp;ROUND(AVERAGE($AK$5:$AK$119),0)+180</f>
        <v>26~206</v>
      </c>
      <c r="AX10" s="1175"/>
      <c r="AY10" s="1175" t="str">
        <f>"0~"&amp;ROUND(AVERAGE($AK$5:$AK$119),0)-1&amp;", "&amp;ROUND(AVERAGE($AK$5:$AK$119),0)+181&amp;"~359"</f>
        <v>0~25, 207~359</v>
      </c>
      <c r="AZ10" s="1175"/>
      <c r="BA10" s="113"/>
      <c r="BB10" s="113"/>
      <c r="BC10" s="113"/>
    </row>
    <row r="11" spans="2:57" ht="13.5" customHeight="1" x14ac:dyDescent="0.4">
      <c r="B11" s="99" t="s">
        <v>255</v>
      </c>
      <c r="C11" s="99">
        <v>1</v>
      </c>
      <c r="D11" s="99">
        <v>7</v>
      </c>
      <c r="E11" s="123">
        <v>182</v>
      </c>
      <c r="F11" s="123">
        <v>172</v>
      </c>
      <c r="G11" s="123">
        <v>164</v>
      </c>
      <c r="H11" s="124">
        <f t="shared" si="3"/>
        <v>26.666666666666668</v>
      </c>
      <c r="I11" s="124">
        <f t="shared" si="4"/>
        <v>9.9</v>
      </c>
      <c r="J11" s="124">
        <f t="shared" si="5"/>
        <v>71.399999999999991</v>
      </c>
      <c r="L11" s="99" t="s">
        <v>255</v>
      </c>
      <c r="M11" s="99">
        <v>3</v>
      </c>
      <c r="N11" s="99">
        <v>3</v>
      </c>
      <c r="O11" s="125">
        <v>21.333333333333332</v>
      </c>
      <c r="P11" s="125">
        <v>48.4</v>
      </c>
      <c r="Q11" s="125">
        <v>36.5</v>
      </c>
      <c r="S11" s="125">
        <f t="shared" si="6"/>
        <v>4.3010752688172005E-2</v>
      </c>
      <c r="T11" s="125">
        <f t="shared" si="7"/>
        <v>12.799999999999997</v>
      </c>
      <c r="U11" s="125">
        <f t="shared" si="8"/>
        <v>2.3999999999999986</v>
      </c>
      <c r="W11" s="99" t="s">
        <v>255</v>
      </c>
      <c r="X11" s="99">
        <v>5.5</v>
      </c>
      <c r="Y11" s="99">
        <v>4</v>
      </c>
      <c r="Z11" s="126">
        <v>26.428571428571427</v>
      </c>
      <c r="AA11" s="126">
        <v>63.6</v>
      </c>
      <c r="AB11" s="126">
        <v>51.800000000000004</v>
      </c>
      <c r="AD11" s="126">
        <f t="shared" si="14"/>
        <v>-1.6795366795366817</v>
      </c>
      <c r="AE11" s="126">
        <f t="shared" si="15"/>
        <v>-2.8999999999999986</v>
      </c>
      <c r="AF11" s="126">
        <f t="shared" si="16"/>
        <v>-13.699999999999996</v>
      </c>
      <c r="AH11" s="99" t="s">
        <v>255</v>
      </c>
      <c r="AI11" s="99">
        <v>1</v>
      </c>
      <c r="AJ11" s="99">
        <v>4.5</v>
      </c>
      <c r="AK11" s="102">
        <v>24.705882352941178</v>
      </c>
      <c r="AL11" s="102">
        <v>14.499999999999998</v>
      </c>
      <c r="AM11" s="102">
        <v>45.9</v>
      </c>
      <c r="AO11" s="102">
        <f t="shared" si="9"/>
        <v>0.42016806722689282</v>
      </c>
      <c r="AP11" s="102">
        <f t="shared" si="10"/>
        <v>-21.699999999999996</v>
      </c>
      <c r="AQ11" s="102">
        <f t="shared" si="11"/>
        <v>0.39999999999999858</v>
      </c>
      <c r="AS11" s="102" t="str">
        <f t="shared" si="12"/>
        <v>Cool 겨울 Bright</v>
      </c>
      <c r="AT11" s="1030" t="str">
        <f t="shared" si="13"/>
        <v>Warm 가을 Mute</v>
      </c>
    </row>
    <row r="12" spans="2:57" ht="13.5" customHeight="1" x14ac:dyDescent="0.4">
      <c r="B12" s="99" t="s">
        <v>255</v>
      </c>
      <c r="C12" s="99">
        <v>1</v>
      </c>
      <c r="D12" s="99">
        <v>7.5</v>
      </c>
      <c r="E12" s="127">
        <v>195</v>
      </c>
      <c r="F12" s="127">
        <v>185</v>
      </c>
      <c r="G12" s="127">
        <v>177</v>
      </c>
      <c r="H12" s="128">
        <f t="shared" si="3"/>
        <v>26.666666666666668</v>
      </c>
      <c r="I12" s="128">
        <f t="shared" si="4"/>
        <v>9.1999999999999993</v>
      </c>
      <c r="J12" s="128">
        <f t="shared" si="5"/>
        <v>76.5</v>
      </c>
      <c r="L12" s="99" t="s">
        <v>255</v>
      </c>
      <c r="M12" s="99">
        <v>2.5</v>
      </c>
      <c r="N12" s="99">
        <v>2.5</v>
      </c>
      <c r="O12" s="129">
        <v>21.666666666666668</v>
      </c>
      <c r="P12" s="129">
        <v>46.2</v>
      </c>
      <c r="Q12" s="129">
        <v>30.599999999999998</v>
      </c>
      <c r="S12" s="129">
        <f t="shared" si="6"/>
        <v>0.3333333333333357</v>
      </c>
      <c r="T12" s="129">
        <f t="shared" si="7"/>
        <v>-2.1999999999999957</v>
      </c>
      <c r="U12" s="129">
        <f t="shared" si="8"/>
        <v>-5.9000000000000021</v>
      </c>
      <c r="W12" s="99" t="s">
        <v>255</v>
      </c>
      <c r="X12" s="99">
        <v>6</v>
      </c>
      <c r="Y12" s="99">
        <v>4.5</v>
      </c>
      <c r="Z12" s="130">
        <v>26.808510638297872</v>
      </c>
      <c r="AA12" s="130">
        <v>63.1</v>
      </c>
      <c r="AB12" s="130">
        <v>58.4</v>
      </c>
      <c r="AD12" s="130">
        <f t="shared" si="14"/>
        <v>0.37993920972644446</v>
      </c>
      <c r="AE12" s="130">
        <f t="shared" si="15"/>
        <v>-0.5</v>
      </c>
      <c r="AF12" s="130">
        <f t="shared" si="16"/>
        <v>6.5999999999999943</v>
      </c>
      <c r="AH12" s="99" t="s">
        <v>255</v>
      </c>
      <c r="AI12" s="99">
        <v>3</v>
      </c>
      <c r="AJ12" s="99">
        <v>4</v>
      </c>
      <c r="AK12" s="131">
        <v>24.489795918367346</v>
      </c>
      <c r="AL12" s="131">
        <v>41.199999999999996</v>
      </c>
      <c r="AM12" s="131">
        <v>46.7</v>
      </c>
      <c r="AO12" s="131">
        <f t="shared" si="9"/>
        <v>-0.21608643457383181</v>
      </c>
      <c r="AP12" s="131">
        <f t="shared" si="10"/>
        <v>26.699999999999996</v>
      </c>
      <c r="AQ12" s="131">
        <f t="shared" si="11"/>
        <v>0.80000000000000426</v>
      </c>
      <c r="AS12" s="131" t="str">
        <f t="shared" si="12"/>
        <v>Cool 겨울 Deep</v>
      </c>
      <c r="AT12" s="1031" t="str">
        <f t="shared" si="13"/>
        <v>Warm 가을 Mute</v>
      </c>
      <c r="AV12" s="113" t="s">
        <v>296</v>
      </c>
      <c r="AW12" s="113"/>
      <c r="AX12" s="113"/>
      <c r="AY12" s="113"/>
      <c r="AZ12" s="113"/>
      <c r="BA12" s="118"/>
      <c r="BB12" s="118"/>
    </row>
    <row r="13" spans="2:57" ht="13.5" customHeight="1" x14ac:dyDescent="0.4">
      <c r="B13" s="99" t="s">
        <v>255</v>
      </c>
      <c r="C13" s="99">
        <v>1</v>
      </c>
      <c r="D13" s="99">
        <v>8</v>
      </c>
      <c r="E13" s="133">
        <v>208</v>
      </c>
      <c r="F13" s="133">
        <v>198</v>
      </c>
      <c r="G13" s="133">
        <v>190</v>
      </c>
      <c r="H13" s="134">
        <f t="shared" si="3"/>
        <v>26.666666666666668</v>
      </c>
      <c r="I13" s="134">
        <f t="shared" si="4"/>
        <v>8.6999999999999993</v>
      </c>
      <c r="J13" s="134">
        <f t="shared" si="5"/>
        <v>81.599999999999994</v>
      </c>
      <c r="L13" s="99" t="s">
        <v>255</v>
      </c>
      <c r="M13" s="99">
        <v>3</v>
      </c>
      <c r="N13" s="99">
        <v>2.5</v>
      </c>
      <c r="O13" s="135">
        <v>22.105263157894736</v>
      </c>
      <c r="P13" s="135">
        <v>42.199999999999996</v>
      </c>
      <c r="Q13" s="135">
        <v>35.299999999999997</v>
      </c>
      <c r="S13" s="135">
        <f t="shared" si="6"/>
        <v>0.43859649122806843</v>
      </c>
      <c r="T13" s="135">
        <f t="shared" si="7"/>
        <v>-4.0000000000000071</v>
      </c>
      <c r="U13" s="135">
        <f t="shared" si="8"/>
        <v>4.6999999999999993</v>
      </c>
      <c r="W13" s="99" t="s">
        <v>255</v>
      </c>
      <c r="X13" s="99">
        <v>6.5</v>
      </c>
      <c r="Y13" s="99">
        <v>5</v>
      </c>
      <c r="Z13" s="136">
        <v>27.692307692307693</v>
      </c>
      <c r="AA13" s="136">
        <v>63</v>
      </c>
      <c r="AB13" s="136">
        <v>64.7</v>
      </c>
      <c r="AD13" s="136">
        <f t="shared" si="14"/>
        <v>0.88379705400982189</v>
      </c>
      <c r="AE13" s="136">
        <f t="shared" si="15"/>
        <v>-0.10000000000000142</v>
      </c>
      <c r="AF13" s="136">
        <f t="shared" si="16"/>
        <v>6.3000000000000043</v>
      </c>
      <c r="AH13" s="99" t="s">
        <v>255</v>
      </c>
      <c r="AI13" s="99">
        <v>4</v>
      </c>
      <c r="AJ13" s="99">
        <v>3</v>
      </c>
      <c r="AK13" s="131">
        <v>24.489795918367346</v>
      </c>
      <c r="AL13" s="131">
        <v>41.199999999999996</v>
      </c>
      <c r="AM13" s="131">
        <v>46.7</v>
      </c>
      <c r="AO13" s="131">
        <f t="shared" si="9"/>
        <v>0</v>
      </c>
      <c r="AP13" s="131">
        <f t="shared" si="10"/>
        <v>0</v>
      </c>
      <c r="AQ13" s="131">
        <f t="shared" si="11"/>
        <v>0</v>
      </c>
      <c r="AS13" s="131" t="str">
        <f t="shared" si="12"/>
        <v>Cool 겨울 Deep</v>
      </c>
      <c r="AT13" s="1031" t="str">
        <f t="shared" si="13"/>
        <v>Warm 가을 Mute</v>
      </c>
      <c r="AV13" s="149"/>
      <c r="AW13" s="1174" t="s">
        <v>266</v>
      </c>
      <c r="AX13" s="1174"/>
      <c r="AY13" s="1174" t="s">
        <v>267</v>
      </c>
      <c r="AZ13" s="1174"/>
      <c r="BB13" s="118"/>
    </row>
    <row r="14" spans="2:57" ht="13.5" customHeight="1" x14ac:dyDescent="0.4">
      <c r="B14" s="99" t="s">
        <v>255</v>
      </c>
      <c r="C14" s="99">
        <v>1</v>
      </c>
      <c r="D14" s="99">
        <v>8.5</v>
      </c>
      <c r="E14" s="137">
        <v>222</v>
      </c>
      <c r="F14" s="137">
        <v>212</v>
      </c>
      <c r="G14" s="137">
        <v>203</v>
      </c>
      <c r="H14" s="138">
        <f t="shared" si="3"/>
        <v>28.421052631578949</v>
      </c>
      <c r="I14" s="138">
        <f t="shared" si="4"/>
        <v>8.6</v>
      </c>
      <c r="J14" s="138">
        <f t="shared" si="5"/>
        <v>87.1</v>
      </c>
      <c r="L14" s="99" t="s">
        <v>255</v>
      </c>
      <c r="M14" s="99">
        <v>2.5</v>
      </c>
      <c r="N14" s="99">
        <v>3</v>
      </c>
      <c r="O14" s="139">
        <v>22.857142857142858</v>
      </c>
      <c r="P14" s="139">
        <v>52.5</v>
      </c>
      <c r="Q14" s="139">
        <v>31.4</v>
      </c>
      <c r="S14" s="139">
        <f t="shared" si="6"/>
        <v>0.75187969924812137</v>
      </c>
      <c r="T14" s="139">
        <f t="shared" si="7"/>
        <v>10.300000000000004</v>
      </c>
      <c r="U14" s="139">
        <f t="shared" si="8"/>
        <v>-3.8999999999999986</v>
      </c>
      <c r="W14" s="99" t="s">
        <v>255</v>
      </c>
      <c r="X14" s="99">
        <v>7</v>
      </c>
      <c r="Y14" s="99">
        <v>5.5</v>
      </c>
      <c r="Z14" s="140">
        <v>27.857142857142858</v>
      </c>
      <c r="AA14" s="140">
        <v>61.9</v>
      </c>
      <c r="AB14" s="140">
        <v>71</v>
      </c>
      <c r="AD14" s="140">
        <f t="shared" si="14"/>
        <v>0.16483516483516425</v>
      </c>
      <c r="AE14" s="140">
        <f t="shared" si="15"/>
        <v>-1.1000000000000014</v>
      </c>
      <c r="AF14" s="140">
        <f t="shared" si="16"/>
        <v>6.2999999999999972</v>
      </c>
      <c r="AH14" s="99" t="s">
        <v>255</v>
      </c>
      <c r="AI14" s="99">
        <v>1.5</v>
      </c>
      <c r="AJ14" s="99">
        <v>4.5</v>
      </c>
      <c r="AK14" s="141">
        <v>24</v>
      </c>
      <c r="AL14" s="141">
        <v>20.7</v>
      </c>
      <c r="AM14" s="141">
        <v>47.5</v>
      </c>
      <c r="AO14" s="141">
        <f t="shared" si="9"/>
        <v>-0.48979591836734571</v>
      </c>
      <c r="AP14" s="141">
        <f t="shared" si="10"/>
        <v>-20.499999999999996</v>
      </c>
      <c r="AQ14" s="141">
        <f t="shared" si="11"/>
        <v>0.79999999999999716</v>
      </c>
      <c r="AS14" s="141" t="str">
        <f t="shared" si="12"/>
        <v>Cool 겨울 Bright</v>
      </c>
      <c r="AT14" s="1032" t="str">
        <f t="shared" si="13"/>
        <v>Warm 가을 Mute</v>
      </c>
      <c r="AV14" s="1174" t="s">
        <v>299</v>
      </c>
      <c r="AW14" s="439" t="str">
        <f>BF38+((BF37-BF38)/2)&amp;"↑"</f>
        <v>43.15↑</v>
      </c>
      <c r="AX14" s="92" t="s">
        <v>285</v>
      </c>
      <c r="AY14" s="439" t="str">
        <f>BF40+((BF39-BF40)/2)&amp;"↑"</f>
        <v>47.15↑</v>
      </c>
      <c r="AZ14" s="92" t="s">
        <v>289</v>
      </c>
      <c r="BB14" s="118"/>
    </row>
    <row r="15" spans="2:57" ht="13.5" customHeight="1" x14ac:dyDescent="0.4">
      <c r="B15" s="99" t="s">
        <v>255</v>
      </c>
      <c r="C15" s="99">
        <v>1</v>
      </c>
      <c r="D15" s="99">
        <v>9</v>
      </c>
      <c r="E15" s="142">
        <v>235</v>
      </c>
      <c r="F15" s="142">
        <v>225</v>
      </c>
      <c r="G15" s="142">
        <v>217</v>
      </c>
      <c r="H15" s="143">
        <f t="shared" si="3"/>
        <v>26.666666666666668</v>
      </c>
      <c r="I15" s="143">
        <f t="shared" si="4"/>
        <v>7.7</v>
      </c>
      <c r="J15" s="143">
        <f t="shared" si="5"/>
        <v>92.2</v>
      </c>
      <c r="L15" s="99" t="s">
        <v>255</v>
      </c>
      <c r="M15" s="99">
        <v>4</v>
      </c>
      <c r="N15" s="99">
        <v>2</v>
      </c>
      <c r="O15" s="109">
        <v>22.941176470588236</v>
      </c>
      <c r="P15" s="109">
        <v>30.099999999999998</v>
      </c>
      <c r="Q15" s="109">
        <v>44.3</v>
      </c>
      <c r="S15" s="109">
        <f t="shared" si="6"/>
        <v>8.4033613445377853E-2</v>
      </c>
      <c r="T15" s="109">
        <f t="shared" si="7"/>
        <v>-22.400000000000002</v>
      </c>
      <c r="U15" s="109">
        <f t="shared" si="8"/>
        <v>12.899999999999999</v>
      </c>
      <c r="W15" s="99" t="s">
        <v>255</v>
      </c>
      <c r="X15" s="99">
        <v>7.5</v>
      </c>
      <c r="Y15" s="99">
        <v>9</v>
      </c>
      <c r="Z15" s="144">
        <v>29.403973509933774</v>
      </c>
      <c r="AA15" s="144">
        <v>61.1</v>
      </c>
      <c r="AB15" s="144">
        <v>96.899999999999991</v>
      </c>
      <c r="AD15" s="144">
        <f t="shared" si="14"/>
        <v>1.5468306527909164</v>
      </c>
      <c r="AE15" s="144">
        <f t="shared" si="15"/>
        <v>-0.79999999999999716</v>
      </c>
      <c r="AF15" s="144">
        <f t="shared" si="16"/>
        <v>25.899999999999991</v>
      </c>
      <c r="AH15" s="99" t="s">
        <v>255</v>
      </c>
      <c r="AI15" s="99">
        <v>3.5</v>
      </c>
      <c r="AJ15" s="99">
        <v>4</v>
      </c>
      <c r="AK15" s="145">
        <v>25.263157894736842</v>
      </c>
      <c r="AL15" s="145">
        <v>46.7</v>
      </c>
      <c r="AM15" s="145">
        <v>47.8</v>
      </c>
      <c r="AO15" s="145">
        <f t="shared" si="9"/>
        <v>1.2631578947368425</v>
      </c>
      <c r="AP15" s="145">
        <f t="shared" si="10"/>
        <v>26.000000000000004</v>
      </c>
      <c r="AQ15" s="145">
        <f t="shared" si="11"/>
        <v>0.29999999999999716</v>
      </c>
      <c r="AS15" s="145" t="str">
        <f t="shared" si="12"/>
        <v>Cool 겨울 Deep</v>
      </c>
      <c r="AT15" s="1033" t="str">
        <f t="shared" si="13"/>
        <v>Warm 가을 Mute</v>
      </c>
      <c r="AV15" s="1174"/>
      <c r="AW15" s="439" t="str">
        <f>BF38+((BF37-BF38)/2)&amp;"↓"</f>
        <v>43.15↓</v>
      </c>
      <c r="AX15" s="92" t="s">
        <v>284</v>
      </c>
      <c r="AY15" s="439" t="str">
        <f>ROUND(BF40+((BF39-BF40)/2),2)&amp;"↓"</f>
        <v>47.15↓</v>
      </c>
      <c r="AZ15" s="92" t="s">
        <v>288</v>
      </c>
      <c r="BB15" s="118"/>
    </row>
    <row r="16" spans="2:57" ht="13.5" customHeight="1" x14ac:dyDescent="0.4">
      <c r="B16" s="99" t="s">
        <v>255</v>
      </c>
      <c r="C16" s="99">
        <v>1</v>
      </c>
      <c r="D16" s="99">
        <v>9.5</v>
      </c>
      <c r="E16" s="146">
        <v>250</v>
      </c>
      <c r="F16" s="146">
        <v>239</v>
      </c>
      <c r="G16" s="146">
        <v>230</v>
      </c>
      <c r="H16" s="147">
        <f t="shared" si="3"/>
        <v>27</v>
      </c>
      <c r="I16" s="147">
        <f t="shared" si="4"/>
        <v>8</v>
      </c>
      <c r="J16" s="147">
        <f t="shared" si="5"/>
        <v>98</v>
      </c>
      <c r="L16" s="99" t="s">
        <v>255</v>
      </c>
      <c r="M16" s="99">
        <v>2</v>
      </c>
      <c r="N16" s="99">
        <v>4</v>
      </c>
      <c r="O16" s="109">
        <v>22.941176470588236</v>
      </c>
      <c r="P16" s="109">
        <v>30.099999999999998</v>
      </c>
      <c r="Q16" s="109">
        <v>44.3</v>
      </c>
      <c r="S16" s="109">
        <f t="shared" si="6"/>
        <v>0</v>
      </c>
      <c r="T16" s="109">
        <f t="shared" si="7"/>
        <v>0</v>
      </c>
      <c r="U16" s="109">
        <f t="shared" si="8"/>
        <v>0</v>
      </c>
      <c r="W16" s="99" t="s">
        <v>255</v>
      </c>
      <c r="X16" s="99">
        <v>5</v>
      </c>
      <c r="Y16" s="99">
        <v>4</v>
      </c>
      <c r="Z16" s="148">
        <v>26.153846153846153</v>
      </c>
      <c r="AA16" s="148">
        <v>60</v>
      </c>
      <c r="AB16" s="148">
        <v>51</v>
      </c>
      <c r="AD16" s="148">
        <f t="shared" si="14"/>
        <v>-3.2501273560876207</v>
      </c>
      <c r="AE16" s="148">
        <f t="shared" si="15"/>
        <v>-1.1000000000000014</v>
      </c>
      <c r="AF16" s="148">
        <f t="shared" si="16"/>
        <v>-45.899999999999991</v>
      </c>
      <c r="AH16" s="99" t="s">
        <v>255</v>
      </c>
      <c r="AI16" s="99">
        <v>4</v>
      </c>
      <c r="AJ16" s="99">
        <v>3.5</v>
      </c>
      <c r="AK16" s="145">
        <v>25.263157894736842</v>
      </c>
      <c r="AL16" s="145">
        <v>46.7</v>
      </c>
      <c r="AM16" s="145">
        <v>47.8</v>
      </c>
      <c r="AO16" s="145">
        <f t="shared" si="9"/>
        <v>0</v>
      </c>
      <c r="AP16" s="145">
        <f t="shared" si="10"/>
        <v>0</v>
      </c>
      <c r="AQ16" s="145">
        <f t="shared" si="11"/>
        <v>0</v>
      </c>
      <c r="AS16" s="145" t="str">
        <f t="shared" si="12"/>
        <v>Cool 겨울 Deep</v>
      </c>
      <c r="AT16" s="1033" t="str">
        <f t="shared" si="13"/>
        <v>Warm 가을 Mute</v>
      </c>
      <c r="BB16" s="118"/>
    </row>
    <row r="17" spans="2:56" ht="13.5" customHeight="1" x14ac:dyDescent="0.4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 t="shared" si="3"/>
        <v>23.076923076923077</v>
      </c>
      <c r="I17" s="100">
        <f t="shared" si="4"/>
        <v>23.9</v>
      </c>
      <c r="J17" s="100">
        <f t="shared" si="5"/>
        <v>42.699999999999996</v>
      </c>
      <c r="L17" s="99" t="s">
        <v>255</v>
      </c>
      <c r="M17" s="99">
        <v>4</v>
      </c>
      <c r="N17" s="99">
        <v>1.5</v>
      </c>
      <c r="O17" s="100">
        <v>23.076923076923077</v>
      </c>
      <c r="P17" s="100">
        <v>23.9</v>
      </c>
      <c r="Q17" s="100">
        <v>42.699999999999996</v>
      </c>
      <c r="S17" s="100">
        <f t="shared" si="6"/>
        <v>0.13574660633484115</v>
      </c>
      <c r="T17" s="100">
        <f t="shared" si="7"/>
        <v>-6.1999999999999993</v>
      </c>
      <c r="U17" s="100">
        <f t="shared" si="8"/>
        <v>-1.6000000000000014</v>
      </c>
      <c r="W17" s="99" t="s">
        <v>255</v>
      </c>
      <c r="X17" s="99">
        <v>2.5</v>
      </c>
      <c r="Y17" s="99">
        <v>3.5</v>
      </c>
      <c r="Z17" s="151">
        <v>23.26530612244898</v>
      </c>
      <c r="AA17" s="151">
        <v>59</v>
      </c>
      <c r="AB17" s="151">
        <v>32.5</v>
      </c>
      <c r="AD17" s="151">
        <f t="shared" si="14"/>
        <v>-2.8885400313971736</v>
      </c>
      <c r="AE17" s="151">
        <f t="shared" si="15"/>
        <v>-1</v>
      </c>
      <c r="AF17" s="151">
        <f t="shared" si="16"/>
        <v>-18.5</v>
      </c>
      <c r="AH17" s="99" t="s">
        <v>255</v>
      </c>
      <c r="AI17" s="99">
        <v>2</v>
      </c>
      <c r="AJ17" s="99">
        <v>4.5</v>
      </c>
      <c r="AK17" s="152">
        <v>24.705882352941178</v>
      </c>
      <c r="AL17" s="152">
        <v>27.200000000000003</v>
      </c>
      <c r="AM17" s="152">
        <v>49</v>
      </c>
      <c r="AO17" s="152">
        <f t="shared" si="9"/>
        <v>-0.55727554179566496</v>
      </c>
      <c r="AP17" s="152">
        <f t="shared" si="10"/>
        <v>-19.5</v>
      </c>
      <c r="AQ17" s="152">
        <f t="shared" si="11"/>
        <v>1.2000000000000028</v>
      </c>
      <c r="AS17" s="152" t="str">
        <f t="shared" si="12"/>
        <v>Cool 겨울 Deep</v>
      </c>
      <c r="AT17" s="1034" t="str">
        <f t="shared" si="13"/>
        <v>Warm 가을 Mute</v>
      </c>
      <c r="AV17" s="113" t="s">
        <v>297</v>
      </c>
      <c r="AW17" s="113"/>
      <c r="BA17" s="113"/>
      <c r="BB17" s="113"/>
    </row>
    <row r="18" spans="2:56" ht="13.5" customHeight="1" x14ac:dyDescent="0.4">
      <c r="B18" s="99" t="s">
        <v>255</v>
      </c>
      <c r="C18" s="99">
        <v>1.5</v>
      </c>
      <c r="D18" s="99">
        <v>4.5</v>
      </c>
      <c r="E18" s="153">
        <v>121</v>
      </c>
      <c r="F18" s="153">
        <v>106</v>
      </c>
      <c r="G18" s="153">
        <v>96</v>
      </c>
      <c r="H18" s="141">
        <f t="shared" si="3"/>
        <v>24</v>
      </c>
      <c r="I18" s="141">
        <f t="shared" si="4"/>
        <v>20.7</v>
      </c>
      <c r="J18" s="141">
        <f t="shared" si="5"/>
        <v>47.5</v>
      </c>
      <c r="L18" s="99" t="s">
        <v>255</v>
      </c>
      <c r="M18" s="99">
        <v>1.5</v>
      </c>
      <c r="N18" s="99">
        <v>4</v>
      </c>
      <c r="O18" s="100">
        <v>23.076923076923077</v>
      </c>
      <c r="P18" s="100">
        <v>23.9</v>
      </c>
      <c r="Q18" s="100">
        <v>42.699999999999996</v>
      </c>
      <c r="S18" s="100">
        <f t="shared" si="6"/>
        <v>0</v>
      </c>
      <c r="T18" s="100">
        <f t="shared" si="7"/>
        <v>0</v>
      </c>
      <c r="U18" s="100">
        <f t="shared" si="8"/>
        <v>0</v>
      </c>
      <c r="W18" s="99" t="s">
        <v>255</v>
      </c>
      <c r="X18" s="99">
        <v>5.5</v>
      </c>
      <c r="Y18" s="99">
        <v>4.5</v>
      </c>
      <c r="Z18" s="154">
        <v>26.511627906976745</v>
      </c>
      <c r="AA18" s="154">
        <v>58.9</v>
      </c>
      <c r="AB18" s="154">
        <v>57.3</v>
      </c>
      <c r="AD18" s="154">
        <f t="shared" si="14"/>
        <v>3.2463217845277654</v>
      </c>
      <c r="AE18" s="154">
        <f t="shared" si="15"/>
        <v>-0.10000000000000142</v>
      </c>
      <c r="AF18" s="154">
        <f t="shared" si="16"/>
        <v>24.799999999999997</v>
      </c>
      <c r="AH18" s="99" t="s">
        <v>255</v>
      </c>
      <c r="AI18" s="99">
        <v>4</v>
      </c>
      <c r="AJ18" s="99">
        <v>4</v>
      </c>
      <c r="AK18" s="155">
        <v>24.923076923076923</v>
      </c>
      <c r="AL18" s="155">
        <v>51.6</v>
      </c>
      <c r="AM18" s="155">
        <v>49.4</v>
      </c>
      <c r="AO18" s="155">
        <f t="shared" si="9"/>
        <v>0.21719457013574583</v>
      </c>
      <c r="AP18" s="155">
        <f t="shared" si="10"/>
        <v>24.4</v>
      </c>
      <c r="AQ18" s="155">
        <f t="shared" si="11"/>
        <v>0.39999999999999858</v>
      </c>
      <c r="AS18" s="155" t="str">
        <f t="shared" si="12"/>
        <v>Cool 겨울 Deep</v>
      </c>
      <c r="AT18" s="1035" t="str">
        <f t="shared" si="13"/>
        <v>Warm 가을 Mute</v>
      </c>
      <c r="AV18" s="149"/>
      <c r="AW18" s="1174" t="s">
        <v>269</v>
      </c>
      <c r="AX18" s="1174"/>
      <c r="AY18" s="1174"/>
      <c r="AZ18" s="1174"/>
      <c r="BA18" s="1174" t="s">
        <v>262</v>
      </c>
      <c r="BB18" s="1174"/>
      <c r="BC18" s="1174"/>
      <c r="BD18" s="1174"/>
    </row>
    <row r="19" spans="2:56" ht="13.5" customHeight="1" x14ac:dyDescent="0.4">
      <c r="B19" s="99" t="s">
        <v>255</v>
      </c>
      <c r="C19" s="99">
        <v>1.5</v>
      </c>
      <c r="D19" s="99">
        <v>5</v>
      </c>
      <c r="E19" s="156">
        <v>134</v>
      </c>
      <c r="F19" s="156">
        <v>119</v>
      </c>
      <c r="G19" s="156">
        <v>109</v>
      </c>
      <c r="H19" s="157">
        <f t="shared" si="3"/>
        <v>24</v>
      </c>
      <c r="I19" s="157">
        <f t="shared" si="4"/>
        <v>18.7</v>
      </c>
      <c r="J19" s="157">
        <f t="shared" si="5"/>
        <v>52.5</v>
      </c>
      <c r="L19" s="99" t="s">
        <v>255</v>
      </c>
      <c r="M19" s="99">
        <v>5.5</v>
      </c>
      <c r="N19" s="99">
        <v>1.5</v>
      </c>
      <c r="O19" s="158">
        <v>23.076923076923077</v>
      </c>
      <c r="P19" s="158">
        <v>16.3</v>
      </c>
      <c r="Q19" s="158">
        <v>62.7</v>
      </c>
      <c r="S19" s="158">
        <f t="shared" si="6"/>
        <v>0</v>
      </c>
      <c r="T19" s="158">
        <f t="shared" si="7"/>
        <v>-7.5999999999999979</v>
      </c>
      <c r="U19" s="158">
        <f t="shared" si="8"/>
        <v>20.000000000000007</v>
      </c>
      <c r="W19" s="99" t="s">
        <v>255</v>
      </c>
      <c r="X19" s="99">
        <v>6</v>
      </c>
      <c r="Y19" s="99">
        <v>5</v>
      </c>
      <c r="Z19" s="159">
        <v>26.875</v>
      </c>
      <c r="AA19" s="159">
        <v>58.9</v>
      </c>
      <c r="AB19" s="159">
        <v>63.9</v>
      </c>
      <c r="AD19" s="159">
        <f t="shared" si="14"/>
        <v>0.36337209302325491</v>
      </c>
      <c r="AE19" s="159">
        <f t="shared" si="15"/>
        <v>0</v>
      </c>
      <c r="AF19" s="159">
        <f t="shared" si="16"/>
        <v>6.6000000000000014</v>
      </c>
      <c r="AH19" s="99" t="s">
        <v>255</v>
      </c>
      <c r="AI19" s="99">
        <v>4.5</v>
      </c>
      <c r="AJ19" s="99">
        <v>4</v>
      </c>
      <c r="AK19" s="160">
        <v>25.35211267605634</v>
      </c>
      <c r="AL19" s="160">
        <v>55.500000000000007</v>
      </c>
      <c r="AM19" s="160">
        <v>50.2</v>
      </c>
      <c r="AO19" s="160">
        <f t="shared" si="9"/>
        <v>0.42903575297941643</v>
      </c>
      <c r="AP19" s="160">
        <f t="shared" si="10"/>
        <v>3.9000000000000057</v>
      </c>
      <c r="AQ19" s="160">
        <f t="shared" si="11"/>
        <v>0.80000000000000426</v>
      </c>
      <c r="AS19" s="160" t="str">
        <f t="shared" si="12"/>
        <v>Cool 겨울 Deep</v>
      </c>
      <c r="AT19" s="1036" t="str">
        <f t="shared" si="13"/>
        <v>Warm 가을 Deep</v>
      </c>
      <c r="AV19" s="1182" t="s">
        <v>298</v>
      </c>
      <c r="AW19" s="1183" t="str">
        <f>BF38+((BF37-BF38)/2)&amp;"↑"</f>
        <v>43.15↑</v>
      </c>
      <c r="AX19" s="1179" t="s">
        <v>285</v>
      </c>
      <c r="AY19" s="484" t="s">
        <v>371</v>
      </c>
      <c r="AZ19" s="92" t="s">
        <v>291</v>
      </c>
      <c r="BA19" s="1183" t="str">
        <f>BF40+((BF39-BF40)/2)&amp;"↑"</f>
        <v>47.15↑</v>
      </c>
      <c r="BB19" s="1179" t="s">
        <v>290</v>
      </c>
      <c r="BC19" s="439" t="s">
        <v>335</v>
      </c>
      <c r="BD19" s="92" t="s">
        <v>292</v>
      </c>
    </row>
    <row r="20" spans="2:56" ht="13.5" customHeight="1" x14ac:dyDescent="0.4">
      <c r="B20" s="99" t="s">
        <v>255</v>
      </c>
      <c r="C20" s="99">
        <v>1.5</v>
      </c>
      <c r="D20" s="99">
        <v>5.5</v>
      </c>
      <c r="E20" s="161">
        <v>147</v>
      </c>
      <c r="F20" s="161">
        <v>132</v>
      </c>
      <c r="G20" s="161">
        <v>121</v>
      </c>
      <c r="H20" s="162">
        <f t="shared" si="3"/>
        <v>25.384615384615383</v>
      </c>
      <c r="I20" s="162">
        <f t="shared" si="4"/>
        <v>17.7</v>
      </c>
      <c r="J20" s="162">
        <f t="shared" si="5"/>
        <v>57.599999999999994</v>
      </c>
      <c r="L20" s="99" t="s">
        <v>255</v>
      </c>
      <c r="M20" s="99">
        <v>1.5</v>
      </c>
      <c r="N20" s="99">
        <v>6</v>
      </c>
      <c r="O20" s="158">
        <v>23.076923076923077</v>
      </c>
      <c r="P20" s="158">
        <v>16.3</v>
      </c>
      <c r="Q20" s="158">
        <v>62.7</v>
      </c>
      <c r="S20" s="158">
        <f t="shared" si="6"/>
        <v>0</v>
      </c>
      <c r="T20" s="158">
        <f t="shared" si="7"/>
        <v>0</v>
      </c>
      <c r="U20" s="158">
        <f t="shared" si="8"/>
        <v>0</v>
      </c>
      <c r="W20" s="99" t="s">
        <v>255</v>
      </c>
      <c r="X20" s="99">
        <v>6.5</v>
      </c>
      <c r="Y20" s="99">
        <v>5.5</v>
      </c>
      <c r="Z20" s="163">
        <v>27.428571428571427</v>
      </c>
      <c r="AA20" s="163">
        <v>58.699999999999996</v>
      </c>
      <c r="AB20" s="163">
        <v>70.199999999999989</v>
      </c>
      <c r="AD20" s="163">
        <f t="shared" si="14"/>
        <v>0.55357142857142705</v>
      </c>
      <c r="AE20" s="163">
        <f t="shared" si="15"/>
        <v>-0.20000000000000284</v>
      </c>
      <c r="AF20" s="163">
        <f t="shared" si="16"/>
        <v>6.2999999999999901</v>
      </c>
      <c r="AH20" s="99" t="s">
        <v>255</v>
      </c>
      <c r="AI20" s="99">
        <v>2.5</v>
      </c>
      <c r="AJ20" s="99">
        <v>4.5</v>
      </c>
      <c r="AK20" s="164">
        <v>24.285714285714285</v>
      </c>
      <c r="AL20" s="164">
        <v>32.6</v>
      </c>
      <c r="AM20" s="164">
        <v>50.6</v>
      </c>
      <c r="AO20" s="164">
        <f t="shared" si="9"/>
        <v>-1.0663983903420551</v>
      </c>
      <c r="AP20" s="164">
        <f t="shared" si="10"/>
        <v>-22.900000000000006</v>
      </c>
      <c r="AQ20" s="164">
        <f t="shared" si="11"/>
        <v>0.39999999999999858</v>
      </c>
      <c r="AS20" s="164" t="str">
        <f t="shared" si="12"/>
        <v>Cool 겨울 Deep</v>
      </c>
      <c r="AT20" s="1037" t="str">
        <f t="shared" si="13"/>
        <v>Warm 가을 Mute</v>
      </c>
      <c r="AV20" s="1174"/>
      <c r="AW20" s="1184"/>
      <c r="AX20" s="1180"/>
      <c r="AY20" s="484" t="s">
        <v>372</v>
      </c>
      <c r="AZ20" s="92" t="s">
        <v>292</v>
      </c>
      <c r="BA20" s="1184"/>
      <c r="BB20" s="1180"/>
      <c r="BC20" s="439" t="s">
        <v>337</v>
      </c>
      <c r="BD20" s="92" t="s">
        <v>294</v>
      </c>
    </row>
    <row r="21" spans="2:56" x14ac:dyDescent="0.4">
      <c r="B21" s="99" t="s">
        <v>255</v>
      </c>
      <c r="C21" s="99">
        <v>1.5</v>
      </c>
      <c r="D21" s="99">
        <v>6</v>
      </c>
      <c r="E21" s="166">
        <v>160</v>
      </c>
      <c r="F21" s="166">
        <v>144</v>
      </c>
      <c r="G21" s="166">
        <v>134</v>
      </c>
      <c r="H21" s="158">
        <f t="shared" si="3"/>
        <v>23.076923076923077</v>
      </c>
      <c r="I21" s="158">
        <f t="shared" si="4"/>
        <v>16.3</v>
      </c>
      <c r="J21" s="158">
        <f t="shared" si="5"/>
        <v>62.7</v>
      </c>
      <c r="L21" s="99" t="s">
        <v>255</v>
      </c>
      <c r="M21" s="99">
        <v>2.5</v>
      </c>
      <c r="N21" s="99">
        <v>3.5</v>
      </c>
      <c r="O21" s="151">
        <v>23.26530612244898</v>
      </c>
      <c r="P21" s="151">
        <v>59</v>
      </c>
      <c r="Q21" s="151">
        <v>32.5</v>
      </c>
      <c r="S21" s="151">
        <f t="shared" si="6"/>
        <v>0.18838304552590301</v>
      </c>
      <c r="T21" s="151">
        <f t="shared" si="7"/>
        <v>42.7</v>
      </c>
      <c r="U21" s="151">
        <f t="shared" si="8"/>
        <v>-30.200000000000003</v>
      </c>
      <c r="W21" s="99" t="s">
        <v>255</v>
      </c>
      <c r="X21" s="99">
        <v>7</v>
      </c>
      <c r="Y21" s="99">
        <v>6</v>
      </c>
      <c r="Z21" s="167">
        <v>27.894736842105264</v>
      </c>
      <c r="AA21" s="167">
        <v>58.5</v>
      </c>
      <c r="AB21" s="167">
        <v>76.5</v>
      </c>
      <c r="AD21" s="167">
        <f t="shared" si="14"/>
        <v>0.46616541353383667</v>
      </c>
      <c r="AE21" s="167">
        <f t="shared" si="15"/>
        <v>-0.19999999999999574</v>
      </c>
      <c r="AF21" s="167">
        <f t="shared" si="16"/>
        <v>6.3000000000000114</v>
      </c>
      <c r="AH21" s="99" t="s">
        <v>255</v>
      </c>
      <c r="AI21" s="99">
        <v>5</v>
      </c>
      <c r="AJ21" s="99">
        <v>4</v>
      </c>
      <c r="AK21" s="148">
        <v>26.153846153846153</v>
      </c>
      <c r="AL21" s="148">
        <v>60</v>
      </c>
      <c r="AM21" s="148">
        <v>51</v>
      </c>
      <c r="AO21" s="148">
        <f t="shared" si="9"/>
        <v>1.8681318681318686</v>
      </c>
      <c r="AP21" s="148">
        <f t="shared" si="10"/>
        <v>27.4</v>
      </c>
      <c r="AQ21" s="148">
        <f t="shared" si="11"/>
        <v>0.39999999999999858</v>
      </c>
      <c r="AS21" s="148" t="str">
        <f t="shared" si="12"/>
        <v>Warm 가을 Deep</v>
      </c>
      <c r="AT21" s="1038" t="str">
        <f t="shared" si="13"/>
        <v>Warm 가을 Deep</v>
      </c>
      <c r="AV21" s="1174"/>
      <c r="AW21" s="1179" t="str">
        <f>BF38+((BF37-BF38)/2)&amp;"↓"</f>
        <v>43.15↓</v>
      </c>
      <c r="AX21" s="1179" t="s">
        <v>283</v>
      </c>
      <c r="AY21" s="484" t="s">
        <v>370</v>
      </c>
      <c r="AZ21" s="92" t="s">
        <v>293</v>
      </c>
      <c r="BA21" s="1179" t="str">
        <f>BF40+((BF39-BF40)/2)&amp;"↓"</f>
        <v>47.15↓</v>
      </c>
      <c r="BB21" s="1179" t="s">
        <v>287</v>
      </c>
      <c r="BC21" s="92" t="s">
        <v>309</v>
      </c>
      <c r="BD21" s="92" t="s">
        <v>291</v>
      </c>
    </row>
    <row r="22" spans="2:56" ht="13.5" customHeight="1" x14ac:dyDescent="0.4">
      <c r="B22" s="99" t="s">
        <v>255</v>
      </c>
      <c r="C22" s="99">
        <v>1.5</v>
      </c>
      <c r="D22" s="99">
        <v>6.5</v>
      </c>
      <c r="E22" s="168">
        <v>173</v>
      </c>
      <c r="F22" s="168">
        <v>158</v>
      </c>
      <c r="G22" s="168">
        <v>146</v>
      </c>
      <c r="H22" s="169">
        <f t="shared" si="3"/>
        <v>26.666666666666668</v>
      </c>
      <c r="I22" s="169">
        <f t="shared" si="4"/>
        <v>15.6</v>
      </c>
      <c r="J22" s="169">
        <f t="shared" si="5"/>
        <v>67.800000000000011</v>
      </c>
      <c r="L22" s="99" t="s">
        <v>255</v>
      </c>
      <c r="M22" s="99">
        <v>5.5</v>
      </c>
      <c r="N22" s="99">
        <v>1</v>
      </c>
      <c r="O22" s="115">
        <v>23.333333333333332</v>
      </c>
      <c r="P22" s="115">
        <v>11.5</v>
      </c>
      <c r="Q22" s="115">
        <v>61.199999999999996</v>
      </c>
      <c r="S22" s="115">
        <f t="shared" si="6"/>
        <v>6.8027210884352485E-2</v>
      </c>
      <c r="T22" s="115">
        <f t="shared" si="7"/>
        <v>-47.5</v>
      </c>
      <c r="U22" s="115">
        <f t="shared" si="8"/>
        <v>28.699999999999996</v>
      </c>
      <c r="W22" s="99" t="s">
        <v>255</v>
      </c>
      <c r="X22" s="99">
        <v>7.5</v>
      </c>
      <c r="Y22" s="99">
        <v>8.5</v>
      </c>
      <c r="Z22" s="170">
        <v>28.95104895104895</v>
      </c>
      <c r="AA22" s="170">
        <v>58.4</v>
      </c>
      <c r="AB22" s="170">
        <v>96.1</v>
      </c>
      <c r="AD22" s="170">
        <f t="shared" si="14"/>
        <v>1.0563121089436862</v>
      </c>
      <c r="AE22" s="170">
        <f t="shared" si="15"/>
        <v>-0.10000000000000142</v>
      </c>
      <c r="AF22" s="170">
        <f t="shared" si="16"/>
        <v>19.599999999999994</v>
      </c>
      <c r="AH22" s="99" t="s">
        <v>255</v>
      </c>
      <c r="AI22" s="99">
        <v>1</v>
      </c>
      <c r="AJ22" s="99">
        <v>5</v>
      </c>
      <c r="AK22" s="106">
        <v>24.705882352941178</v>
      </c>
      <c r="AL22" s="106">
        <v>13.100000000000001</v>
      </c>
      <c r="AM22" s="106">
        <v>51</v>
      </c>
      <c r="AO22" s="106">
        <f t="shared" si="9"/>
        <v>-1.4479638009049758</v>
      </c>
      <c r="AP22" s="106">
        <f t="shared" si="10"/>
        <v>-46.9</v>
      </c>
      <c r="AQ22" s="106">
        <f t="shared" si="11"/>
        <v>0</v>
      </c>
      <c r="AS22" s="106" t="str">
        <f t="shared" si="12"/>
        <v>Cool 겨울 Bright</v>
      </c>
      <c r="AT22" s="1039" t="str">
        <f t="shared" si="13"/>
        <v>Warm 가을 Mute</v>
      </c>
      <c r="AV22" s="1174"/>
      <c r="AW22" s="1180"/>
      <c r="AX22" s="1180"/>
      <c r="AY22" s="485" t="s">
        <v>373</v>
      </c>
      <c r="AZ22" s="92" t="s">
        <v>294</v>
      </c>
      <c r="BA22" s="1180"/>
      <c r="BB22" s="1180"/>
      <c r="BC22" s="92" t="s">
        <v>310</v>
      </c>
      <c r="BD22" s="92" t="s">
        <v>293</v>
      </c>
    </row>
    <row r="23" spans="2:56" ht="13.5" customHeight="1" x14ac:dyDescent="0.4">
      <c r="B23" s="99" t="s">
        <v>255</v>
      </c>
      <c r="C23" s="99">
        <v>1.5</v>
      </c>
      <c r="D23" s="99">
        <v>7</v>
      </c>
      <c r="E23" s="173">
        <v>186</v>
      </c>
      <c r="F23" s="173">
        <v>171</v>
      </c>
      <c r="G23" s="173">
        <v>159</v>
      </c>
      <c r="H23" s="174">
        <f t="shared" si="3"/>
        <v>26.666666666666668</v>
      </c>
      <c r="I23" s="174">
        <f t="shared" si="4"/>
        <v>14.499999999999998</v>
      </c>
      <c r="J23" s="174">
        <f t="shared" si="5"/>
        <v>72.899999999999991</v>
      </c>
      <c r="L23" s="99" t="s">
        <v>255</v>
      </c>
      <c r="M23" s="99">
        <v>1</v>
      </c>
      <c r="N23" s="99">
        <v>6</v>
      </c>
      <c r="O23" s="115">
        <v>23.333333333333332</v>
      </c>
      <c r="P23" s="115">
        <v>11.5</v>
      </c>
      <c r="Q23" s="115">
        <v>61.199999999999996</v>
      </c>
      <c r="S23" s="115">
        <f t="shared" si="6"/>
        <v>0</v>
      </c>
      <c r="T23" s="115">
        <f t="shared" si="7"/>
        <v>0</v>
      </c>
      <c r="U23" s="115">
        <f t="shared" si="8"/>
        <v>0</v>
      </c>
      <c r="W23" s="99" t="s">
        <v>255</v>
      </c>
      <c r="X23" s="99">
        <v>7.5</v>
      </c>
      <c r="Y23" s="99">
        <v>8</v>
      </c>
      <c r="Z23" s="175">
        <v>28.676470588235293</v>
      </c>
      <c r="AA23" s="175">
        <v>56.000000000000007</v>
      </c>
      <c r="AB23" s="175">
        <v>95.3</v>
      </c>
      <c r="AD23" s="175">
        <f t="shared" si="14"/>
        <v>-0.27457836281365644</v>
      </c>
      <c r="AE23" s="175">
        <f t="shared" si="15"/>
        <v>-2.3999999999999915</v>
      </c>
      <c r="AF23" s="175">
        <f t="shared" si="16"/>
        <v>-0.79999999999999716</v>
      </c>
      <c r="AH23" s="99" t="s">
        <v>255</v>
      </c>
      <c r="AI23" s="99">
        <v>4.5</v>
      </c>
      <c r="AJ23" s="99">
        <v>1</v>
      </c>
      <c r="AK23" s="106">
        <v>24.705882352941178</v>
      </c>
      <c r="AL23" s="106">
        <v>13.100000000000001</v>
      </c>
      <c r="AM23" s="106">
        <v>51</v>
      </c>
      <c r="AO23" s="106">
        <f t="shared" si="9"/>
        <v>0</v>
      </c>
      <c r="AP23" s="106">
        <f t="shared" si="10"/>
        <v>0</v>
      </c>
      <c r="AQ23" s="106">
        <f t="shared" si="11"/>
        <v>0</v>
      </c>
      <c r="AS23" s="106" t="str">
        <f t="shared" si="12"/>
        <v>Cool 겨울 Bright</v>
      </c>
      <c r="AT23" s="1039" t="str">
        <f t="shared" si="13"/>
        <v>Warm 가을 Mute</v>
      </c>
    </row>
    <row r="24" spans="2:56" ht="16.2" thickBot="1" x14ac:dyDescent="0.45">
      <c r="B24" s="99" t="s">
        <v>255</v>
      </c>
      <c r="C24" s="99">
        <v>1.5</v>
      </c>
      <c r="D24" s="99">
        <v>7.5</v>
      </c>
      <c r="E24" s="178">
        <v>199</v>
      </c>
      <c r="F24" s="178">
        <v>184</v>
      </c>
      <c r="G24" s="178">
        <v>173</v>
      </c>
      <c r="H24" s="179">
        <f t="shared" si="3"/>
        <v>25.384615384615383</v>
      </c>
      <c r="I24" s="179">
        <f t="shared" si="4"/>
        <v>13.100000000000001</v>
      </c>
      <c r="J24" s="179">
        <f t="shared" si="5"/>
        <v>78</v>
      </c>
      <c r="L24" s="99" t="s">
        <v>255</v>
      </c>
      <c r="M24" s="99">
        <v>6</v>
      </c>
      <c r="N24" s="99">
        <v>1</v>
      </c>
      <c r="O24" s="120">
        <v>23.333333333333332</v>
      </c>
      <c r="P24" s="120">
        <v>10.7</v>
      </c>
      <c r="Q24" s="120">
        <v>66.3</v>
      </c>
      <c r="S24" s="120">
        <f t="shared" si="6"/>
        <v>0</v>
      </c>
      <c r="T24" s="120">
        <f t="shared" si="7"/>
        <v>-0.80000000000000071</v>
      </c>
      <c r="U24" s="120">
        <f t="shared" si="8"/>
        <v>5.1000000000000014</v>
      </c>
      <c r="W24" s="99" t="s">
        <v>255</v>
      </c>
      <c r="X24" s="99">
        <v>4.5</v>
      </c>
      <c r="Y24" s="99">
        <v>4</v>
      </c>
      <c r="Z24" s="160">
        <v>25.35211267605634</v>
      </c>
      <c r="AA24" s="160">
        <v>55.500000000000007</v>
      </c>
      <c r="AB24" s="160">
        <v>50.2</v>
      </c>
      <c r="AD24" s="160">
        <f t="shared" si="14"/>
        <v>-3.3243579121789537</v>
      </c>
      <c r="AE24" s="160">
        <f t="shared" si="15"/>
        <v>-0.5</v>
      </c>
      <c r="AF24" s="160">
        <f t="shared" si="16"/>
        <v>-45.099999999999994</v>
      </c>
      <c r="AH24" s="99" t="s">
        <v>255</v>
      </c>
      <c r="AI24" s="99">
        <v>5.5</v>
      </c>
      <c r="AJ24" s="99">
        <v>4</v>
      </c>
      <c r="AK24" s="126">
        <v>26.428571428571427</v>
      </c>
      <c r="AL24" s="126">
        <v>63.6</v>
      </c>
      <c r="AM24" s="126">
        <v>51.800000000000004</v>
      </c>
      <c r="AO24" s="126">
        <f t="shared" si="9"/>
        <v>1.7226890756302495</v>
      </c>
      <c r="AP24" s="126">
        <f t="shared" si="10"/>
        <v>50.5</v>
      </c>
      <c r="AQ24" s="126">
        <f t="shared" si="11"/>
        <v>0.80000000000000426</v>
      </c>
      <c r="AS24" s="126" t="str">
        <f t="shared" si="12"/>
        <v>Warm 가을 Deep</v>
      </c>
      <c r="AT24" s="1040" t="str">
        <f t="shared" si="13"/>
        <v>Warm 가을 Deep</v>
      </c>
      <c r="AV24" s="113" t="s">
        <v>301</v>
      </c>
    </row>
    <row r="25" spans="2:56" ht="13.5" customHeight="1" x14ac:dyDescent="0.4">
      <c r="B25" s="99" t="s">
        <v>255</v>
      </c>
      <c r="C25" s="99">
        <v>1.5</v>
      </c>
      <c r="D25" s="99">
        <v>8</v>
      </c>
      <c r="E25" s="182">
        <v>212</v>
      </c>
      <c r="F25" s="182">
        <v>197</v>
      </c>
      <c r="G25" s="182">
        <v>186</v>
      </c>
      <c r="H25" s="183">
        <f t="shared" si="3"/>
        <v>25.384615384615383</v>
      </c>
      <c r="I25" s="183">
        <f t="shared" si="4"/>
        <v>12.3</v>
      </c>
      <c r="J25" s="183">
        <f t="shared" si="5"/>
        <v>83.1</v>
      </c>
      <c r="L25" s="99" t="s">
        <v>255</v>
      </c>
      <c r="M25" s="99">
        <v>1</v>
      </c>
      <c r="N25" s="99">
        <v>6.5</v>
      </c>
      <c r="O25" s="120">
        <v>23.333333333333332</v>
      </c>
      <c r="P25" s="120">
        <v>10.7</v>
      </c>
      <c r="Q25" s="120">
        <v>66.3</v>
      </c>
      <c r="S25" s="120">
        <f t="shared" si="6"/>
        <v>0</v>
      </c>
      <c r="T25" s="120">
        <f t="shared" si="7"/>
        <v>0</v>
      </c>
      <c r="U25" s="120">
        <f t="shared" si="8"/>
        <v>0</v>
      </c>
      <c r="W25" s="99" t="s">
        <v>255</v>
      </c>
      <c r="X25" s="99">
        <v>6.5</v>
      </c>
      <c r="Y25" s="99">
        <v>6</v>
      </c>
      <c r="Z25" s="184">
        <v>27.476635514018692</v>
      </c>
      <c r="AA25" s="184">
        <v>55.400000000000006</v>
      </c>
      <c r="AB25" s="184">
        <v>75.7</v>
      </c>
      <c r="AD25" s="184">
        <f t="shared" si="14"/>
        <v>2.1245228379623526</v>
      </c>
      <c r="AE25" s="184">
        <f t="shared" si="15"/>
        <v>-0.10000000000000142</v>
      </c>
      <c r="AF25" s="184">
        <f t="shared" si="16"/>
        <v>25.5</v>
      </c>
      <c r="AH25" s="99" t="s">
        <v>255</v>
      </c>
      <c r="AI25" s="99">
        <v>3</v>
      </c>
      <c r="AJ25" s="99">
        <v>4.5</v>
      </c>
      <c r="AK25" s="185">
        <v>24.489795918367346</v>
      </c>
      <c r="AL25" s="185">
        <v>37.1</v>
      </c>
      <c r="AM25" s="185">
        <v>51.800000000000004</v>
      </c>
      <c r="AO25" s="185">
        <f t="shared" si="9"/>
        <v>-1.9387755102040813</v>
      </c>
      <c r="AP25" s="185">
        <f t="shared" si="10"/>
        <v>-26.5</v>
      </c>
      <c r="AQ25" s="185">
        <f t="shared" si="11"/>
        <v>0</v>
      </c>
      <c r="AS25" s="185" t="str">
        <f t="shared" si="12"/>
        <v>Cool 겨울 Deep</v>
      </c>
      <c r="AT25" s="1041" t="str">
        <f t="shared" si="13"/>
        <v>Warm 가을 Mute</v>
      </c>
      <c r="AV25" s="448" t="s">
        <v>313</v>
      </c>
      <c r="AW25" s="449" t="s">
        <v>314</v>
      </c>
      <c r="AX25" s="449" t="s">
        <v>315</v>
      </c>
      <c r="AY25" s="449" t="s">
        <v>316</v>
      </c>
      <c r="AZ25" s="449" t="s">
        <v>317</v>
      </c>
      <c r="BA25" s="450" t="s">
        <v>318</v>
      </c>
    </row>
    <row r="26" spans="2:56" ht="13.5" customHeight="1" x14ac:dyDescent="0.4">
      <c r="B26" s="99" t="s">
        <v>255</v>
      </c>
      <c r="C26" s="99">
        <v>1.5</v>
      </c>
      <c r="D26" s="99">
        <v>8.5</v>
      </c>
      <c r="E26" s="188">
        <v>226</v>
      </c>
      <c r="F26" s="188">
        <v>211</v>
      </c>
      <c r="G26" s="188">
        <v>199</v>
      </c>
      <c r="H26" s="189">
        <f t="shared" si="3"/>
        <v>26.666666666666668</v>
      </c>
      <c r="I26" s="189">
        <f t="shared" si="4"/>
        <v>11.899999999999999</v>
      </c>
      <c r="J26" s="189">
        <f t="shared" si="5"/>
        <v>88.6</v>
      </c>
      <c r="L26" s="99" t="s">
        <v>255</v>
      </c>
      <c r="M26" s="99">
        <v>3</v>
      </c>
      <c r="N26" s="99">
        <v>3.5</v>
      </c>
      <c r="O26" s="190">
        <v>23.529411764705884</v>
      </c>
      <c r="P26" s="190">
        <v>53.7</v>
      </c>
      <c r="Q26" s="190">
        <v>37.299999999999997</v>
      </c>
      <c r="S26" s="190">
        <f t="shared" si="6"/>
        <v>0.19607843137255188</v>
      </c>
      <c r="T26" s="190">
        <f t="shared" si="7"/>
        <v>43</v>
      </c>
      <c r="U26" s="190">
        <f t="shared" si="8"/>
        <v>-29</v>
      </c>
      <c r="W26" s="99" t="s">
        <v>255</v>
      </c>
      <c r="X26" s="99">
        <v>6</v>
      </c>
      <c r="Y26" s="99">
        <v>5.5</v>
      </c>
      <c r="Z26" s="191">
        <v>27.216494845360824</v>
      </c>
      <c r="AA26" s="191">
        <v>55.1</v>
      </c>
      <c r="AB26" s="191">
        <v>69</v>
      </c>
      <c r="AD26" s="191">
        <f t="shared" si="14"/>
        <v>-0.26014066865786845</v>
      </c>
      <c r="AE26" s="191">
        <f t="shared" si="15"/>
        <v>-0.30000000000000426</v>
      </c>
      <c r="AF26" s="191">
        <f t="shared" si="16"/>
        <v>-6.7000000000000028</v>
      </c>
      <c r="AH26" s="99" t="s">
        <v>255</v>
      </c>
      <c r="AI26" s="99">
        <v>1.5</v>
      </c>
      <c r="AJ26" s="99">
        <v>5</v>
      </c>
      <c r="AK26" s="157">
        <v>24</v>
      </c>
      <c r="AL26" s="157">
        <v>18.7</v>
      </c>
      <c r="AM26" s="157">
        <v>52.5</v>
      </c>
      <c r="AO26" s="157">
        <f t="shared" si="9"/>
        <v>-0.48979591836734571</v>
      </c>
      <c r="AP26" s="157">
        <f t="shared" si="10"/>
        <v>-18.400000000000002</v>
      </c>
      <c r="AQ26" s="157">
        <f t="shared" si="11"/>
        <v>0.69999999999999574</v>
      </c>
      <c r="AS26" s="157" t="str">
        <f t="shared" si="12"/>
        <v>Cool 겨울 Bright</v>
      </c>
      <c r="AT26" s="1042" t="str">
        <f t="shared" si="13"/>
        <v>Warm 가을 Mute</v>
      </c>
      <c r="AV26" s="1176" t="s">
        <v>302</v>
      </c>
      <c r="AW26" s="1179" t="s">
        <v>285</v>
      </c>
      <c r="AX26" s="92" t="s">
        <v>291</v>
      </c>
      <c r="AY26" s="1179" t="s">
        <v>303</v>
      </c>
      <c r="AZ26" s="1179" t="s">
        <v>305</v>
      </c>
      <c r="BA26" s="451" t="s">
        <v>307</v>
      </c>
    </row>
    <row r="27" spans="2:56" ht="13.5" customHeight="1" x14ac:dyDescent="0.4">
      <c r="B27" s="99" t="s">
        <v>255</v>
      </c>
      <c r="C27" s="99">
        <v>1.5</v>
      </c>
      <c r="D27" s="99">
        <v>9</v>
      </c>
      <c r="E27" s="192">
        <v>240</v>
      </c>
      <c r="F27" s="192">
        <v>224</v>
      </c>
      <c r="G27" s="192">
        <v>212</v>
      </c>
      <c r="H27" s="193">
        <f t="shared" si="3"/>
        <v>25.714285714285715</v>
      </c>
      <c r="I27" s="193">
        <f t="shared" si="4"/>
        <v>11.700000000000001</v>
      </c>
      <c r="J27" s="193">
        <f t="shared" si="5"/>
        <v>94.1</v>
      </c>
      <c r="L27" s="99" t="s">
        <v>255</v>
      </c>
      <c r="M27" s="99">
        <v>3.5</v>
      </c>
      <c r="N27" s="99">
        <v>2</v>
      </c>
      <c r="O27" s="194">
        <v>23.636363636363637</v>
      </c>
      <c r="P27" s="194">
        <v>33</v>
      </c>
      <c r="Q27" s="194">
        <v>39.200000000000003</v>
      </c>
      <c r="S27" s="194">
        <f t="shared" si="6"/>
        <v>0.10695187165775266</v>
      </c>
      <c r="T27" s="194">
        <f t="shared" si="7"/>
        <v>-20.700000000000003</v>
      </c>
      <c r="U27" s="194">
        <f t="shared" si="8"/>
        <v>1.9000000000000057</v>
      </c>
      <c r="W27" s="99" t="s">
        <v>255</v>
      </c>
      <c r="X27" s="99">
        <v>5.5</v>
      </c>
      <c r="Y27" s="99">
        <v>5</v>
      </c>
      <c r="Z27" s="195">
        <v>26.59090909090909</v>
      </c>
      <c r="AA27" s="195">
        <v>55.000000000000007</v>
      </c>
      <c r="AB27" s="195">
        <v>62.7</v>
      </c>
      <c r="AD27" s="195">
        <f t="shared" si="14"/>
        <v>-0.62558575445173403</v>
      </c>
      <c r="AE27" s="195">
        <f t="shared" si="15"/>
        <v>-9.9999999999994316E-2</v>
      </c>
      <c r="AF27" s="195">
        <f t="shared" si="16"/>
        <v>-6.2999999999999972</v>
      </c>
      <c r="AH27" s="99" t="s">
        <v>255</v>
      </c>
      <c r="AI27" s="99">
        <v>4.5</v>
      </c>
      <c r="AJ27" s="99">
        <v>1.5</v>
      </c>
      <c r="AK27" s="157">
        <v>24</v>
      </c>
      <c r="AL27" s="157">
        <v>18.7</v>
      </c>
      <c r="AM27" s="157">
        <v>52.5</v>
      </c>
      <c r="AO27" s="157">
        <f t="shared" si="9"/>
        <v>0</v>
      </c>
      <c r="AP27" s="157">
        <f t="shared" si="10"/>
        <v>0</v>
      </c>
      <c r="AQ27" s="157">
        <f t="shared" si="11"/>
        <v>0</v>
      </c>
      <c r="AS27" s="157" t="str">
        <f t="shared" si="12"/>
        <v>Cool 겨울 Bright</v>
      </c>
      <c r="AT27" s="1042" t="str">
        <f t="shared" si="13"/>
        <v>Warm 가을 Mute</v>
      </c>
      <c r="AV27" s="1177"/>
      <c r="AW27" s="1180"/>
      <c r="AX27" s="92" t="s">
        <v>292</v>
      </c>
      <c r="AY27" s="1181"/>
      <c r="AZ27" s="1180"/>
      <c r="BA27" s="451" t="s">
        <v>308</v>
      </c>
    </row>
    <row r="28" spans="2:56" x14ac:dyDescent="0.4">
      <c r="B28" s="99" t="s">
        <v>255</v>
      </c>
      <c r="C28" s="99">
        <v>1.5</v>
      </c>
      <c r="D28" s="99">
        <v>9.5</v>
      </c>
      <c r="E28" s="196">
        <v>254</v>
      </c>
      <c r="F28" s="196">
        <v>238</v>
      </c>
      <c r="G28" s="196">
        <v>225</v>
      </c>
      <c r="H28" s="197">
        <f t="shared" si="3"/>
        <v>26.896551724137932</v>
      </c>
      <c r="I28" s="197">
        <f t="shared" si="4"/>
        <v>11.4</v>
      </c>
      <c r="J28" s="197">
        <f t="shared" si="5"/>
        <v>99.6</v>
      </c>
      <c r="L28" s="99" t="s">
        <v>255</v>
      </c>
      <c r="M28" s="99">
        <v>3.5</v>
      </c>
      <c r="N28" s="99">
        <v>1.5</v>
      </c>
      <c r="O28" s="198">
        <v>24</v>
      </c>
      <c r="P28" s="198">
        <v>26</v>
      </c>
      <c r="Q28" s="198">
        <v>37.6</v>
      </c>
      <c r="S28" s="198">
        <f t="shared" si="6"/>
        <v>0.36363636363636331</v>
      </c>
      <c r="T28" s="198">
        <f t="shared" si="7"/>
        <v>-7</v>
      </c>
      <c r="U28" s="198">
        <f t="shared" si="8"/>
        <v>-1.6000000000000014</v>
      </c>
      <c r="W28" s="99" t="s">
        <v>255</v>
      </c>
      <c r="X28" s="99">
        <v>7</v>
      </c>
      <c r="Y28" s="99">
        <v>6.5</v>
      </c>
      <c r="Z28" s="199">
        <v>27.652173913043477</v>
      </c>
      <c r="AA28" s="199">
        <v>55.000000000000007</v>
      </c>
      <c r="AB28" s="199">
        <v>82</v>
      </c>
      <c r="AD28" s="199">
        <f t="shared" si="14"/>
        <v>1.0612648221343868</v>
      </c>
      <c r="AE28" s="199">
        <f t="shared" si="15"/>
        <v>0</v>
      </c>
      <c r="AF28" s="199">
        <f t="shared" si="16"/>
        <v>19.299999999999997</v>
      </c>
      <c r="AH28" s="99" t="s">
        <v>255</v>
      </c>
      <c r="AI28" s="99">
        <v>6</v>
      </c>
      <c r="AJ28" s="99">
        <v>4</v>
      </c>
      <c r="AK28" s="112">
        <v>26.373626373626372</v>
      </c>
      <c r="AL28" s="112">
        <v>67.400000000000006</v>
      </c>
      <c r="AM28" s="112">
        <v>52.900000000000006</v>
      </c>
      <c r="AO28" s="112">
        <f t="shared" si="9"/>
        <v>2.3736263736263723</v>
      </c>
      <c r="AP28" s="112">
        <f t="shared" si="10"/>
        <v>48.7</v>
      </c>
      <c r="AQ28" s="112">
        <f t="shared" si="11"/>
        <v>0.40000000000000568</v>
      </c>
      <c r="AS28" s="112" t="str">
        <f t="shared" si="12"/>
        <v>Warm 가을 Deep</v>
      </c>
      <c r="AT28" s="1043" t="str">
        <f t="shared" si="13"/>
        <v>Warm 가을 Deep</v>
      </c>
      <c r="AV28" s="1177"/>
      <c r="AW28" s="1179" t="s">
        <v>284</v>
      </c>
      <c r="AX28" s="92" t="s">
        <v>293</v>
      </c>
      <c r="AY28" s="1181"/>
      <c r="AZ28" s="1179" t="s">
        <v>320</v>
      </c>
      <c r="BA28" s="451" t="s">
        <v>307</v>
      </c>
    </row>
    <row r="29" spans="2:56" ht="13.5" customHeight="1" x14ac:dyDescent="0.4">
      <c r="B29" s="99" t="s">
        <v>255</v>
      </c>
      <c r="C29" s="99">
        <v>2</v>
      </c>
      <c r="D29" s="99">
        <v>4</v>
      </c>
      <c r="E29" s="200">
        <v>113</v>
      </c>
      <c r="F29" s="200">
        <v>92</v>
      </c>
      <c r="G29" s="200">
        <v>79</v>
      </c>
      <c r="H29" s="109">
        <f t="shared" si="3"/>
        <v>22.941176470588236</v>
      </c>
      <c r="I29" s="109">
        <f t="shared" si="4"/>
        <v>30.099999999999998</v>
      </c>
      <c r="J29" s="109">
        <f t="shared" si="5"/>
        <v>44.3</v>
      </c>
      <c r="L29" s="99" t="s">
        <v>255</v>
      </c>
      <c r="M29" s="99">
        <v>3.5</v>
      </c>
      <c r="N29" s="99">
        <v>2.5</v>
      </c>
      <c r="O29" s="201">
        <v>24</v>
      </c>
      <c r="P29" s="201">
        <v>38.800000000000004</v>
      </c>
      <c r="Q29" s="201">
        <v>40.400000000000006</v>
      </c>
      <c r="S29" s="201">
        <f t="shared" si="6"/>
        <v>0</v>
      </c>
      <c r="T29" s="201">
        <f t="shared" si="7"/>
        <v>12.800000000000004</v>
      </c>
      <c r="U29" s="201">
        <f t="shared" si="8"/>
        <v>2.8000000000000043</v>
      </c>
      <c r="W29" s="99" t="s">
        <v>255</v>
      </c>
      <c r="X29" s="99">
        <v>5</v>
      </c>
      <c r="Y29" s="99">
        <v>4.5</v>
      </c>
      <c r="Z29" s="202">
        <v>25.822784810126581</v>
      </c>
      <c r="AA29" s="202">
        <v>54.900000000000006</v>
      </c>
      <c r="AB29" s="202">
        <v>56.499999999999993</v>
      </c>
      <c r="AD29" s="202">
        <f t="shared" si="14"/>
        <v>-1.8293891029168954</v>
      </c>
      <c r="AE29" s="202">
        <f t="shared" si="15"/>
        <v>-0.10000000000000142</v>
      </c>
      <c r="AF29" s="202">
        <f t="shared" si="16"/>
        <v>-25.500000000000007</v>
      </c>
      <c r="AH29" s="99" t="s">
        <v>255</v>
      </c>
      <c r="AI29" s="99">
        <v>3.5</v>
      </c>
      <c r="AJ29" s="99">
        <v>4.5</v>
      </c>
      <c r="AK29" s="203">
        <v>25.263157894736842</v>
      </c>
      <c r="AL29" s="203">
        <v>42.199999999999996</v>
      </c>
      <c r="AM29" s="203">
        <v>52.900000000000006</v>
      </c>
      <c r="AO29" s="203">
        <f t="shared" si="9"/>
        <v>-1.1104684788895298</v>
      </c>
      <c r="AP29" s="203">
        <f t="shared" si="10"/>
        <v>-25.20000000000001</v>
      </c>
      <c r="AQ29" s="203">
        <f t="shared" si="11"/>
        <v>0</v>
      </c>
      <c r="AS29" s="203" t="str">
        <f t="shared" si="12"/>
        <v>Cool 겨울 Deep</v>
      </c>
      <c r="AT29" s="1044" t="str">
        <f t="shared" si="13"/>
        <v>Warm 가을 Mute</v>
      </c>
      <c r="AV29" s="1178"/>
      <c r="AW29" s="1180"/>
      <c r="AX29" s="92" t="s">
        <v>294</v>
      </c>
      <c r="AY29" s="1180"/>
      <c r="AZ29" s="1180"/>
      <c r="BA29" s="451" t="s">
        <v>308</v>
      </c>
    </row>
    <row r="30" spans="2:56" x14ac:dyDescent="0.4">
      <c r="B30" s="99" t="s">
        <v>255</v>
      </c>
      <c r="C30" s="99">
        <v>2</v>
      </c>
      <c r="D30" s="99">
        <v>4.5</v>
      </c>
      <c r="E30" s="204">
        <v>125</v>
      </c>
      <c r="F30" s="204">
        <v>105</v>
      </c>
      <c r="G30" s="204">
        <v>91</v>
      </c>
      <c r="H30" s="152">
        <f t="shared" si="3"/>
        <v>24.705882352941178</v>
      </c>
      <c r="I30" s="152">
        <f t="shared" si="4"/>
        <v>27.200000000000003</v>
      </c>
      <c r="J30" s="152">
        <f t="shared" si="5"/>
        <v>49</v>
      </c>
      <c r="L30" s="99" t="s">
        <v>255</v>
      </c>
      <c r="M30" s="99">
        <v>1.5</v>
      </c>
      <c r="N30" s="99">
        <v>4.5</v>
      </c>
      <c r="O30" s="141">
        <v>24</v>
      </c>
      <c r="P30" s="141">
        <v>20.7</v>
      </c>
      <c r="Q30" s="141">
        <v>47.5</v>
      </c>
      <c r="S30" s="141">
        <f t="shared" si="6"/>
        <v>0</v>
      </c>
      <c r="T30" s="141">
        <f t="shared" si="7"/>
        <v>-18.100000000000005</v>
      </c>
      <c r="U30" s="141">
        <f t="shared" si="8"/>
        <v>7.0999999999999943</v>
      </c>
      <c r="W30" s="99" t="s">
        <v>255</v>
      </c>
      <c r="X30" s="99">
        <v>3</v>
      </c>
      <c r="Y30" s="99">
        <v>3.5</v>
      </c>
      <c r="Z30" s="190">
        <v>23.529411764705884</v>
      </c>
      <c r="AA30" s="190">
        <v>53.7</v>
      </c>
      <c r="AB30" s="190">
        <v>37.299999999999997</v>
      </c>
      <c r="AD30" s="190">
        <f t="shared" si="14"/>
        <v>-2.2933730454206973</v>
      </c>
      <c r="AE30" s="190">
        <f t="shared" si="15"/>
        <v>-1.2000000000000028</v>
      </c>
      <c r="AF30" s="190">
        <f t="shared" si="16"/>
        <v>-19.199999999999996</v>
      </c>
      <c r="AH30" s="99" t="s">
        <v>255</v>
      </c>
      <c r="AI30" s="99">
        <v>6.5</v>
      </c>
      <c r="AJ30" s="99">
        <v>4</v>
      </c>
      <c r="AK30" s="104">
        <v>27.272727272727273</v>
      </c>
      <c r="AL30" s="104">
        <v>72.3</v>
      </c>
      <c r="AM30" s="104">
        <v>53.7</v>
      </c>
      <c r="AO30" s="104">
        <f t="shared" si="9"/>
        <v>2.0095693779904309</v>
      </c>
      <c r="AP30" s="104">
        <f t="shared" si="10"/>
        <v>30.1</v>
      </c>
      <c r="AQ30" s="104">
        <f t="shared" si="11"/>
        <v>0.79999999999999716</v>
      </c>
      <c r="AS30" s="104" t="str">
        <f t="shared" si="12"/>
        <v>Warm 가을 Deep</v>
      </c>
      <c r="AT30" s="1045" t="str">
        <f t="shared" si="13"/>
        <v>Warm 가을 Deep</v>
      </c>
      <c r="AV30" s="1176" t="s">
        <v>304</v>
      </c>
      <c r="AW30" s="1179" t="s">
        <v>286</v>
      </c>
      <c r="AX30" s="92" t="s">
        <v>292</v>
      </c>
      <c r="AY30" s="1187" t="s">
        <v>319</v>
      </c>
      <c r="AZ30" s="1179" t="s">
        <v>306</v>
      </c>
      <c r="BA30" s="451" t="s">
        <v>336</v>
      </c>
    </row>
    <row r="31" spans="2:56" x14ac:dyDescent="0.4">
      <c r="B31" s="99" t="s">
        <v>255</v>
      </c>
      <c r="C31" s="99">
        <v>2</v>
      </c>
      <c r="D31" s="99">
        <v>5</v>
      </c>
      <c r="E31" s="205">
        <v>138</v>
      </c>
      <c r="F31" s="205">
        <v>118</v>
      </c>
      <c r="G31" s="205">
        <v>104</v>
      </c>
      <c r="H31" s="206">
        <f t="shared" si="3"/>
        <v>24.705882352941178</v>
      </c>
      <c r="I31" s="206">
        <f t="shared" si="4"/>
        <v>24.6</v>
      </c>
      <c r="J31" s="206">
        <f t="shared" si="5"/>
        <v>54.1</v>
      </c>
      <c r="L31" s="99" t="s">
        <v>255</v>
      </c>
      <c r="M31" s="99">
        <v>4.5</v>
      </c>
      <c r="N31" s="99">
        <v>1.5</v>
      </c>
      <c r="O31" s="157">
        <v>24</v>
      </c>
      <c r="P31" s="157">
        <v>18.7</v>
      </c>
      <c r="Q31" s="157">
        <v>52.5</v>
      </c>
      <c r="S31" s="157">
        <f t="shared" si="6"/>
        <v>0</v>
      </c>
      <c r="T31" s="157">
        <f t="shared" si="7"/>
        <v>-2</v>
      </c>
      <c r="U31" s="157">
        <f t="shared" si="8"/>
        <v>5</v>
      </c>
      <c r="W31" s="99" t="s">
        <v>255</v>
      </c>
      <c r="X31" s="99">
        <v>7.5</v>
      </c>
      <c r="Y31" s="99">
        <v>7.5</v>
      </c>
      <c r="Z31" s="207">
        <v>28.59375</v>
      </c>
      <c r="AA31" s="207">
        <v>53.300000000000004</v>
      </c>
      <c r="AB31" s="207">
        <v>94.1</v>
      </c>
      <c r="AD31" s="207">
        <f t="shared" si="14"/>
        <v>5.064338235294116</v>
      </c>
      <c r="AE31" s="207">
        <f t="shared" si="15"/>
        <v>-0.39999999999999858</v>
      </c>
      <c r="AF31" s="207">
        <f t="shared" si="16"/>
        <v>56.8</v>
      </c>
      <c r="AH31" s="99" t="s">
        <v>255</v>
      </c>
      <c r="AI31" s="99">
        <v>7</v>
      </c>
      <c r="AJ31" s="99">
        <v>4</v>
      </c>
      <c r="AK31" s="208">
        <v>28.571428571428573</v>
      </c>
      <c r="AL31" s="208">
        <v>76.099999999999994</v>
      </c>
      <c r="AM31" s="208">
        <v>54.1</v>
      </c>
      <c r="AO31" s="208">
        <f t="shared" si="9"/>
        <v>1.2987012987012996</v>
      </c>
      <c r="AP31" s="208">
        <f t="shared" si="10"/>
        <v>3.7999999999999972</v>
      </c>
      <c r="AQ31" s="208">
        <f t="shared" si="11"/>
        <v>0.39999999999999858</v>
      </c>
      <c r="AS31" s="208" t="str">
        <f t="shared" si="12"/>
        <v>Warm 가을 Deep</v>
      </c>
      <c r="AT31" s="1046" t="str">
        <f t="shared" si="13"/>
        <v>Warm 가을 Deep</v>
      </c>
      <c r="AV31" s="1177"/>
      <c r="AW31" s="1180"/>
      <c r="AX31" s="92" t="s">
        <v>294</v>
      </c>
      <c r="AY31" s="1181"/>
      <c r="AZ31" s="1180"/>
      <c r="BA31" s="451" t="s">
        <v>338</v>
      </c>
    </row>
    <row r="32" spans="2:56" ht="13.5" customHeight="1" x14ac:dyDescent="0.4">
      <c r="B32" s="99" t="s">
        <v>255</v>
      </c>
      <c r="C32" s="99">
        <v>2</v>
      </c>
      <c r="D32" s="99">
        <v>5.5</v>
      </c>
      <c r="E32" s="210">
        <v>151</v>
      </c>
      <c r="F32" s="210">
        <v>131</v>
      </c>
      <c r="G32" s="210">
        <v>117</v>
      </c>
      <c r="H32" s="211">
        <f t="shared" si="3"/>
        <v>24.705882352941178</v>
      </c>
      <c r="I32" s="211">
        <f t="shared" si="4"/>
        <v>22.5</v>
      </c>
      <c r="J32" s="211">
        <f t="shared" si="5"/>
        <v>59.199999999999996</v>
      </c>
      <c r="L32" s="99" t="s">
        <v>255</v>
      </c>
      <c r="M32" s="99">
        <v>1.5</v>
      </c>
      <c r="N32" s="99">
        <v>5</v>
      </c>
      <c r="O32" s="157">
        <v>24</v>
      </c>
      <c r="P32" s="157">
        <v>18.7</v>
      </c>
      <c r="Q32" s="157">
        <v>52.5</v>
      </c>
      <c r="S32" s="157">
        <f t="shared" si="6"/>
        <v>0</v>
      </c>
      <c r="T32" s="157">
        <f t="shared" si="7"/>
        <v>0</v>
      </c>
      <c r="U32" s="157">
        <f t="shared" si="8"/>
        <v>0</v>
      </c>
      <c r="W32" s="99" t="s">
        <v>255</v>
      </c>
      <c r="X32" s="99">
        <v>2.5</v>
      </c>
      <c r="Y32" s="99">
        <v>3</v>
      </c>
      <c r="Z32" s="139">
        <v>22.857142857142858</v>
      </c>
      <c r="AA32" s="139">
        <v>52.5</v>
      </c>
      <c r="AB32" s="139">
        <v>31.4</v>
      </c>
      <c r="AD32" s="139">
        <f t="shared" si="14"/>
        <v>-5.7366071428571423</v>
      </c>
      <c r="AE32" s="139">
        <f t="shared" si="15"/>
        <v>-0.80000000000000426</v>
      </c>
      <c r="AF32" s="139">
        <f t="shared" si="16"/>
        <v>-62.699999999999996</v>
      </c>
      <c r="AH32" s="99" t="s">
        <v>255</v>
      </c>
      <c r="AI32" s="99">
        <v>4</v>
      </c>
      <c r="AJ32" s="99">
        <v>4.5</v>
      </c>
      <c r="AK32" s="212">
        <v>25.3125</v>
      </c>
      <c r="AL32" s="212">
        <v>46.400000000000006</v>
      </c>
      <c r="AM32" s="212">
        <v>54.1</v>
      </c>
      <c r="AO32" s="212">
        <f t="shared" si="9"/>
        <v>-3.258928571428573</v>
      </c>
      <c r="AP32" s="212">
        <f t="shared" si="10"/>
        <v>-29.699999999999989</v>
      </c>
      <c r="AQ32" s="212">
        <f t="shared" si="11"/>
        <v>0</v>
      </c>
      <c r="AS32" s="212" t="str">
        <f t="shared" si="12"/>
        <v>Cool 겨울 Deep</v>
      </c>
      <c r="AT32" s="1047" t="str">
        <f t="shared" si="13"/>
        <v>Warm 가을 Mute</v>
      </c>
      <c r="AV32" s="1177"/>
      <c r="AW32" s="1179" t="s">
        <v>288</v>
      </c>
      <c r="AX32" s="92" t="s">
        <v>291</v>
      </c>
      <c r="AY32" s="1181"/>
      <c r="AZ32" s="1179" t="s">
        <v>321</v>
      </c>
      <c r="BA32" s="451" t="s">
        <v>309</v>
      </c>
    </row>
    <row r="33" spans="2:60" ht="14.25" customHeight="1" thickBot="1" x14ac:dyDescent="0.45">
      <c r="B33" s="99" t="s">
        <v>255</v>
      </c>
      <c r="C33" s="99">
        <v>2</v>
      </c>
      <c r="D33" s="99">
        <v>6</v>
      </c>
      <c r="E33" s="213">
        <v>164</v>
      </c>
      <c r="F33" s="213">
        <v>143</v>
      </c>
      <c r="G33" s="213">
        <v>129</v>
      </c>
      <c r="H33" s="214">
        <f t="shared" si="3"/>
        <v>24</v>
      </c>
      <c r="I33" s="214">
        <f t="shared" si="4"/>
        <v>21.3</v>
      </c>
      <c r="J33" s="214">
        <f t="shared" si="5"/>
        <v>64.3</v>
      </c>
      <c r="L33" s="99" t="s">
        <v>255</v>
      </c>
      <c r="M33" s="99">
        <v>5.5</v>
      </c>
      <c r="N33" s="99">
        <v>2</v>
      </c>
      <c r="O33" s="214">
        <v>24</v>
      </c>
      <c r="P33" s="214">
        <v>21.3</v>
      </c>
      <c r="Q33" s="214">
        <v>64.3</v>
      </c>
      <c r="S33" s="214">
        <f t="shared" si="6"/>
        <v>0</v>
      </c>
      <c r="T33" s="214">
        <f t="shared" si="7"/>
        <v>2.6000000000000014</v>
      </c>
      <c r="U33" s="214">
        <f t="shared" si="8"/>
        <v>11.799999999999997</v>
      </c>
      <c r="W33" s="99" t="s">
        <v>255</v>
      </c>
      <c r="X33" s="99">
        <v>7</v>
      </c>
      <c r="Y33" s="99">
        <v>7</v>
      </c>
      <c r="Z33" s="215">
        <v>27.692307692307693</v>
      </c>
      <c r="AA33" s="215">
        <v>52.5</v>
      </c>
      <c r="AB33" s="215">
        <v>87.5</v>
      </c>
      <c r="AD33" s="215">
        <f t="shared" si="14"/>
        <v>4.8351648351648358</v>
      </c>
      <c r="AE33" s="215">
        <f t="shared" si="15"/>
        <v>0</v>
      </c>
      <c r="AF33" s="215">
        <f t="shared" si="16"/>
        <v>56.1</v>
      </c>
      <c r="AH33" s="99" t="s">
        <v>255</v>
      </c>
      <c r="AI33" s="99">
        <v>2</v>
      </c>
      <c r="AJ33" s="99">
        <v>5</v>
      </c>
      <c r="AK33" s="206">
        <v>24.705882352941178</v>
      </c>
      <c r="AL33" s="206">
        <v>24.6</v>
      </c>
      <c r="AM33" s="206">
        <v>54.1</v>
      </c>
      <c r="AO33" s="206">
        <f t="shared" si="9"/>
        <v>-0.60661764705882248</v>
      </c>
      <c r="AP33" s="206">
        <f t="shared" si="10"/>
        <v>-21.800000000000004</v>
      </c>
      <c r="AQ33" s="206">
        <f t="shared" si="11"/>
        <v>0</v>
      </c>
      <c r="AS33" s="206" t="str">
        <f t="shared" si="12"/>
        <v>Cool 겨울 Bright</v>
      </c>
      <c r="AT33" s="1048" t="str">
        <f t="shared" si="13"/>
        <v>Warm 가을 Mute</v>
      </c>
      <c r="AV33" s="1185"/>
      <c r="AW33" s="1186"/>
      <c r="AX33" s="452" t="s">
        <v>293</v>
      </c>
      <c r="AY33" s="1186"/>
      <c r="AZ33" s="1186"/>
      <c r="BA33" s="453" t="s">
        <v>310</v>
      </c>
    </row>
    <row r="34" spans="2:60" ht="13.5" customHeight="1" x14ac:dyDescent="0.4">
      <c r="B34" s="99" t="s">
        <v>255</v>
      </c>
      <c r="C34" s="99">
        <v>2</v>
      </c>
      <c r="D34" s="99">
        <v>6.5</v>
      </c>
      <c r="E34" s="216">
        <v>177</v>
      </c>
      <c r="F34" s="216">
        <v>157</v>
      </c>
      <c r="G34" s="216">
        <v>142</v>
      </c>
      <c r="H34" s="217">
        <f t="shared" si="3"/>
        <v>25.714285714285715</v>
      </c>
      <c r="I34" s="217">
        <f t="shared" si="4"/>
        <v>19.8</v>
      </c>
      <c r="J34" s="217">
        <f t="shared" si="5"/>
        <v>69.399999999999991</v>
      </c>
      <c r="L34" s="99" t="s">
        <v>255</v>
      </c>
      <c r="M34" s="99">
        <v>2</v>
      </c>
      <c r="N34" s="99">
        <v>6</v>
      </c>
      <c r="O34" s="214">
        <v>24</v>
      </c>
      <c r="P34" s="214">
        <v>21.3</v>
      </c>
      <c r="Q34" s="214">
        <v>64.3</v>
      </c>
      <c r="S34" s="214">
        <f t="shared" si="6"/>
        <v>0</v>
      </c>
      <c r="T34" s="214">
        <f t="shared" si="7"/>
        <v>0</v>
      </c>
      <c r="U34" s="214">
        <f t="shared" si="8"/>
        <v>0</v>
      </c>
      <c r="W34" s="99" t="s">
        <v>255</v>
      </c>
      <c r="X34" s="99">
        <v>6.5</v>
      </c>
      <c r="Y34" s="99">
        <v>6.5</v>
      </c>
      <c r="Z34" s="218">
        <v>27.476635514018692</v>
      </c>
      <c r="AA34" s="218">
        <v>51.9</v>
      </c>
      <c r="AB34" s="218">
        <v>80.800000000000011</v>
      </c>
      <c r="AD34" s="218">
        <f t="shared" si="14"/>
        <v>-0.21567217828900098</v>
      </c>
      <c r="AE34" s="218">
        <f t="shared" si="15"/>
        <v>-0.60000000000000142</v>
      </c>
      <c r="AF34" s="218">
        <f t="shared" si="16"/>
        <v>-6.6999999999999886</v>
      </c>
      <c r="AH34" s="99" t="s">
        <v>255</v>
      </c>
      <c r="AI34" s="99">
        <v>4.5</v>
      </c>
      <c r="AJ34" s="99">
        <v>2</v>
      </c>
      <c r="AK34" s="206">
        <v>24.705882352941178</v>
      </c>
      <c r="AL34" s="206">
        <v>24.6</v>
      </c>
      <c r="AM34" s="206">
        <v>54.1</v>
      </c>
      <c r="AO34" s="206">
        <f t="shared" si="9"/>
        <v>0</v>
      </c>
      <c r="AP34" s="206">
        <f t="shared" si="10"/>
        <v>0</v>
      </c>
      <c r="AQ34" s="206">
        <f t="shared" si="11"/>
        <v>0</v>
      </c>
      <c r="AS34" s="206" t="str">
        <f t="shared" si="12"/>
        <v>Cool 겨울 Bright</v>
      </c>
      <c r="AT34" s="1048" t="str">
        <f t="shared" si="13"/>
        <v>Warm 가을 Mute</v>
      </c>
    </row>
    <row r="35" spans="2:60" ht="13.5" customHeight="1" x14ac:dyDescent="0.4">
      <c r="B35" s="99" t="s">
        <v>255</v>
      </c>
      <c r="C35" s="99">
        <v>2</v>
      </c>
      <c r="D35" s="99">
        <v>7</v>
      </c>
      <c r="E35" s="219">
        <v>190</v>
      </c>
      <c r="F35" s="219">
        <v>170</v>
      </c>
      <c r="G35" s="219">
        <v>155</v>
      </c>
      <c r="H35" s="220">
        <f t="shared" si="3"/>
        <v>25.714285714285715</v>
      </c>
      <c r="I35" s="220">
        <f t="shared" si="4"/>
        <v>18.399999999999999</v>
      </c>
      <c r="J35" s="220">
        <f t="shared" si="5"/>
        <v>74.5</v>
      </c>
      <c r="L35" s="99" t="s">
        <v>255</v>
      </c>
      <c r="M35" s="99">
        <v>3.5</v>
      </c>
      <c r="N35" s="99">
        <v>3</v>
      </c>
      <c r="O35" s="221">
        <v>24.25531914893617</v>
      </c>
      <c r="P35" s="221">
        <v>44.3</v>
      </c>
      <c r="Q35" s="221">
        <v>41.6</v>
      </c>
      <c r="S35" s="221">
        <f t="shared" si="6"/>
        <v>0.25531914893617014</v>
      </c>
      <c r="T35" s="221">
        <f t="shared" si="7"/>
        <v>22.999999999999996</v>
      </c>
      <c r="U35" s="221">
        <f t="shared" si="8"/>
        <v>-22.699999999999996</v>
      </c>
      <c r="W35" s="99" t="s">
        <v>255</v>
      </c>
      <c r="X35" s="99">
        <v>4</v>
      </c>
      <c r="Y35" s="99">
        <v>4</v>
      </c>
      <c r="Z35" s="155">
        <v>24.923076923076923</v>
      </c>
      <c r="AA35" s="155">
        <v>51.6</v>
      </c>
      <c r="AB35" s="155">
        <v>49.4</v>
      </c>
      <c r="AD35" s="155">
        <f t="shared" si="14"/>
        <v>-2.5535585909417691</v>
      </c>
      <c r="AE35" s="155">
        <f t="shared" si="15"/>
        <v>-0.29999999999999716</v>
      </c>
      <c r="AF35" s="155">
        <f t="shared" si="16"/>
        <v>-31.400000000000013</v>
      </c>
      <c r="AH35" s="99" t="s">
        <v>255</v>
      </c>
      <c r="AI35" s="99">
        <v>4.5</v>
      </c>
      <c r="AJ35" s="99">
        <v>4.5</v>
      </c>
      <c r="AK35" s="222">
        <v>25.833333333333332</v>
      </c>
      <c r="AL35" s="222">
        <v>51.1</v>
      </c>
      <c r="AM35" s="222">
        <v>55.300000000000004</v>
      </c>
      <c r="AO35" s="222">
        <f t="shared" si="9"/>
        <v>1.1274509803921546</v>
      </c>
      <c r="AP35" s="222">
        <f t="shared" si="10"/>
        <v>26.5</v>
      </c>
      <c r="AQ35" s="222">
        <f t="shared" si="11"/>
        <v>1.2000000000000028</v>
      </c>
      <c r="AS35" s="222" t="str">
        <f t="shared" si="12"/>
        <v>Cool 겨울 Deep</v>
      </c>
      <c r="AT35" s="1049" t="str">
        <f t="shared" si="13"/>
        <v>Warm 가을 Mute</v>
      </c>
      <c r="AV35" s="165" t="s">
        <v>268</v>
      </c>
    </row>
    <row r="36" spans="2:60" ht="13.5" customHeight="1" x14ac:dyDescent="0.4">
      <c r="B36" s="99" t="s">
        <v>255</v>
      </c>
      <c r="C36" s="99">
        <v>2</v>
      </c>
      <c r="D36" s="99">
        <v>7.5</v>
      </c>
      <c r="E36" s="223">
        <v>203</v>
      </c>
      <c r="F36" s="223">
        <v>183</v>
      </c>
      <c r="G36" s="223">
        <v>168</v>
      </c>
      <c r="H36" s="224">
        <f t="shared" si="3"/>
        <v>25.714285714285715</v>
      </c>
      <c r="I36" s="224">
        <f t="shared" si="4"/>
        <v>17.2</v>
      </c>
      <c r="J36" s="224">
        <f t="shared" si="5"/>
        <v>79.600000000000009</v>
      </c>
      <c r="L36" s="99" t="s">
        <v>255</v>
      </c>
      <c r="M36" s="99">
        <v>4</v>
      </c>
      <c r="N36" s="99">
        <v>2.5</v>
      </c>
      <c r="O36" s="117">
        <v>24.285714285714285</v>
      </c>
      <c r="P36" s="117">
        <v>36.199999999999996</v>
      </c>
      <c r="Q36" s="117">
        <v>45.5</v>
      </c>
      <c r="S36" s="117">
        <f t="shared" si="6"/>
        <v>3.0395136778114562E-2</v>
      </c>
      <c r="T36" s="117">
        <f t="shared" si="7"/>
        <v>-8.1000000000000014</v>
      </c>
      <c r="U36" s="117">
        <f t="shared" si="8"/>
        <v>3.8999999999999986</v>
      </c>
      <c r="W36" s="99" t="s">
        <v>255</v>
      </c>
      <c r="X36" s="99">
        <v>6</v>
      </c>
      <c r="Y36" s="99">
        <v>6</v>
      </c>
      <c r="Z36" s="225">
        <v>26.938775510204081</v>
      </c>
      <c r="AA36" s="225">
        <v>51.6</v>
      </c>
      <c r="AB36" s="225">
        <v>74.5</v>
      </c>
      <c r="AD36" s="225">
        <f t="shared" si="14"/>
        <v>2.015698587127158</v>
      </c>
      <c r="AE36" s="225">
        <f t="shared" si="15"/>
        <v>0</v>
      </c>
      <c r="AF36" s="225">
        <f t="shared" si="16"/>
        <v>25.1</v>
      </c>
      <c r="AH36" s="99" t="s">
        <v>255</v>
      </c>
      <c r="AI36" s="99">
        <v>2.5</v>
      </c>
      <c r="AJ36" s="99">
        <v>5</v>
      </c>
      <c r="AK36" s="226">
        <v>24.878048780487806</v>
      </c>
      <c r="AL36" s="226">
        <v>29.099999999999998</v>
      </c>
      <c r="AM36" s="226">
        <v>55.300000000000004</v>
      </c>
      <c r="AO36" s="226">
        <f t="shared" si="9"/>
        <v>-0.95528455284552649</v>
      </c>
      <c r="AP36" s="226">
        <f t="shared" si="10"/>
        <v>-22.000000000000004</v>
      </c>
      <c r="AQ36" s="226">
        <f t="shared" si="11"/>
        <v>0</v>
      </c>
      <c r="AS36" s="226" t="str">
        <f t="shared" si="12"/>
        <v>Cool 겨울 Bright</v>
      </c>
      <c r="AT36" s="1050" t="str">
        <f t="shared" si="13"/>
        <v>Warm 가을 Mute</v>
      </c>
      <c r="AV36" s="149"/>
      <c r="AW36" s="149" t="s">
        <v>17</v>
      </c>
      <c r="AX36" s="149" t="s">
        <v>191</v>
      </c>
      <c r="AY36" s="149" t="s">
        <v>196</v>
      </c>
      <c r="AZ36" s="92" t="s">
        <v>152</v>
      </c>
      <c r="BA36" s="92" t="s">
        <v>153</v>
      </c>
      <c r="BB36" s="92" t="s">
        <v>154</v>
      </c>
      <c r="BC36" s="92" t="s">
        <v>193</v>
      </c>
      <c r="BD36" s="92" t="s">
        <v>192</v>
      </c>
      <c r="BE36" s="92" t="s">
        <v>194</v>
      </c>
      <c r="BF36" s="149" t="s">
        <v>265</v>
      </c>
    </row>
    <row r="37" spans="2:60" ht="13.5" customHeight="1" x14ac:dyDescent="0.4">
      <c r="B37" s="99" t="s">
        <v>255</v>
      </c>
      <c r="C37" s="99">
        <v>2</v>
      </c>
      <c r="D37" s="99">
        <v>8</v>
      </c>
      <c r="E37" s="227">
        <v>216</v>
      </c>
      <c r="F37" s="227">
        <v>196</v>
      </c>
      <c r="G37" s="227">
        <v>181</v>
      </c>
      <c r="H37" s="228">
        <f t="shared" si="3"/>
        <v>25.714285714285715</v>
      </c>
      <c r="I37" s="228">
        <f t="shared" si="4"/>
        <v>16.2</v>
      </c>
      <c r="J37" s="228">
        <f t="shared" si="5"/>
        <v>84.7</v>
      </c>
      <c r="L37" s="99" t="s">
        <v>255</v>
      </c>
      <c r="M37" s="99">
        <v>2.5</v>
      </c>
      <c r="N37" s="99">
        <v>4</v>
      </c>
      <c r="O37" s="117">
        <v>24.285714285714285</v>
      </c>
      <c r="P37" s="117">
        <v>36.199999999999996</v>
      </c>
      <c r="Q37" s="117">
        <v>45.5</v>
      </c>
      <c r="S37" s="117">
        <f t="shared" si="6"/>
        <v>0</v>
      </c>
      <c r="T37" s="117">
        <f t="shared" si="7"/>
        <v>0</v>
      </c>
      <c r="U37" s="117">
        <f t="shared" si="8"/>
        <v>0</v>
      </c>
      <c r="W37" s="99" t="s">
        <v>255</v>
      </c>
      <c r="X37" s="99">
        <v>5.5</v>
      </c>
      <c r="Y37" s="99">
        <v>5.5</v>
      </c>
      <c r="Z37" s="229">
        <v>26.966292134831459</v>
      </c>
      <c r="AA37" s="229">
        <v>51.4</v>
      </c>
      <c r="AB37" s="229">
        <v>67.800000000000011</v>
      </c>
      <c r="AD37" s="229">
        <f t="shared" si="14"/>
        <v>2.7516624627377695E-2</v>
      </c>
      <c r="AE37" s="229">
        <f t="shared" si="15"/>
        <v>-0.20000000000000284</v>
      </c>
      <c r="AF37" s="229">
        <f t="shared" si="16"/>
        <v>-6.6999999999999886</v>
      </c>
      <c r="AH37" s="99" t="s">
        <v>255</v>
      </c>
      <c r="AI37" s="99">
        <v>4.5</v>
      </c>
      <c r="AJ37" s="99">
        <v>2.5</v>
      </c>
      <c r="AK37" s="226">
        <v>24.878048780487806</v>
      </c>
      <c r="AL37" s="226">
        <v>29.099999999999998</v>
      </c>
      <c r="AM37" s="226">
        <v>55.300000000000004</v>
      </c>
      <c r="AO37" s="226">
        <f t="shared" si="9"/>
        <v>0</v>
      </c>
      <c r="AP37" s="226">
        <f t="shared" si="10"/>
        <v>0</v>
      </c>
      <c r="AQ37" s="226">
        <f t="shared" si="11"/>
        <v>0</v>
      </c>
      <c r="AS37" s="226" t="str">
        <f t="shared" si="12"/>
        <v>Cool 겨울 Bright</v>
      </c>
      <c r="AT37" s="1050" t="str">
        <f t="shared" si="13"/>
        <v>Warm 가을 Mute</v>
      </c>
      <c r="AV37" s="149" t="s">
        <v>112</v>
      </c>
      <c r="AW37" s="171" t="s">
        <v>263</v>
      </c>
      <c r="AX37" s="171">
        <v>7.16</v>
      </c>
      <c r="AY37" s="171">
        <v>3.52</v>
      </c>
      <c r="AZ37" s="171">
        <v>205</v>
      </c>
      <c r="BA37" s="171">
        <v>173</v>
      </c>
      <c r="BB37" s="171">
        <v>143</v>
      </c>
      <c r="BC37" s="172">
        <f>IF(MAX(AZ37,BA37,BB37)=AZ37,60*(BA37-BB37)/(MAX(AZ37,BA37,BB37)-MIN(AZ37,BA37,BB37)),IF(MAX(AZ37,BA37,BB37)=BA37,(120+(60*(BB37-AZ37)/(MAX(AZ37,BA37,BB37)-MIN(AZ37,BA37,BB37)))),IF(MAX(AZ37,BA37,BB37)=BB37,(240+(60*(AZ37-BA37)/(MAX(AZ37,BA37,BB37)-MIN(AZ37,BA37,BB37)))),0)))</f>
        <v>29.032258064516128</v>
      </c>
      <c r="BD37" s="172">
        <f>ROUND((MAX(AZ37/255, BA37/255, BB37/255) - MIN(AZ37/255, BA37/255, BB37/255))/MAX(AZ37/255, BA37/255, BB37/255),3)*100</f>
        <v>30.2</v>
      </c>
      <c r="BE37" s="172">
        <f>ROUND(MAX(AZ37/255, BA37/255, BB37/255),3)*100</f>
        <v>80.400000000000006</v>
      </c>
      <c r="BF37" s="149">
        <f>BE37-BD37</f>
        <v>50.2</v>
      </c>
    </row>
    <row r="38" spans="2:60" ht="13.5" customHeight="1" x14ac:dyDescent="0.4">
      <c r="B38" s="99" t="s">
        <v>255</v>
      </c>
      <c r="C38" s="99">
        <v>2</v>
      </c>
      <c r="D38" s="99">
        <v>8.5</v>
      </c>
      <c r="E38" s="230">
        <v>230</v>
      </c>
      <c r="F38" s="230">
        <v>210</v>
      </c>
      <c r="G38" s="230">
        <v>194</v>
      </c>
      <c r="H38" s="231">
        <f t="shared" si="3"/>
        <v>26.666666666666668</v>
      </c>
      <c r="I38" s="231">
        <f t="shared" si="4"/>
        <v>15.7</v>
      </c>
      <c r="J38" s="231">
        <f t="shared" si="5"/>
        <v>90.2</v>
      </c>
      <c r="L38" s="99" t="s">
        <v>255</v>
      </c>
      <c r="M38" s="99">
        <v>2.5</v>
      </c>
      <c r="N38" s="99">
        <v>4.5</v>
      </c>
      <c r="O38" s="164">
        <v>24.285714285714285</v>
      </c>
      <c r="P38" s="164">
        <v>32.6</v>
      </c>
      <c r="Q38" s="164">
        <v>50.6</v>
      </c>
      <c r="S38" s="164">
        <f t="shared" si="6"/>
        <v>0</v>
      </c>
      <c r="T38" s="164">
        <f t="shared" si="7"/>
        <v>-3.5999999999999943</v>
      </c>
      <c r="U38" s="164">
        <f t="shared" si="8"/>
        <v>5.1000000000000014</v>
      </c>
      <c r="W38" s="99" t="s">
        <v>255</v>
      </c>
      <c r="X38" s="99">
        <v>8</v>
      </c>
      <c r="Y38" s="99">
        <v>7.5</v>
      </c>
      <c r="Z38" s="232">
        <v>28.396946564885496</v>
      </c>
      <c r="AA38" s="232">
        <v>51.4</v>
      </c>
      <c r="AB38" s="232">
        <v>100</v>
      </c>
      <c r="AD38" s="232">
        <f t="shared" si="14"/>
        <v>1.4306544300540374</v>
      </c>
      <c r="AE38" s="232">
        <f t="shared" si="15"/>
        <v>0</v>
      </c>
      <c r="AF38" s="232">
        <f t="shared" si="16"/>
        <v>32.199999999999989</v>
      </c>
      <c r="AH38" s="99" t="s">
        <v>255</v>
      </c>
      <c r="AI38" s="99">
        <v>1</v>
      </c>
      <c r="AJ38" s="99">
        <v>5.5</v>
      </c>
      <c r="AK38" s="111">
        <v>21.176470588235293</v>
      </c>
      <c r="AL38" s="111">
        <v>11.899999999999999</v>
      </c>
      <c r="AM38" s="111">
        <v>56.100000000000009</v>
      </c>
      <c r="AO38" s="111">
        <f t="shared" si="9"/>
        <v>-3.7015781922525122</v>
      </c>
      <c r="AP38" s="111">
        <f t="shared" si="10"/>
        <v>-17.2</v>
      </c>
      <c r="AQ38" s="111">
        <f t="shared" si="11"/>
        <v>0.80000000000000426</v>
      </c>
      <c r="AS38" s="111" t="str">
        <f t="shared" si="12"/>
        <v>Cool 겨울 Bright</v>
      </c>
      <c r="AT38" s="1051" t="str">
        <f t="shared" si="13"/>
        <v>Cool 겨울 Bright</v>
      </c>
      <c r="AV38" s="149" t="s">
        <v>76</v>
      </c>
      <c r="AW38" s="176" t="s">
        <v>263</v>
      </c>
      <c r="AX38" s="176">
        <v>6.17</v>
      </c>
      <c r="AY38" s="176">
        <v>3.52</v>
      </c>
      <c r="AZ38" s="176">
        <v>179</v>
      </c>
      <c r="BA38" s="176">
        <v>147</v>
      </c>
      <c r="BB38" s="176">
        <v>118</v>
      </c>
      <c r="BC38" s="177">
        <f>IF(MAX(AZ38,BA38,BB38)=AZ38,60*(BA38-BB38)/(MAX(AZ38,BA38,BB38)-MIN(AZ38,BA38,BB38)),IF(MAX(AZ38,BA38,BB38)=BA38,(120+(60*(BB38-AZ38)/(MAX(AZ38,BA38,BB38)-MIN(AZ38,BA38,BB38)))),IF(MAX(AZ38,BA38,BB38)=BB38,(240+(60*(AZ38-BA38)/(MAX(AZ38,BA38,BB38)-MIN(AZ38,BA38,BB38)))),0)))</f>
        <v>28.524590163934427</v>
      </c>
      <c r="BD38" s="177">
        <f>ROUND((MAX(AZ38/255, BA38/255, BB38/255) - MIN(AZ38/255, BA38/255, BB38/255))/MAX(AZ38/255, BA38/255, BB38/255),3)*100</f>
        <v>34.1</v>
      </c>
      <c r="BE38" s="177">
        <f>ROUND(MAX(AZ38/255, BA38/255, BB38/255),3)*100</f>
        <v>70.199999999999989</v>
      </c>
      <c r="BF38" s="149">
        <f>BE38-BD38</f>
        <v>36.099999999999987</v>
      </c>
    </row>
    <row r="39" spans="2:60" ht="13.5" customHeight="1" x14ac:dyDescent="0.4">
      <c r="B39" s="99" t="s">
        <v>255</v>
      </c>
      <c r="C39" s="99">
        <v>2</v>
      </c>
      <c r="D39" s="99">
        <v>9</v>
      </c>
      <c r="E39" s="233">
        <v>244</v>
      </c>
      <c r="F39" s="233">
        <v>224</v>
      </c>
      <c r="G39" s="233">
        <v>206</v>
      </c>
      <c r="H39" s="234">
        <f t="shared" si="3"/>
        <v>28.421052631578949</v>
      </c>
      <c r="I39" s="234">
        <f t="shared" si="4"/>
        <v>15.6</v>
      </c>
      <c r="J39" s="234">
        <f t="shared" si="5"/>
        <v>95.7</v>
      </c>
      <c r="L39" s="99" t="s">
        <v>255</v>
      </c>
      <c r="M39" s="99">
        <v>3.5</v>
      </c>
      <c r="N39" s="99">
        <v>3.5</v>
      </c>
      <c r="O39" s="235">
        <v>24.444444444444443</v>
      </c>
      <c r="P39" s="235">
        <v>49.5</v>
      </c>
      <c r="Q39" s="235">
        <v>42.699999999999996</v>
      </c>
      <c r="S39" s="235">
        <f t="shared" si="6"/>
        <v>0.15873015873015817</v>
      </c>
      <c r="T39" s="235">
        <f t="shared" si="7"/>
        <v>16.899999999999999</v>
      </c>
      <c r="U39" s="235">
        <f t="shared" si="8"/>
        <v>-7.9000000000000057</v>
      </c>
      <c r="W39" s="99" t="s">
        <v>255</v>
      </c>
      <c r="X39" s="99">
        <v>4.5</v>
      </c>
      <c r="Y39" s="99">
        <v>4.5</v>
      </c>
      <c r="Z39" s="222">
        <v>25.833333333333332</v>
      </c>
      <c r="AA39" s="222">
        <v>51.1</v>
      </c>
      <c r="AB39" s="222">
        <v>55.300000000000004</v>
      </c>
      <c r="AD39" s="222">
        <f t="shared" si="14"/>
        <v>-2.5636132315521643</v>
      </c>
      <c r="AE39" s="222">
        <f t="shared" si="15"/>
        <v>-0.29999999999999716</v>
      </c>
      <c r="AF39" s="222">
        <f t="shared" si="16"/>
        <v>-44.699999999999996</v>
      </c>
      <c r="AH39" s="99" t="s">
        <v>255</v>
      </c>
      <c r="AI39" s="99">
        <v>5</v>
      </c>
      <c r="AJ39" s="99">
        <v>1</v>
      </c>
      <c r="AK39" s="111">
        <v>21.176470588235293</v>
      </c>
      <c r="AL39" s="111">
        <v>11.899999999999999</v>
      </c>
      <c r="AM39" s="111">
        <v>56.100000000000009</v>
      </c>
      <c r="AO39" s="111">
        <f t="shared" si="9"/>
        <v>0</v>
      </c>
      <c r="AP39" s="111">
        <f t="shared" si="10"/>
        <v>0</v>
      </c>
      <c r="AQ39" s="111">
        <f t="shared" si="11"/>
        <v>0</v>
      </c>
      <c r="AS39" s="111" t="str">
        <f t="shared" si="12"/>
        <v>Cool 겨울 Bright</v>
      </c>
      <c r="AT39" s="1051" t="str">
        <f t="shared" si="13"/>
        <v>Cool 겨울 Bright</v>
      </c>
      <c r="AV39" s="149" t="s">
        <v>40</v>
      </c>
      <c r="AW39" s="180" t="s">
        <v>264</v>
      </c>
      <c r="AX39" s="180">
        <v>7.16</v>
      </c>
      <c r="AY39" s="180">
        <v>3.52</v>
      </c>
      <c r="AZ39" s="180">
        <v>208</v>
      </c>
      <c r="BA39" s="180">
        <v>171</v>
      </c>
      <c r="BB39" s="180">
        <v>151</v>
      </c>
      <c r="BC39" s="181">
        <f>IF(MAX(AZ39,BA39,BB39)=AZ39,60*(BA39-BB39)/(MAX(AZ39,BA39,BB39)-MIN(AZ39,BA39,BB39)),IF(MAX(AZ39,BA39,BB39)=BA39,(120+(60*(BB39-AZ39)/(MAX(AZ39,BA39,BB39)-MIN(AZ39,BA39,BB39)))),IF(MAX(AZ39,BA39,BB39)=BB39,(240+(60*(AZ39-BA39)/(MAX(AZ39,BA39,BB39)-MIN(AZ39,BA39,BB39)))),0)))</f>
        <v>21.05263157894737</v>
      </c>
      <c r="BD39" s="181">
        <f>ROUND((MAX(AZ39/255, BA39/255, BB39/255) - MIN(AZ39/255, BA39/255, BB39/255))/MAX(AZ39/255, BA39/255, BB39/255),3)*100</f>
        <v>27.400000000000002</v>
      </c>
      <c r="BE39" s="181">
        <f>ROUND(MAX(AZ39/255, BA39/255, BB39/255),3)*100</f>
        <v>81.599999999999994</v>
      </c>
      <c r="BF39" s="149">
        <f>BE39-BD39</f>
        <v>54.199999999999989</v>
      </c>
    </row>
    <row r="40" spans="2:60" ht="13.5" customHeight="1" x14ac:dyDescent="0.4">
      <c r="B40" s="99" t="s">
        <v>255</v>
      </c>
      <c r="C40" s="99">
        <v>2.5</v>
      </c>
      <c r="D40" s="99">
        <v>2</v>
      </c>
      <c r="E40" s="236">
        <v>75</v>
      </c>
      <c r="F40" s="236">
        <v>56</v>
      </c>
      <c r="G40" s="236">
        <v>46</v>
      </c>
      <c r="H40" s="103">
        <f t="shared" si="3"/>
        <v>20.689655172413794</v>
      </c>
      <c r="I40" s="103">
        <f t="shared" si="4"/>
        <v>38.700000000000003</v>
      </c>
      <c r="J40" s="103">
        <f t="shared" si="5"/>
        <v>29.4</v>
      </c>
      <c r="L40" s="99" t="s">
        <v>255</v>
      </c>
      <c r="M40" s="99">
        <v>4</v>
      </c>
      <c r="N40" s="99">
        <v>3</v>
      </c>
      <c r="O40" s="131">
        <v>24.489795918367346</v>
      </c>
      <c r="P40" s="131">
        <v>41.199999999999996</v>
      </c>
      <c r="Q40" s="131">
        <v>46.7</v>
      </c>
      <c r="S40" s="131">
        <f t="shared" si="6"/>
        <v>4.5351473922902841E-2</v>
      </c>
      <c r="T40" s="131">
        <f t="shared" si="7"/>
        <v>-8.3000000000000043</v>
      </c>
      <c r="U40" s="131">
        <f t="shared" si="8"/>
        <v>4.0000000000000071</v>
      </c>
      <c r="W40" s="99" t="s">
        <v>255</v>
      </c>
      <c r="X40" s="99">
        <v>5</v>
      </c>
      <c r="Y40" s="99">
        <v>5</v>
      </c>
      <c r="Z40" s="237">
        <v>26.25</v>
      </c>
      <c r="AA40" s="237">
        <v>51</v>
      </c>
      <c r="AB40" s="237">
        <v>61.6</v>
      </c>
      <c r="AD40" s="237">
        <f t="shared" si="14"/>
        <v>0.41666666666666785</v>
      </c>
      <c r="AE40" s="237">
        <f t="shared" si="15"/>
        <v>-0.10000000000000142</v>
      </c>
      <c r="AF40" s="237">
        <f t="shared" si="16"/>
        <v>6.2999999999999972</v>
      </c>
      <c r="AH40" s="99" t="s">
        <v>255</v>
      </c>
      <c r="AI40" s="99">
        <v>5</v>
      </c>
      <c r="AJ40" s="99">
        <v>4.5</v>
      </c>
      <c r="AK40" s="202">
        <v>25.822784810126581</v>
      </c>
      <c r="AL40" s="202">
        <v>54.900000000000006</v>
      </c>
      <c r="AM40" s="202">
        <v>56.499999999999993</v>
      </c>
      <c r="AO40" s="202">
        <f t="shared" si="9"/>
        <v>4.6463142218912878</v>
      </c>
      <c r="AP40" s="202">
        <f t="shared" si="10"/>
        <v>43.000000000000007</v>
      </c>
      <c r="AQ40" s="202">
        <f t="shared" si="11"/>
        <v>0.39999999999998437</v>
      </c>
      <c r="AS40" s="202" t="str">
        <f t="shared" si="12"/>
        <v>Cool 겨울 Deep</v>
      </c>
      <c r="AT40" s="1052" t="str">
        <f t="shared" si="13"/>
        <v>Warm 가을 Deep</v>
      </c>
      <c r="AV40" s="149" t="s">
        <v>2</v>
      </c>
      <c r="AW40" s="186" t="s">
        <v>264</v>
      </c>
      <c r="AX40" s="186">
        <v>6.17</v>
      </c>
      <c r="AY40" s="186">
        <v>3.52</v>
      </c>
      <c r="AZ40" s="186">
        <v>182</v>
      </c>
      <c r="BA40" s="186">
        <v>145</v>
      </c>
      <c r="BB40" s="186">
        <v>125</v>
      </c>
      <c r="BC40" s="187">
        <f>IF(MAX(AZ40,BA40,BB40)=AZ40,60*(BA40-BB40)/(MAX(AZ40,BA40,BB40)-MIN(AZ40,BA40,BB40)),IF(MAX(AZ40,BA40,BB40)=BA40,(120+(60*(BB40-AZ40)/(MAX(AZ40,BA40,BB40)-MIN(AZ40,BA40,BB40)))),IF(MAX(AZ40,BA40,BB40)=BB40,(240+(60*(AZ40-BA40)/(MAX(AZ40,BA40,BB40)-MIN(AZ40,BA40,BB40)))),0)))</f>
        <v>21.05263157894737</v>
      </c>
      <c r="BD40" s="187">
        <f>ROUND((MAX(AZ40/255, BA40/255, BB40/255) - MIN(AZ40/255, BA40/255, BB40/255))/MAX(AZ40/255, BA40/255, BB40/255),3)*100</f>
        <v>31.3</v>
      </c>
      <c r="BE40" s="187">
        <f>ROUND(MAX(AZ40/255, BA40/255, BB40/255),3)*100</f>
        <v>71.399999999999991</v>
      </c>
      <c r="BF40" s="149">
        <f>BE40-BD40</f>
        <v>40.099999999999994</v>
      </c>
    </row>
    <row r="41" spans="2:60" ht="13.5" customHeight="1" x14ac:dyDescent="0.4">
      <c r="B41" s="99" t="s">
        <v>255</v>
      </c>
      <c r="C41" s="99">
        <v>2.5</v>
      </c>
      <c r="D41" s="99">
        <v>2.5</v>
      </c>
      <c r="E41" s="238">
        <v>78</v>
      </c>
      <c r="F41" s="238">
        <v>55</v>
      </c>
      <c r="G41" s="238">
        <v>42</v>
      </c>
      <c r="H41" s="129">
        <f t="shared" si="3"/>
        <v>21.666666666666668</v>
      </c>
      <c r="I41" s="129">
        <f t="shared" si="4"/>
        <v>46.2</v>
      </c>
      <c r="J41" s="129">
        <f t="shared" si="5"/>
        <v>30.599999999999998</v>
      </c>
      <c r="L41" s="99" t="s">
        <v>255</v>
      </c>
      <c r="M41" s="99">
        <v>3</v>
      </c>
      <c r="N41" s="99">
        <v>4</v>
      </c>
      <c r="O41" s="131">
        <v>24.489795918367346</v>
      </c>
      <c r="P41" s="131">
        <v>41.199999999999996</v>
      </c>
      <c r="Q41" s="131">
        <v>46.7</v>
      </c>
      <c r="S41" s="131">
        <f t="shared" si="6"/>
        <v>0</v>
      </c>
      <c r="T41" s="131">
        <f t="shared" si="7"/>
        <v>0</v>
      </c>
      <c r="U41" s="131">
        <f t="shared" si="8"/>
        <v>0</v>
      </c>
      <c r="W41" s="99" t="s">
        <v>255</v>
      </c>
      <c r="X41" s="99">
        <v>7</v>
      </c>
      <c r="Y41" s="99">
        <v>7.5</v>
      </c>
      <c r="Z41" s="239">
        <v>28.235294117647058</v>
      </c>
      <c r="AA41" s="239">
        <v>50.2</v>
      </c>
      <c r="AB41" s="239">
        <v>92.9</v>
      </c>
      <c r="AD41" s="239">
        <f t="shared" si="14"/>
        <v>1.985294117647058</v>
      </c>
      <c r="AE41" s="239">
        <f t="shared" si="15"/>
        <v>-0.79999999999999716</v>
      </c>
      <c r="AF41" s="239">
        <f t="shared" si="16"/>
        <v>31.300000000000004</v>
      </c>
      <c r="AH41" s="99" t="s">
        <v>255</v>
      </c>
      <c r="AI41" s="99">
        <v>3</v>
      </c>
      <c r="AJ41" s="99">
        <v>5</v>
      </c>
      <c r="AK41" s="240">
        <v>25.2</v>
      </c>
      <c r="AL41" s="240">
        <v>34.5</v>
      </c>
      <c r="AM41" s="240">
        <v>56.899999999999991</v>
      </c>
      <c r="AO41" s="240">
        <f t="shared" si="9"/>
        <v>-0.62278481012658204</v>
      </c>
      <c r="AP41" s="240">
        <f t="shared" si="10"/>
        <v>-20.400000000000006</v>
      </c>
      <c r="AQ41" s="240">
        <f t="shared" si="11"/>
        <v>0.39999999999999858</v>
      </c>
      <c r="AS41" s="240" t="str">
        <f t="shared" si="12"/>
        <v>Cool 겨울 Deep</v>
      </c>
      <c r="AT41" s="1053" t="str">
        <f t="shared" si="13"/>
        <v>Warm 가을 Mute</v>
      </c>
      <c r="AV41" s="1189" t="s">
        <v>269</v>
      </c>
      <c r="AW41" s="1190"/>
      <c r="AX41" s="1190"/>
      <c r="AY41" s="1190"/>
      <c r="AZ41" s="1190"/>
      <c r="BA41" s="1190"/>
      <c r="BB41" s="1190"/>
      <c r="BC41" s="1190"/>
      <c r="BD41" s="1190"/>
      <c r="BE41" s="1191"/>
      <c r="BF41" s="84">
        <f>BF38+((BF37-BF38)/2)</f>
        <v>43.149999999999991</v>
      </c>
    </row>
    <row r="42" spans="2:60" ht="13.5" customHeight="1" x14ac:dyDescent="0.4">
      <c r="B42" s="99" t="s">
        <v>255</v>
      </c>
      <c r="C42" s="99">
        <v>2.5</v>
      </c>
      <c r="D42" s="99">
        <v>3</v>
      </c>
      <c r="E42" s="241">
        <v>80</v>
      </c>
      <c r="F42" s="241">
        <v>54</v>
      </c>
      <c r="G42" s="241">
        <v>38</v>
      </c>
      <c r="H42" s="139">
        <f t="shared" si="3"/>
        <v>22.857142857142858</v>
      </c>
      <c r="I42" s="139">
        <f t="shared" si="4"/>
        <v>52.5</v>
      </c>
      <c r="J42" s="139">
        <f t="shared" si="5"/>
        <v>31.4</v>
      </c>
      <c r="L42" s="99" t="s">
        <v>255</v>
      </c>
      <c r="M42" s="99">
        <v>3</v>
      </c>
      <c r="N42" s="99">
        <v>4.5</v>
      </c>
      <c r="O42" s="185">
        <v>24.489795918367346</v>
      </c>
      <c r="P42" s="185">
        <v>37.1</v>
      </c>
      <c r="Q42" s="185">
        <v>51.800000000000004</v>
      </c>
      <c r="S42" s="185">
        <f t="shared" si="6"/>
        <v>0</v>
      </c>
      <c r="T42" s="185">
        <f t="shared" si="7"/>
        <v>-4.0999999999999943</v>
      </c>
      <c r="U42" s="185">
        <f t="shared" si="8"/>
        <v>5.1000000000000014</v>
      </c>
      <c r="W42" s="99" t="s">
        <v>255</v>
      </c>
      <c r="X42" s="99">
        <v>7.5</v>
      </c>
      <c r="Y42" s="99">
        <v>7</v>
      </c>
      <c r="Z42" s="239">
        <v>28.235294117647058</v>
      </c>
      <c r="AA42" s="239">
        <v>50.2</v>
      </c>
      <c r="AB42" s="239">
        <v>92.9</v>
      </c>
      <c r="AD42" s="239">
        <f t="shared" si="14"/>
        <v>0</v>
      </c>
      <c r="AE42" s="239">
        <f t="shared" si="15"/>
        <v>0</v>
      </c>
      <c r="AF42" s="239">
        <f t="shared" si="16"/>
        <v>0</v>
      </c>
      <c r="AH42" s="99" t="s">
        <v>255</v>
      </c>
      <c r="AI42" s="99">
        <v>4.5</v>
      </c>
      <c r="AJ42" s="99">
        <v>3</v>
      </c>
      <c r="AK42" s="240">
        <v>25.2</v>
      </c>
      <c r="AL42" s="240">
        <v>34.5</v>
      </c>
      <c r="AM42" s="240">
        <v>56.899999999999991</v>
      </c>
      <c r="AO42" s="240">
        <f t="shared" si="9"/>
        <v>0</v>
      </c>
      <c r="AP42" s="240">
        <f t="shared" si="10"/>
        <v>0</v>
      </c>
      <c r="AQ42" s="240">
        <f t="shared" si="11"/>
        <v>0</v>
      </c>
      <c r="AS42" s="240" t="str">
        <f t="shared" si="12"/>
        <v>Cool 겨울 Deep</v>
      </c>
      <c r="AT42" s="1053" t="str">
        <f t="shared" si="13"/>
        <v>Warm 가을 Mute</v>
      </c>
      <c r="AV42" s="1189" t="s">
        <v>278</v>
      </c>
      <c r="AW42" s="1190"/>
      <c r="AX42" s="1190"/>
      <c r="AY42" s="1190"/>
      <c r="AZ42" s="1190"/>
      <c r="BA42" s="1190"/>
      <c r="BB42" s="1190"/>
      <c r="BC42" s="1190"/>
      <c r="BD42" s="1190"/>
      <c r="BE42" s="1191"/>
      <c r="BF42" s="84">
        <f>BF40+((BF39-BF40)/2)</f>
        <v>47.149999999999991</v>
      </c>
    </row>
    <row r="43" spans="2:60" x14ac:dyDescent="0.4">
      <c r="B43" s="99" t="s">
        <v>255</v>
      </c>
      <c r="C43" s="99">
        <v>2.5</v>
      </c>
      <c r="D43" s="99">
        <v>3.5</v>
      </c>
      <c r="E43" s="242">
        <v>83</v>
      </c>
      <c r="F43" s="242">
        <v>53</v>
      </c>
      <c r="G43" s="242">
        <v>34</v>
      </c>
      <c r="H43" s="151">
        <f t="shared" si="3"/>
        <v>23.26530612244898</v>
      </c>
      <c r="I43" s="151">
        <f t="shared" si="4"/>
        <v>59</v>
      </c>
      <c r="J43" s="151">
        <f t="shared" si="5"/>
        <v>32.5</v>
      </c>
      <c r="L43" s="99" t="s">
        <v>255</v>
      </c>
      <c r="M43" s="99">
        <v>3.5</v>
      </c>
      <c r="N43" s="99">
        <v>1</v>
      </c>
      <c r="O43" s="243">
        <v>24.705882352941178</v>
      </c>
      <c r="P43" s="243">
        <v>18.5</v>
      </c>
      <c r="Q43" s="243">
        <v>36.1</v>
      </c>
      <c r="S43" s="243">
        <f t="shared" si="6"/>
        <v>0.21608643457383181</v>
      </c>
      <c r="T43" s="243">
        <f t="shared" si="7"/>
        <v>-18.600000000000001</v>
      </c>
      <c r="U43" s="243">
        <f t="shared" si="8"/>
        <v>-15.700000000000003</v>
      </c>
      <c r="W43" s="99" t="s">
        <v>255</v>
      </c>
      <c r="X43" s="99">
        <v>3.5</v>
      </c>
      <c r="Y43" s="99">
        <v>3.5</v>
      </c>
      <c r="Z43" s="235">
        <v>24.444444444444443</v>
      </c>
      <c r="AA43" s="235">
        <v>49.5</v>
      </c>
      <c r="AB43" s="235">
        <v>42.699999999999996</v>
      </c>
      <c r="AD43" s="235">
        <f t="shared" si="14"/>
        <v>-3.7908496732026151</v>
      </c>
      <c r="AE43" s="235">
        <f t="shared" si="15"/>
        <v>-0.70000000000000284</v>
      </c>
      <c r="AF43" s="235">
        <f t="shared" si="16"/>
        <v>-50.20000000000001</v>
      </c>
      <c r="AH43" s="99" t="s">
        <v>255</v>
      </c>
      <c r="AI43" s="99">
        <v>5.5</v>
      </c>
      <c r="AJ43" s="99">
        <v>4.5</v>
      </c>
      <c r="AK43" s="154">
        <v>26.511627906976745</v>
      </c>
      <c r="AL43" s="154">
        <v>58.9</v>
      </c>
      <c r="AM43" s="154">
        <v>57.3</v>
      </c>
      <c r="AO43" s="154">
        <f t="shared" si="9"/>
        <v>1.3116279069767458</v>
      </c>
      <c r="AP43" s="154">
        <f t="shared" si="10"/>
        <v>24.4</v>
      </c>
      <c r="AQ43" s="154">
        <f t="shared" si="11"/>
        <v>0.40000000000000568</v>
      </c>
      <c r="AS43" s="154" t="str">
        <f t="shared" si="12"/>
        <v>Warm 가을 Deep</v>
      </c>
      <c r="AT43" s="1054" t="str">
        <f t="shared" si="13"/>
        <v>Warm 가을 Deep</v>
      </c>
    </row>
    <row r="44" spans="2:60" ht="13.5" customHeight="1" x14ac:dyDescent="0.4">
      <c r="B44" s="99" t="s">
        <v>255</v>
      </c>
      <c r="C44" s="99">
        <v>2.5</v>
      </c>
      <c r="D44" s="99">
        <v>4</v>
      </c>
      <c r="E44" s="244">
        <v>116</v>
      </c>
      <c r="F44" s="244">
        <v>91</v>
      </c>
      <c r="G44" s="244">
        <v>74</v>
      </c>
      <c r="H44" s="117">
        <f t="shared" si="3"/>
        <v>24.285714285714285</v>
      </c>
      <c r="I44" s="117">
        <f t="shared" si="4"/>
        <v>36.199999999999996</v>
      </c>
      <c r="J44" s="117">
        <f t="shared" si="5"/>
        <v>45.5</v>
      </c>
      <c r="L44" s="99" t="s">
        <v>255</v>
      </c>
      <c r="M44" s="99">
        <v>4</v>
      </c>
      <c r="N44" s="99">
        <v>1</v>
      </c>
      <c r="O44" s="245">
        <v>24.705882352941178</v>
      </c>
      <c r="P44" s="245">
        <v>16.3</v>
      </c>
      <c r="Q44" s="245">
        <v>40.799999999999997</v>
      </c>
      <c r="S44" s="245">
        <f t="shared" si="6"/>
        <v>0</v>
      </c>
      <c r="T44" s="245">
        <f t="shared" si="7"/>
        <v>-2.1999999999999993</v>
      </c>
      <c r="U44" s="245">
        <f t="shared" si="8"/>
        <v>4.6999999999999957</v>
      </c>
      <c r="W44" s="99" t="s">
        <v>255</v>
      </c>
      <c r="X44" s="99">
        <v>6.5</v>
      </c>
      <c r="Y44" s="99">
        <v>7</v>
      </c>
      <c r="Z44" s="246">
        <v>27.522935779816514</v>
      </c>
      <c r="AA44" s="246">
        <v>49.5</v>
      </c>
      <c r="AB44" s="246">
        <v>86.3</v>
      </c>
      <c r="AD44" s="246">
        <f t="shared" si="14"/>
        <v>3.0784913353720711</v>
      </c>
      <c r="AE44" s="246">
        <f t="shared" si="15"/>
        <v>0</v>
      </c>
      <c r="AF44" s="246">
        <f t="shared" si="16"/>
        <v>43.6</v>
      </c>
      <c r="AH44" s="99" t="s">
        <v>255</v>
      </c>
      <c r="AI44" s="99">
        <v>1.5</v>
      </c>
      <c r="AJ44" s="99">
        <v>5.5</v>
      </c>
      <c r="AK44" s="162">
        <v>25.384615384615383</v>
      </c>
      <c r="AL44" s="162">
        <v>17.7</v>
      </c>
      <c r="AM44" s="162">
        <v>57.599999999999994</v>
      </c>
      <c r="AO44" s="162">
        <f t="shared" si="9"/>
        <v>-1.1270125223613618</v>
      </c>
      <c r="AP44" s="162">
        <f t="shared" si="10"/>
        <v>-41.2</v>
      </c>
      <c r="AQ44" s="162">
        <f t="shared" si="11"/>
        <v>0.29999999999999716</v>
      </c>
      <c r="AS44" s="162" t="str">
        <f t="shared" si="12"/>
        <v>Cool 겨울 Bright</v>
      </c>
      <c r="AT44" s="1055" t="str">
        <f t="shared" si="13"/>
        <v>Warm 가을 Mute</v>
      </c>
      <c r="AV44" s="165" t="s">
        <v>331</v>
      </c>
    </row>
    <row r="45" spans="2:60" ht="13.5" customHeight="1" x14ac:dyDescent="0.4">
      <c r="B45" s="99" t="s">
        <v>255</v>
      </c>
      <c r="C45" s="99">
        <v>2.5</v>
      </c>
      <c r="D45" s="99">
        <v>4.5</v>
      </c>
      <c r="E45" s="247">
        <v>129</v>
      </c>
      <c r="F45" s="247">
        <v>104</v>
      </c>
      <c r="G45" s="247">
        <v>87</v>
      </c>
      <c r="H45" s="164">
        <f t="shared" si="3"/>
        <v>24.285714285714285</v>
      </c>
      <c r="I45" s="164">
        <f t="shared" si="4"/>
        <v>32.6</v>
      </c>
      <c r="J45" s="164">
        <f t="shared" si="5"/>
        <v>50.6</v>
      </c>
      <c r="L45" s="99" t="s">
        <v>250</v>
      </c>
      <c r="M45" s="99">
        <v>1</v>
      </c>
      <c r="N45" s="99">
        <v>4</v>
      </c>
      <c r="O45" s="245">
        <v>24.705882352941178</v>
      </c>
      <c r="P45" s="245">
        <v>16.3</v>
      </c>
      <c r="Q45" s="245">
        <v>40.799999999999997</v>
      </c>
      <c r="S45" s="245">
        <f t="shared" si="6"/>
        <v>0</v>
      </c>
      <c r="T45" s="245">
        <f t="shared" si="7"/>
        <v>0</v>
      </c>
      <c r="U45" s="245">
        <f t="shared" si="8"/>
        <v>0</v>
      </c>
      <c r="W45" s="99" t="s">
        <v>255</v>
      </c>
      <c r="X45" s="99">
        <v>6</v>
      </c>
      <c r="Y45" s="99">
        <v>6.5</v>
      </c>
      <c r="Z45" s="248">
        <v>27</v>
      </c>
      <c r="AA45" s="248">
        <v>49</v>
      </c>
      <c r="AB45" s="248">
        <v>80</v>
      </c>
      <c r="AD45" s="248">
        <f t="shared" si="14"/>
        <v>-0.52293577981651396</v>
      </c>
      <c r="AE45" s="248">
        <f t="shared" si="15"/>
        <v>-0.5</v>
      </c>
      <c r="AF45" s="248">
        <f t="shared" si="16"/>
        <v>-6.2999999999999972</v>
      </c>
      <c r="AH45" s="99" t="s">
        <v>255</v>
      </c>
      <c r="AI45" s="99">
        <v>5</v>
      </c>
      <c r="AJ45" s="99">
        <v>1.5</v>
      </c>
      <c r="AK45" s="162">
        <v>25.384615384615383</v>
      </c>
      <c r="AL45" s="162">
        <v>17.7</v>
      </c>
      <c r="AM45" s="162">
        <v>57.599999999999994</v>
      </c>
      <c r="AO45" s="162">
        <f t="shared" si="9"/>
        <v>0</v>
      </c>
      <c r="AP45" s="162">
        <f t="shared" si="10"/>
        <v>0</v>
      </c>
      <c r="AQ45" s="162">
        <f t="shared" si="11"/>
        <v>0</v>
      </c>
      <c r="AS45" s="162" t="str">
        <f t="shared" si="12"/>
        <v>Cool 겨울 Bright</v>
      </c>
      <c r="AT45" s="1055" t="str">
        <f t="shared" si="13"/>
        <v>Warm 가을 Mute</v>
      </c>
      <c r="AV45" s="149" t="s">
        <v>332</v>
      </c>
      <c r="AW45" s="92" t="s">
        <v>333</v>
      </c>
      <c r="AX45" s="149" t="s">
        <v>17</v>
      </c>
      <c r="AY45" s="149" t="s">
        <v>191</v>
      </c>
      <c r="AZ45" s="149" t="s">
        <v>196</v>
      </c>
      <c r="BA45" s="92" t="s">
        <v>152</v>
      </c>
      <c r="BB45" s="92" t="s">
        <v>153</v>
      </c>
      <c r="BC45" s="92" t="s">
        <v>154</v>
      </c>
      <c r="BD45" s="92" t="s">
        <v>193</v>
      </c>
      <c r="BE45" s="92" t="s">
        <v>192</v>
      </c>
      <c r="BF45" s="92" t="s">
        <v>194</v>
      </c>
      <c r="BG45" s="149" t="s">
        <v>265</v>
      </c>
      <c r="BH45" s="149" t="s">
        <v>334</v>
      </c>
    </row>
    <row r="46" spans="2:60" ht="13.5" customHeight="1" x14ac:dyDescent="0.4">
      <c r="B46" s="99" t="s">
        <v>255</v>
      </c>
      <c r="C46" s="99">
        <v>2.5</v>
      </c>
      <c r="D46" s="99">
        <v>5</v>
      </c>
      <c r="E46" s="249">
        <v>141</v>
      </c>
      <c r="F46" s="249">
        <v>117</v>
      </c>
      <c r="G46" s="249">
        <v>100</v>
      </c>
      <c r="H46" s="226">
        <f t="shared" si="3"/>
        <v>24.878048780487806</v>
      </c>
      <c r="I46" s="226">
        <f t="shared" si="4"/>
        <v>29.099999999999998</v>
      </c>
      <c r="J46" s="226">
        <f t="shared" si="5"/>
        <v>55.300000000000004</v>
      </c>
      <c r="L46" s="99" t="s">
        <v>255</v>
      </c>
      <c r="M46" s="99">
        <v>1</v>
      </c>
      <c r="N46" s="99">
        <v>4.5</v>
      </c>
      <c r="O46" s="102">
        <v>24.705882352941178</v>
      </c>
      <c r="P46" s="102">
        <v>14.499999999999998</v>
      </c>
      <c r="Q46" s="102">
        <v>45.9</v>
      </c>
      <c r="S46" s="102">
        <f t="shared" si="6"/>
        <v>0</v>
      </c>
      <c r="T46" s="102">
        <f t="shared" si="7"/>
        <v>-1.8000000000000025</v>
      </c>
      <c r="U46" s="102">
        <f t="shared" si="8"/>
        <v>5.1000000000000014</v>
      </c>
      <c r="W46" s="99" t="s">
        <v>255</v>
      </c>
      <c r="X46" s="99">
        <v>5.5</v>
      </c>
      <c r="Y46" s="99">
        <v>6</v>
      </c>
      <c r="Z46" s="250">
        <v>27.032967032967033</v>
      </c>
      <c r="AA46" s="250">
        <v>48.699999999999996</v>
      </c>
      <c r="AB46" s="250">
        <v>73.3</v>
      </c>
      <c r="AD46" s="250">
        <f t="shared" si="14"/>
        <v>3.296703296703285E-2</v>
      </c>
      <c r="AE46" s="250">
        <f t="shared" si="15"/>
        <v>-0.30000000000000426</v>
      </c>
      <c r="AF46" s="250">
        <f t="shared" si="16"/>
        <v>-6.7000000000000028</v>
      </c>
      <c r="AH46" s="99" t="s">
        <v>255</v>
      </c>
      <c r="AI46" s="99">
        <v>3.5</v>
      </c>
      <c r="AJ46" s="99">
        <v>5</v>
      </c>
      <c r="AK46" s="251">
        <v>25.263157894736842</v>
      </c>
      <c r="AL46" s="251">
        <v>38.5</v>
      </c>
      <c r="AM46" s="251">
        <v>57.999999999999993</v>
      </c>
      <c r="AO46" s="251">
        <f t="shared" si="9"/>
        <v>-0.12145748987854077</v>
      </c>
      <c r="AP46" s="251">
        <f t="shared" si="10"/>
        <v>20.8</v>
      </c>
      <c r="AQ46" s="251">
        <f t="shared" si="11"/>
        <v>0.39999999999999858</v>
      </c>
      <c r="AS46" s="251" t="str">
        <f t="shared" si="12"/>
        <v>Cool 겨울 Deep</v>
      </c>
      <c r="AT46" s="1056" t="str">
        <f t="shared" si="13"/>
        <v>Warm 가을 Mute</v>
      </c>
      <c r="AV46" s="1188" t="s">
        <v>112</v>
      </c>
      <c r="AW46" s="92" t="s">
        <v>325</v>
      </c>
      <c r="AX46" s="457" t="s">
        <v>330</v>
      </c>
      <c r="AY46" s="457" t="s">
        <v>330</v>
      </c>
      <c r="AZ46" s="457" t="s">
        <v>330</v>
      </c>
      <c r="BA46" s="457">
        <v>240</v>
      </c>
      <c r="BB46" s="457">
        <v>183</v>
      </c>
      <c r="BC46" s="457">
        <v>129</v>
      </c>
      <c r="BD46" s="458">
        <f t="shared" ref="BD46:BD53" si="17">IF(MAX(BA46,BB46,BC46)=BA46,60*(BB46-BC46)/(MAX(BA46,BB46,BC46)-MIN(BA46,BB46,BC46)),IF(MAX(BA46,BB46,BC46)=BB46,(120+(60*(BC46-BA46)/(MAX(BA46,BB46,BC46)-MIN(BA46,BB46,BC46)))),IF(MAX(BA46,BB46,BC46)=BC46,(240+(60*(BA46-BB46)/(MAX(BA46,BB46,BC46)-MIN(BA46,BB46,BC46)))),0)))</f>
        <v>29.189189189189189</v>
      </c>
      <c r="BE46" s="458">
        <f>60-((60-32)/2)</f>
        <v>46</v>
      </c>
      <c r="BF46" s="458">
        <f>100-((100-88)/2)</f>
        <v>94</v>
      </c>
      <c r="BG46" s="456">
        <f>BF46-BE46</f>
        <v>48</v>
      </c>
      <c r="BH46" s="456" t="str">
        <f t="shared" ref="BH46:BH53" si="18">IF(AND((BD46&gt;26),(BD46&lt;=(206))),"Warm","Cool")&amp;" "&amp;IF(IF(AND((BD46&gt;26),(BD46&lt;=(206))),"Warm","Cool")="Cool",IF((BF46-BE46)&gt;47.15,"여름","겨울"),IF((BF46-BE46)&gt;43.15,"봄","가을"))&amp;" "&amp;IF(IF(AND((BD46&gt;26),(BD46&lt;=(206))),"Warm","Cool")="Cool",IF(IF(IF(AND((BD46&gt;26),(BD46&lt;=(206))),"Warm","Cool")="Cool",IF((BF46-BE46)&gt;47.15,"여름","겨울"),IF((BF46-BE46)&gt;47.15,"봄","가을"))="여름",IF((BF46-BE46)&gt;60.6,"Light","Mute"),IF((BF46-BE46)&gt;23.58,"Bright","Deep")),IF(IF(IF(AND((BD46&gt;26),(BD46&lt;=(206))),"Warm","Cool")="Cool",IF((BF46-BE46)&gt;47.15,"여름","겨울"),IF((BF46-BE46)&gt;47.15,"봄","가을"))="봄",IF(BE46&gt;32.47,"Bright","Light"),IF(BE46&gt;32.47,"Deep","Mute")))</f>
        <v>Warm 봄 Bright</v>
      </c>
    </row>
    <row r="47" spans="2:60" ht="13.5" customHeight="1" x14ac:dyDescent="0.4">
      <c r="B47" s="99" t="s">
        <v>255</v>
      </c>
      <c r="C47" s="99">
        <v>2.5</v>
      </c>
      <c r="D47" s="99">
        <v>5.5</v>
      </c>
      <c r="E47" s="252">
        <v>154</v>
      </c>
      <c r="F47" s="252">
        <v>130</v>
      </c>
      <c r="G47" s="252">
        <v>112</v>
      </c>
      <c r="H47" s="253">
        <f t="shared" si="3"/>
        <v>25.714285714285715</v>
      </c>
      <c r="I47" s="253">
        <f t="shared" si="4"/>
        <v>27.3</v>
      </c>
      <c r="J47" s="253">
        <f t="shared" si="5"/>
        <v>60.4</v>
      </c>
      <c r="L47" s="99" t="s">
        <v>255</v>
      </c>
      <c r="M47" s="99">
        <v>2</v>
      </c>
      <c r="N47" s="99">
        <v>4.5</v>
      </c>
      <c r="O47" s="152">
        <v>24.705882352941178</v>
      </c>
      <c r="P47" s="152">
        <v>27.200000000000003</v>
      </c>
      <c r="Q47" s="152">
        <v>49</v>
      </c>
      <c r="S47" s="152">
        <f t="shared" si="6"/>
        <v>0</v>
      </c>
      <c r="T47" s="152">
        <f t="shared" si="7"/>
        <v>12.700000000000005</v>
      </c>
      <c r="U47" s="152">
        <f t="shared" si="8"/>
        <v>3.1000000000000014</v>
      </c>
      <c r="W47" s="99" t="s">
        <v>255</v>
      </c>
      <c r="X47" s="99">
        <v>7</v>
      </c>
      <c r="Y47" s="99">
        <v>8</v>
      </c>
      <c r="Z47" s="254">
        <v>28.524590163934427</v>
      </c>
      <c r="AA47" s="254">
        <v>48.6</v>
      </c>
      <c r="AB47" s="254">
        <v>98.4</v>
      </c>
      <c r="AD47" s="254">
        <f t="shared" si="14"/>
        <v>1.491623130967394</v>
      </c>
      <c r="AE47" s="254">
        <f t="shared" si="15"/>
        <v>-9.9999999999994316E-2</v>
      </c>
      <c r="AF47" s="254">
        <f t="shared" si="16"/>
        <v>25.100000000000009</v>
      </c>
      <c r="AH47" s="99" t="s">
        <v>255</v>
      </c>
      <c r="AI47" s="99">
        <v>4.5</v>
      </c>
      <c r="AJ47" s="99">
        <v>3.5</v>
      </c>
      <c r="AK47" s="251">
        <v>25.263157894736842</v>
      </c>
      <c r="AL47" s="251">
        <v>38.5</v>
      </c>
      <c r="AM47" s="251">
        <v>57.999999999999993</v>
      </c>
      <c r="AO47" s="251">
        <f t="shared" si="9"/>
        <v>0</v>
      </c>
      <c r="AP47" s="251">
        <f t="shared" si="10"/>
        <v>0</v>
      </c>
      <c r="AQ47" s="251">
        <f t="shared" si="11"/>
        <v>0</v>
      </c>
      <c r="AS47" s="251" t="str">
        <f t="shared" si="12"/>
        <v>Cool 겨울 Deep</v>
      </c>
      <c r="AT47" s="1056" t="str">
        <f t="shared" si="13"/>
        <v>Warm 가을 Mute</v>
      </c>
      <c r="AV47" s="1188"/>
      <c r="AW47" s="92" t="s">
        <v>326</v>
      </c>
      <c r="AX47" s="459" t="s">
        <v>329</v>
      </c>
      <c r="AY47" s="459" t="s">
        <v>329</v>
      </c>
      <c r="AZ47" s="459" t="s">
        <v>329</v>
      </c>
      <c r="BA47" s="459">
        <v>209</v>
      </c>
      <c r="BB47" s="459">
        <v>186</v>
      </c>
      <c r="BC47" s="459">
        <v>165</v>
      </c>
      <c r="BD47" s="460">
        <f t="shared" si="17"/>
        <v>28.636363636363637</v>
      </c>
      <c r="BE47" s="460">
        <f>((32-10)/2)+10</f>
        <v>21</v>
      </c>
      <c r="BF47" s="460">
        <f>((88-75)/2)+75.5</f>
        <v>82</v>
      </c>
      <c r="BG47" s="455">
        <f t="shared" ref="BG47:BG53" si="19">BF47-BE47</f>
        <v>61</v>
      </c>
      <c r="BH47" s="455" t="str">
        <f t="shared" si="18"/>
        <v>Warm 봄 Light</v>
      </c>
    </row>
    <row r="48" spans="2:60" x14ac:dyDescent="0.4">
      <c r="B48" s="99" t="s">
        <v>255</v>
      </c>
      <c r="C48" s="99">
        <v>2.5</v>
      </c>
      <c r="D48" s="99">
        <v>6</v>
      </c>
      <c r="E48" s="255">
        <v>168</v>
      </c>
      <c r="F48" s="255">
        <v>143</v>
      </c>
      <c r="G48" s="255">
        <v>125</v>
      </c>
      <c r="H48" s="256">
        <f t="shared" si="3"/>
        <v>25.11627906976744</v>
      </c>
      <c r="I48" s="256">
        <f t="shared" si="4"/>
        <v>25.6</v>
      </c>
      <c r="J48" s="256">
        <f t="shared" si="5"/>
        <v>65.900000000000006</v>
      </c>
      <c r="L48" s="99" t="s">
        <v>255</v>
      </c>
      <c r="M48" s="99">
        <v>4.5</v>
      </c>
      <c r="N48" s="99">
        <v>1</v>
      </c>
      <c r="O48" s="106">
        <v>24.705882352941178</v>
      </c>
      <c r="P48" s="106">
        <v>13.100000000000001</v>
      </c>
      <c r="Q48" s="106">
        <v>51</v>
      </c>
      <c r="S48" s="106">
        <f t="shared" si="6"/>
        <v>0</v>
      </c>
      <c r="T48" s="106">
        <f t="shared" si="7"/>
        <v>-14.100000000000001</v>
      </c>
      <c r="U48" s="106">
        <f t="shared" si="8"/>
        <v>2</v>
      </c>
      <c r="W48" s="99" t="s">
        <v>255</v>
      </c>
      <c r="X48" s="99">
        <v>8</v>
      </c>
      <c r="Y48" s="99">
        <v>7</v>
      </c>
      <c r="Z48" s="254">
        <v>28.524590163934427</v>
      </c>
      <c r="AA48" s="254">
        <v>48.6</v>
      </c>
      <c r="AB48" s="254">
        <v>98.4</v>
      </c>
      <c r="AD48" s="254">
        <f t="shared" si="14"/>
        <v>0</v>
      </c>
      <c r="AE48" s="254">
        <f t="shared" si="15"/>
        <v>0</v>
      </c>
      <c r="AF48" s="254">
        <f t="shared" si="16"/>
        <v>0</v>
      </c>
      <c r="AH48" s="99" t="s">
        <v>255</v>
      </c>
      <c r="AI48" s="99">
        <v>6</v>
      </c>
      <c r="AJ48" s="99">
        <v>4.5</v>
      </c>
      <c r="AK48" s="130">
        <v>26.808510638297872</v>
      </c>
      <c r="AL48" s="130">
        <v>63.1</v>
      </c>
      <c r="AM48" s="130">
        <v>58.4</v>
      </c>
      <c r="AO48" s="130">
        <f t="shared" si="9"/>
        <v>1.545352743561029</v>
      </c>
      <c r="AP48" s="130">
        <f t="shared" si="10"/>
        <v>24.6</v>
      </c>
      <c r="AQ48" s="130">
        <f t="shared" si="11"/>
        <v>0.40000000000000568</v>
      </c>
      <c r="AS48" s="130" t="str">
        <f t="shared" si="12"/>
        <v>Warm 가을 Deep</v>
      </c>
      <c r="AT48" s="1057" t="str">
        <f t="shared" si="13"/>
        <v>Warm 가을 Deep</v>
      </c>
      <c r="AV48" s="1188" t="s">
        <v>76</v>
      </c>
      <c r="AW48" s="92" t="s">
        <v>327</v>
      </c>
      <c r="AX48" s="477" t="s">
        <v>329</v>
      </c>
      <c r="AY48" s="477" t="s">
        <v>329</v>
      </c>
      <c r="AZ48" s="477" t="s">
        <v>329</v>
      </c>
      <c r="BA48" s="477">
        <v>179</v>
      </c>
      <c r="BB48" s="477">
        <v>136</v>
      </c>
      <c r="BC48" s="477">
        <v>96</v>
      </c>
      <c r="BD48" s="478">
        <f t="shared" si="17"/>
        <v>28.91566265060241</v>
      </c>
      <c r="BE48" s="478">
        <f>60-((60-32)/2)</f>
        <v>46</v>
      </c>
      <c r="BF48" s="478">
        <f>75-((75-64)/2)</f>
        <v>69.5</v>
      </c>
      <c r="BG48" s="479">
        <f t="shared" si="19"/>
        <v>23.5</v>
      </c>
      <c r="BH48" s="479" t="str">
        <f t="shared" si="18"/>
        <v>Warm 가을 Deep</v>
      </c>
    </row>
    <row r="49" spans="2:60" x14ac:dyDescent="0.4">
      <c r="B49" s="99" t="s">
        <v>255</v>
      </c>
      <c r="C49" s="99">
        <v>2.5</v>
      </c>
      <c r="D49" s="99">
        <v>6.5</v>
      </c>
      <c r="E49" s="257">
        <v>181</v>
      </c>
      <c r="F49" s="257">
        <v>156</v>
      </c>
      <c r="G49" s="257">
        <v>137</v>
      </c>
      <c r="H49" s="258">
        <f t="shared" si="3"/>
        <v>25.90909090909091</v>
      </c>
      <c r="I49" s="258">
        <f t="shared" si="4"/>
        <v>24.3</v>
      </c>
      <c r="J49" s="258">
        <f t="shared" si="5"/>
        <v>71</v>
      </c>
      <c r="L49" s="99" t="s">
        <v>255</v>
      </c>
      <c r="M49" s="99">
        <v>1</v>
      </c>
      <c r="N49" s="99">
        <v>5</v>
      </c>
      <c r="O49" s="106">
        <v>24.705882352941178</v>
      </c>
      <c r="P49" s="106">
        <v>13.100000000000001</v>
      </c>
      <c r="Q49" s="106">
        <v>51</v>
      </c>
      <c r="S49" s="106">
        <f t="shared" si="6"/>
        <v>0</v>
      </c>
      <c r="T49" s="106">
        <f t="shared" si="7"/>
        <v>0</v>
      </c>
      <c r="U49" s="106">
        <f t="shared" si="8"/>
        <v>0</v>
      </c>
      <c r="W49" s="99" t="s">
        <v>255</v>
      </c>
      <c r="X49" s="99">
        <v>3</v>
      </c>
      <c r="Y49" s="99">
        <v>3</v>
      </c>
      <c r="Z49" s="125">
        <v>21.333333333333332</v>
      </c>
      <c r="AA49" s="125">
        <v>48.4</v>
      </c>
      <c r="AB49" s="125">
        <v>36.5</v>
      </c>
      <c r="AD49" s="125">
        <f t="shared" si="14"/>
        <v>-7.1912568306010947</v>
      </c>
      <c r="AE49" s="125">
        <f t="shared" si="15"/>
        <v>-0.20000000000000284</v>
      </c>
      <c r="AF49" s="125">
        <f t="shared" si="16"/>
        <v>-61.900000000000006</v>
      </c>
      <c r="AH49" s="99" t="s">
        <v>255</v>
      </c>
      <c r="AI49" s="99">
        <v>6.5</v>
      </c>
      <c r="AJ49" s="99">
        <v>4.5</v>
      </c>
      <c r="AK49" s="116">
        <v>27.326732673267326</v>
      </c>
      <c r="AL49" s="116">
        <v>66.900000000000006</v>
      </c>
      <c r="AM49" s="116">
        <v>59.199999999999996</v>
      </c>
      <c r="AO49" s="116">
        <f t="shared" si="9"/>
        <v>0.51822203496945463</v>
      </c>
      <c r="AP49" s="116">
        <f t="shared" si="10"/>
        <v>3.8000000000000043</v>
      </c>
      <c r="AQ49" s="116">
        <f t="shared" si="11"/>
        <v>0.79999999999999716</v>
      </c>
      <c r="AS49" s="116" t="str">
        <f t="shared" si="12"/>
        <v>Warm 가을 Deep</v>
      </c>
      <c r="AT49" s="1058" t="str">
        <f t="shared" si="13"/>
        <v>Warm 가을 Deep</v>
      </c>
      <c r="AV49" s="1188"/>
      <c r="AW49" s="92" t="s">
        <v>328</v>
      </c>
      <c r="AX49" s="480" t="s">
        <v>329</v>
      </c>
      <c r="AY49" s="480" t="s">
        <v>329</v>
      </c>
      <c r="AZ49" s="480" t="s">
        <v>329</v>
      </c>
      <c r="BA49" s="483">
        <v>146</v>
      </c>
      <c r="BB49" s="480">
        <v>130</v>
      </c>
      <c r="BC49" s="480">
        <v>115</v>
      </c>
      <c r="BD49" s="481">
        <f t="shared" si="17"/>
        <v>29.032258064516128</v>
      </c>
      <c r="BE49" s="481">
        <f>((32-10)/2)+10</f>
        <v>21</v>
      </c>
      <c r="BF49" s="481">
        <f>((64-50)/2)+50</f>
        <v>57</v>
      </c>
      <c r="BG49" s="482">
        <f t="shared" si="19"/>
        <v>36</v>
      </c>
      <c r="BH49" s="482" t="str">
        <f t="shared" si="18"/>
        <v>Warm 가을 Mute</v>
      </c>
    </row>
    <row r="50" spans="2:60" ht="13.5" customHeight="1" x14ac:dyDescent="0.4">
      <c r="B50" s="99" t="s">
        <v>255</v>
      </c>
      <c r="C50" s="99">
        <v>2.5</v>
      </c>
      <c r="D50" s="99">
        <v>7</v>
      </c>
      <c r="E50" s="259">
        <v>194</v>
      </c>
      <c r="F50" s="259">
        <v>169</v>
      </c>
      <c r="G50" s="259">
        <v>150</v>
      </c>
      <c r="H50" s="260">
        <f t="shared" si="3"/>
        <v>25.90909090909091</v>
      </c>
      <c r="I50" s="260">
        <f t="shared" si="4"/>
        <v>22.7</v>
      </c>
      <c r="J50" s="260">
        <f t="shared" si="5"/>
        <v>76.099999999999994</v>
      </c>
      <c r="L50" s="99" t="s">
        <v>255</v>
      </c>
      <c r="M50" s="99">
        <v>4.5</v>
      </c>
      <c r="N50" s="99">
        <v>2</v>
      </c>
      <c r="O50" s="206">
        <v>24.705882352941178</v>
      </c>
      <c r="P50" s="206">
        <v>24.6</v>
      </c>
      <c r="Q50" s="206">
        <v>54.1</v>
      </c>
      <c r="S50" s="206">
        <f t="shared" si="6"/>
        <v>0</v>
      </c>
      <c r="T50" s="206">
        <f t="shared" si="7"/>
        <v>11.5</v>
      </c>
      <c r="U50" s="206">
        <f t="shared" si="8"/>
        <v>3.1000000000000014</v>
      </c>
      <c r="W50" s="99" t="s">
        <v>255</v>
      </c>
      <c r="X50" s="99">
        <v>5</v>
      </c>
      <c r="Y50" s="99">
        <v>5.5</v>
      </c>
      <c r="Z50" s="261">
        <v>26.666666666666668</v>
      </c>
      <c r="AA50" s="261">
        <v>47.599999999999994</v>
      </c>
      <c r="AB50" s="261">
        <v>66.7</v>
      </c>
      <c r="AD50" s="261">
        <f t="shared" si="14"/>
        <v>5.3333333333333357</v>
      </c>
      <c r="AE50" s="261">
        <f t="shared" si="15"/>
        <v>-0.80000000000000426</v>
      </c>
      <c r="AF50" s="261">
        <f t="shared" si="16"/>
        <v>30.200000000000003</v>
      </c>
      <c r="AH50" s="99" t="s">
        <v>255</v>
      </c>
      <c r="AI50" s="99">
        <v>4</v>
      </c>
      <c r="AJ50" s="99">
        <v>5</v>
      </c>
      <c r="AK50" s="262">
        <v>25.846153846153847</v>
      </c>
      <c r="AL50" s="262">
        <v>43</v>
      </c>
      <c r="AM50" s="262">
        <v>59.199999999999996</v>
      </c>
      <c r="AO50" s="262">
        <f t="shared" si="9"/>
        <v>-1.4805788271134794</v>
      </c>
      <c r="AP50" s="262">
        <f t="shared" si="10"/>
        <v>-23.900000000000006</v>
      </c>
      <c r="AQ50" s="262">
        <f t="shared" si="11"/>
        <v>0</v>
      </c>
      <c r="AS50" s="262" t="str">
        <f t="shared" si="12"/>
        <v>Cool 겨울 Deep</v>
      </c>
      <c r="AT50" s="1059" t="str">
        <f t="shared" si="13"/>
        <v>Warm 가을 Mute</v>
      </c>
      <c r="AV50" s="1188" t="s">
        <v>40</v>
      </c>
      <c r="AW50" s="92" t="s">
        <v>326</v>
      </c>
      <c r="AX50" s="467" t="s">
        <v>329</v>
      </c>
      <c r="AY50" s="467" t="s">
        <v>329</v>
      </c>
      <c r="AZ50" s="467" t="s">
        <v>329</v>
      </c>
      <c r="BA50" s="467">
        <v>235</v>
      </c>
      <c r="BB50" s="467">
        <v>193</v>
      </c>
      <c r="BC50" s="467">
        <v>171</v>
      </c>
      <c r="BD50" s="468">
        <f t="shared" si="17"/>
        <v>20.625</v>
      </c>
      <c r="BE50" s="468">
        <f>ROUND((MAX(BA50/255, BB50/255, BC50/255) - MIN(BA50/255, BB50/255, BC50/255))/MAX(BA50/255, BB50/255, BC50/255),3)*100</f>
        <v>27.200000000000003</v>
      </c>
      <c r="BF50" s="468">
        <f>100-((100-84)/2)</f>
        <v>92</v>
      </c>
      <c r="BG50" s="469">
        <f t="shared" si="19"/>
        <v>64.8</v>
      </c>
      <c r="BH50" s="469" t="str">
        <f t="shared" si="18"/>
        <v>Cool 여름 Light</v>
      </c>
    </row>
    <row r="51" spans="2:60" ht="13.5" customHeight="1" x14ac:dyDescent="0.4">
      <c r="B51" s="99" t="s">
        <v>255</v>
      </c>
      <c r="C51" s="99">
        <v>2.5</v>
      </c>
      <c r="D51" s="99">
        <v>7.5</v>
      </c>
      <c r="E51" s="263">
        <v>207</v>
      </c>
      <c r="F51" s="263">
        <v>182</v>
      </c>
      <c r="G51" s="263">
        <v>163</v>
      </c>
      <c r="H51" s="264">
        <f t="shared" si="3"/>
        <v>25.90909090909091</v>
      </c>
      <c r="I51" s="264">
        <f t="shared" si="4"/>
        <v>21.3</v>
      </c>
      <c r="J51" s="264">
        <f t="shared" si="5"/>
        <v>81.2</v>
      </c>
      <c r="L51" s="99" t="s">
        <v>255</v>
      </c>
      <c r="M51" s="99">
        <v>2</v>
      </c>
      <c r="N51" s="99">
        <v>5</v>
      </c>
      <c r="O51" s="206">
        <v>24.705882352941178</v>
      </c>
      <c r="P51" s="206">
        <v>24.6</v>
      </c>
      <c r="Q51" s="206">
        <v>54.1</v>
      </c>
      <c r="S51" s="206">
        <f t="shared" si="6"/>
        <v>0</v>
      </c>
      <c r="T51" s="206">
        <f t="shared" si="7"/>
        <v>0</v>
      </c>
      <c r="U51" s="206">
        <f t="shared" si="8"/>
        <v>0</v>
      </c>
      <c r="W51" s="99" t="s">
        <v>255</v>
      </c>
      <c r="X51" s="99">
        <v>4.5</v>
      </c>
      <c r="Y51" s="99">
        <v>5</v>
      </c>
      <c r="Z51" s="265">
        <v>26.301369863013697</v>
      </c>
      <c r="AA51" s="265">
        <v>47.4</v>
      </c>
      <c r="AB51" s="265">
        <v>60.4</v>
      </c>
      <c r="AD51" s="265">
        <f t="shared" si="14"/>
        <v>-0.36529680365297068</v>
      </c>
      <c r="AE51" s="265">
        <f t="shared" si="15"/>
        <v>-0.19999999999999574</v>
      </c>
      <c r="AF51" s="265">
        <f t="shared" si="16"/>
        <v>-6.3000000000000043</v>
      </c>
      <c r="AH51" s="99" t="s">
        <v>255</v>
      </c>
      <c r="AI51" s="99">
        <v>2</v>
      </c>
      <c r="AJ51" s="99">
        <v>5.5</v>
      </c>
      <c r="AK51" s="211">
        <v>24.705882352941178</v>
      </c>
      <c r="AL51" s="211">
        <v>22.5</v>
      </c>
      <c r="AM51" s="211">
        <v>59.199999999999996</v>
      </c>
      <c r="AO51" s="211">
        <f t="shared" si="9"/>
        <v>-1.1402714932126692</v>
      </c>
      <c r="AP51" s="211">
        <f t="shared" si="10"/>
        <v>-20.5</v>
      </c>
      <c r="AQ51" s="211">
        <f t="shared" si="11"/>
        <v>0</v>
      </c>
      <c r="AS51" s="211" t="str">
        <f t="shared" si="12"/>
        <v>Cool 겨울 Bright</v>
      </c>
      <c r="AT51" s="1060" t="str">
        <f t="shared" si="13"/>
        <v>Warm 가을 Mute</v>
      </c>
      <c r="AV51" s="1188"/>
      <c r="AW51" s="92" t="s">
        <v>328</v>
      </c>
      <c r="AX51" s="464" t="s">
        <v>329</v>
      </c>
      <c r="AY51" s="464" t="s">
        <v>329</v>
      </c>
      <c r="AZ51" s="464" t="s">
        <v>329</v>
      </c>
      <c r="BA51" s="464">
        <v>204</v>
      </c>
      <c r="BB51" s="464">
        <v>168</v>
      </c>
      <c r="BC51" s="464">
        <v>149</v>
      </c>
      <c r="BD51" s="465">
        <f t="shared" si="17"/>
        <v>20.727272727272727</v>
      </c>
      <c r="BE51" s="465">
        <f>ROUND(((BF51-BF50)/BF50)*BE50,0)+BE50</f>
        <v>23.200000000000003</v>
      </c>
      <c r="BF51" s="465">
        <f>((83-77)/2)+77</f>
        <v>80</v>
      </c>
      <c r="BG51" s="466">
        <f t="shared" si="19"/>
        <v>56.8</v>
      </c>
      <c r="BH51" s="466" t="str">
        <f t="shared" si="18"/>
        <v>Cool 여름 Mute</v>
      </c>
    </row>
    <row r="52" spans="2:60" ht="13.5" customHeight="1" x14ac:dyDescent="0.4">
      <c r="B52" s="99" t="s">
        <v>255</v>
      </c>
      <c r="C52" s="99">
        <v>2.5</v>
      </c>
      <c r="D52" s="99">
        <v>8</v>
      </c>
      <c r="E52" s="266">
        <v>220</v>
      </c>
      <c r="F52" s="266">
        <v>195</v>
      </c>
      <c r="G52" s="266">
        <v>176</v>
      </c>
      <c r="H52" s="267">
        <f t="shared" si="3"/>
        <v>25.90909090909091</v>
      </c>
      <c r="I52" s="267">
        <f t="shared" si="4"/>
        <v>20</v>
      </c>
      <c r="J52" s="267">
        <f t="shared" si="5"/>
        <v>86.3</v>
      </c>
      <c r="L52" s="99" t="s">
        <v>255</v>
      </c>
      <c r="M52" s="99">
        <v>5</v>
      </c>
      <c r="N52" s="99">
        <v>2</v>
      </c>
      <c r="O52" s="211">
        <v>24.705882352941178</v>
      </c>
      <c r="P52" s="211">
        <v>22.5</v>
      </c>
      <c r="Q52" s="211">
        <v>59.199999999999996</v>
      </c>
      <c r="S52" s="211">
        <f t="shared" si="6"/>
        <v>0</v>
      </c>
      <c r="T52" s="211">
        <f t="shared" si="7"/>
        <v>-2.1000000000000014</v>
      </c>
      <c r="U52" s="211">
        <f t="shared" si="8"/>
        <v>5.0999999999999943</v>
      </c>
      <c r="W52" s="99" t="s">
        <v>255</v>
      </c>
      <c r="X52" s="99">
        <v>6.5</v>
      </c>
      <c r="Y52" s="99">
        <v>7.5</v>
      </c>
      <c r="Z52" s="268">
        <v>27.567567567567568</v>
      </c>
      <c r="AA52" s="268">
        <v>47.4</v>
      </c>
      <c r="AB52" s="268">
        <v>91.8</v>
      </c>
      <c r="AD52" s="268">
        <f t="shared" si="14"/>
        <v>1.2661977045538713</v>
      </c>
      <c r="AE52" s="268">
        <f t="shared" si="15"/>
        <v>0</v>
      </c>
      <c r="AF52" s="268">
        <f t="shared" si="16"/>
        <v>31.4</v>
      </c>
      <c r="AH52" s="99" t="s">
        <v>255</v>
      </c>
      <c r="AI52" s="99">
        <v>5</v>
      </c>
      <c r="AJ52" s="99">
        <v>2</v>
      </c>
      <c r="AK52" s="211">
        <v>24.705882352941178</v>
      </c>
      <c r="AL52" s="211">
        <v>22.5</v>
      </c>
      <c r="AM52" s="211">
        <v>59.199999999999996</v>
      </c>
      <c r="AO52" s="211">
        <f t="shared" si="9"/>
        <v>0</v>
      </c>
      <c r="AP52" s="211">
        <f t="shared" si="10"/>
        <v>0</v>
      </c>
      <c r="AQ52" s="211">
        <f t="shared" si="11"/>
        <v>0</v>
      </c>
      <c r="AS52" s="211" t="str">
        <f t="shared" si="12"/>
        <v>Cool 겨울 Bright</v>
      </c>
      <c r="AT52" s="1060" t="str">
        <f t="shared" si="13"/>
        <v>Warm 가을 Mute</v>
      </c>
      <c r="AV52" s="1188" t="s">
        <v>2</v>
      </c>
      <c r="AW52" s="92" t="s">
        <v>325</v>
      </c>
      <c r="AX52" s="471" t="s">
        <v>329</v>
      </c>
      <c r="AY52" s="471" t="s">
        <v>329</v>
      </c>
      <c r="AZ52" s="471" t="s">
        <v>329</v>
      </c>
      <c r="BA52" s="471">
        <v>179</v>
      </c>
      <c r="BB52" s="471">
        <v>144</v>
      </c>
      <c r="BC52" s="471">
        <v>125</v>
      </c>
      <c r="BD52" s="472">
        <f t="shared" si="17"/>
        <v>21.111111111111111</v>
      </c>
      <c r="BE52" s="472">
        <f>ROUND((MAX(BA52/255, BB52/255, BC52/255) - MIN(BA52/255, BB52/255, BC52/255))/MAX(BA52/255, BB52/255, BC52/255),3)*100</f>
        <v>30.2</v>
      </c>
      <c r="BF52" s="472">
        <f>76-((76-64)/2)</f>
        <v>70</v>
      </c>
      <c r="BG52" s="473">
        <f t="shared" si="19"/>
        <v>39.799999999999997</v>
      </c>
      <c r="BH52" s="462" t="str">
        <f t="shared" si="18"/>
        <v>Cool 겨울 Bright</v>
      </c>
    </row>
    <row r="53" spans="2:60" x14ac:dyDescent="0.4">
      <c r="B53" s="99" t="s">
        <v>255</v>
      </c>
      <c r="C53" s="99">
        <v>2.5</v>
      </c>
      <c r="D53" s="99">
        <v>8.5</v>
      </c>
      <c r="E53" s="269">
        <v>234</v>
      </c>
      <c r="F53" s="269">
        <v>209</v>
      </c>
      <c r="G53" s="269">
        <v>188</v>
      </c>
      <c r="H53" s="270">
        <f t="shared" si="3"/>
        <v>27.391304347826086</v>
      </c>
      <c r="I53" s="270">
        <f t="shared" si="4"/>
        <v>19.7</v>
      </c>
      <c r="J53" s="270">
        <f t="shared" si="5"/>
        <v>91.8</v>
      </c>
      <c r="L53" s="99" t="s">
        <v>255</v>
      </c>
      <c r="M53" s="99">
        <v>2</v>
      </c>
      <c r="N53" s="99">
        <v>5.5</v>
      </c>
      <c r="O53" s="211">
        <v>24.705882352941178</v>
      </c>
      <c r="P53" s="211">
        <v>22.5</v>
      </c>
      <c r="Q53" s="211">
        <v>59.199999999999996</v>
      </c>
      <c r="S53" s="211">
        <f t="shared" si="6"/>
        <v>0</v>
      </c>
      <c r="T53" s="211">
        <f t="shared" si="7"/>
        <v>0</v>
      </c>
      <c r="U53" s="211">
        <f t="shared" si="8"/>
        <v>0</v>
      </c>
      <c r="W53" s="99" t="s">
        <v>255</v>
      </c>
      <c r="X53" s="99">
        <v>7.5</v>
      </c>
      <c r="Y53" s="99">
        <v>6.5</v>
      </c>
      <c r="Z53" s="268">
        <v>27.567567567567568</v>
      </c>
      <c r="AA53" s="268">
        <v>47.4</v>
      </c>
      <c r="AB53" s="268">
        <v>91.8</v>
      </c>
      <c r="AD53" s="268">
        <f t="shared" si="14"/>
        <v>0</v>
      </c>
      <c r="AE53" s="268">
        <f t="shared" si="15"/>
        <v>0</v>
      </c>
      <c r="AF53" s="268">
        <f t="shared" si="16"/>
        <v>0</v>
      </c>
      <c r="AH53" s="99" t="s">
        <v>255</v>
      </c>
      <c r="AI53" s="99">
        <v>7</v>
      </c>
      <c r="AJ53" s="99">
        <v>4.5</v>
      </c>
      <c r="AK53" s="108">
        <v>27.777777777777779</v>
      </c>
      <c r="AL53" s="108">
        <v>70.599999999999994</v>
      </c>
      <c r="AM53" s="108">
        <v>60</v>
      </c>
      <c r="AO53" s="108">
        <f t="shared" ref="AO53:AO116" si="20">AK53-AK52</f>
        <v>3.0718954248366011</v>
      </c>
      <c r="AP53" s="108">
        <f t="shared" ref="AP53:AP116" si="21">AL53-AL52</f>
        <v>48.099999999999994</v>
      </c>
      <c r="AQ53" s="108">
        <f t="shared" ref="AQ53:AQ116" si="22">AM53-AM52</f>
        <v>0.80000000000000426</v>
      </c>
      <c r="AS53" s="108" t="str">
        <f t="shared" si="12"/>
        <v>Warm 가을 Deep</v>
      </c>
      <c r="AT53" s="1061" t="str">
        <f t="shared" si="13"/>
        <v>Warm 가을 Deep</v>
      </c>
      <c r="AV53" s="1188"/>
      <c r="AW53" s="92" t="s">
        <v>327</v>
      </c>
      <c r="AX53" s="474" t="s">
        <v>329</v>
      </c>
      <c r="AY53" s="474" t="s">
        <v>329</v>
      </c>
      <c r="AZ53" s="474" t="s">
        <v>329</v>
      </c>
      <c r="BA53" s="474">
        <v>140</v>
      </c>
      <c r="BB53" s="474">
        <v>111</v>
      </c>
      <c r="BC53" s="474">
        <v>95</v>
      </c>
      <c r="BD53" s="475">
        <f t="shared" si="17"/>
        <v>21.333333333333332</v>
      </c>
      <c r="BE53" s="475">
        <v>32</v>
      </c>
      <c r="BF53" s="475">
        <f>((64-46)/2)+46</f>
        <v>55</v>
      </c>
      <c r="BG53" s="476">
        <f t="shared" si="19"/>
        <v>23</v>
      </c>
      <c r="BH53" s="463" t="str">
        <f t="shared" si="18"/>
        <v>Cool 겨울 Deep</v>
      </c>
    </row>
    <row r="54" spans="2:60" x14ac:dyDescent="0.4">
      <c r="B54" s="99" t="s">
        <v>255</v>
      </c>
      <c r="C54" s="99">
        <v>2.5</v>
      </c>
      <c r="D54" s="99">
        <v>9</v>
      </c>
      <c r="E54" s="271">
        <v>248</v>
      </c>
      <c r="F54" s="271">
        <v>222</v>
      </c>
      <c r="G54" s="271">
        <v>201</v>
      </c>
      <c r="H54" s="272">
        <f t="shared" si="3"/>
        <v>26.808510638297872</v>
      </c>
      <c r="I54" s="272">
        <f t="shared" si="4"/>
        <v>19</v>
      </c>
      <c r="J54" s="272">
        <f t="shared" si="5"/>
        <v>97.3</v>
      </c>
      <c r="L54" s="99" t="s">
        <v>255</v>
      </c>
      <c r="M54" s="99">
        <v>4.5</v>
      </c>
      <c r="N54" s="99">
        <v>2.5</v>
      </c>
      <c r="O54" s="226">
        <v>24.878048780487806</v>
      </c>
      <c r="P54" s="226">
        <v>29.099999999999998</v>
      </c>
      <c r="Q54" s="226">
        <v>55.300000000000004</v>
      </c>
      <c r="S54" s="226">
        <f t="shared" si="6"/>
        <v>0.17216642754662814</v>
      </c>
      <c r="T54" s="226">
        <f t="shared" si="7"/>
        <v>6.5999999999999979</v>
      </c>
      <c r="U54" s="226">
        <f t="shared" si="8"/>
        <v>-3.8999999999999915</v>
      </c>
      <c r="W54" s="99" t="s">
        <v>255</v>
      </c>
      <c r="X54" s="99">
        <v>6</v>
      </c>
      <c r="Y54" s="99">
        <v>7</v>
      </c>
      <c r="Z54" s="273">
        <v>27.058823529411764</v>
      </c>
      <c r="AA54" s="273">
        <v>46.800000000000004</v>
      </c>
      <c r="AB54" s="273">
        <v>85.5</v>
      </c>
      <c r="AD54" s="273">
        <f t="shared" si="14"/>
        <v>-0.50874403815580393</v>
      </c>
      <c r="AE54" s="273">
        <f t="shared" si="15"/>
        <v>-0.59999999999999432</v>
      </c>
      <c r="AF54" s="273">
        <f t="shared" si="16"/>
        <v>-6.2999999999999972</v>
      </c>
      <c r="AH54" s="99" t="s">
        <v>255</v>
      </c>
      <c r="AI54" s="99">
        <v>4.5</v>
      </c>
      <c r="AJ54" s="99">
        <v>5</v>
      </c>
      <c r="AK54" s="265">
        <v>26.301369863013697</v>
      </c>
      <c r="AL54" s="265">
        <v>47.4</v>
      </c>
      <c r="AM54" s="265">
        <v>60.4</v>
      </c>
      <c r="AO54" s="265">
        <f t="shared" si="20"/>
        <v>-1.4764079147640814</v>
      </c>
      <c r="AP54" s="265">
        <f t="shared" si="21"/>
        <v>-23.199999999999996</v>
      </c>
      <c r="AQ54" s="265">
        <f t="shared" si="22"/>
        <v>0.39999999999999858</v>
      </c>
      <c r="AS54" s="265" t="str">
        <f t="shared" si="12"/>
        <v>Warm 가을 Mute</v>
      </c>
      <c r="AT54" s="1062" t="str">
        <f t="shared" si="13"/>
        <v>Warm 가을 Mute</v>
      </c>
      <c r="BF54" s="470"/>
    </row>
    <row r="55" spans="2:60" ht="13.5" customHeight="1" x14ac:dyDescent="0.4">
      <c r="B55" s="99" t="s">
        <v>255</v>
      </c>
      <c r="C55" s="99">
        <v>3</v>
      </c>
      <c r="D55" s="99">
        <v>1</v>
      </c>
      <c r="E55" s="274">
        <v>79</v>
      </c>
      <c r="F55" s="274">
        <v>69</v>
      </c>
      <c r="G55" s="274">
        <v>64</v>
      </c>
      <c r="H55" s="275">
        <f t="shared" si="3"/>
        <v>20</v>
      </c>
      <c r="I55" s="275">
        <f t="shared" si="4"/>
        <v>19</v>
      </c>
      <c r="J55" s="275">
        <f t="shared" si="5"/>
        <v>31</v>
      </c>
      <c r="L55" s="99" t="s">
        <v>255</v>
      </c>
      <c r="M55" s="99">
        <v>2.5</v>
      </c>
      <c r="N55" s="99">
        <v>5</v>
      </c>
      <c r="O55" s="226">
        <v>24.878048780487806</v>
      </c>
      <c r="P55" s="226">
        <v>29.099999999999998</v>
      </c>
      <c r="Q55" s="226">
        <v>55.300000000000004</v>
      </c>
      <c r="S55" s="226">
        <f t="shared" si="6"/>
        <v>0</v>
      </c>
      <c r="T55" s="226">
        <f t="shared" si="7"/>
        <v>0</v>
      </c>
      <c r="U55" s="226">
        <f t="shared" si="8"/>
        <v>0</v>
      </c>
      <c r="W55" s="99" t="s">
        <v>255</v>
      </c>
      <c r="X55" s="99">
        <v>3.5</v>
      </c>
      <c r="Y55" s="99">
        <v>4</v>
      </c>
      <c r="Z55" s="145">
        <v>25.263157894736842</v>
      </c>
      <c r="AA55" s="145">
        <v>46.7</v>
      </c>
      <c r="AB55" s="145">
        <v>47.8</v>
      </c>
      <c r="AD55" s="145">
        <f t="shared" si="14"/>
        <v>-1.795665634674922</v>
      </c>
      <c r="AE55" s="145">
        <f t="shared" si="15"/>
        <v>-0.10000000000000142</v>
      </c>
      <c r="AF55" s="145">
        <f t="shared" si="16"/>
        <v>-37.700000000000003</v>
      </c>
      <c r="AH55" s="99" t="s">
        <v>255</v>
      </c>
      <c r="AI55" s="99">
        <v>2.5</v>
      </c>
      <c r="AJ55" s="99">
        <v>5.5</v>
      </c>
      <c r="AK55" s="253">
        <v>25.714285714285715</v>
      </c>
      <c r="AL55" s="253">
        <v>27.3</v>
      </c>
      <c r="AM55" s="253">
        <v>60.4</v>
      </c>
      <c r="AO55" s="253">
        <f t="shared" si="20"/>
        <v>-0.58708414872798187</v>
      </c>
      <c r="AP55" s="253">
        <f t="shared" si="21"/>
        <v>-20.099999999999998</v>
      </c>
      <c r="AQ55" s="253">
        <f t="shared" si="22"/>
        <v>0</v>
      </c>
      <c r="AS55" s="253" t="str">
        <f t="shared" si="12"/>
        <v>Cool 겨울 Bright</v>
      </c>
      <c r="AT55" s="1063" t="str">
        <f t="shared" si="13"/>
        <v>Warm 가을 Mute</v>
      </c>
      <c r="AV55" s="165" t="s">
        <v>272</v>
      </c>
    </row>
    <row r="56" spans="2:60" ht="13.5" customHeight="1" x14ac:dyDescent="0.4">
      <c r="B56" s="99" t="s">
        <v>255</v>
      </c>
      <c r="C56" s="99">
        <v>3</v>
      </c>
      <c r="D56" s="99">
        <v>1.5</v>
      </c>
      <c r="E56" s="276">
        <v>83</v>
      </c>
      <c r="F56" s="276">
        <v>68</v>
      </c>
      <c r="G56" s="276">
        <v>60</v>
      </c>
      <c r="H56" s="107">
        <f t="shared" si="3"/>
        <v>20.869565217391305</v>
      </c>
      <c r="I56" s="107">
        <f t="shared" si="4"/>
        <v>27.700000000000003</v>
      </c>
      <c r="J56" s="107">
        <f t="shared" si="5"/>
        <v>32.5</v>
      </c>
      <c r="L56" s="99" t="s">
        <v>255</v>
      </c>
      <c r="M56" s="99">
        <v>4</v>
      </c>
      <c r="N56" s="99">
        <v>4</v>
      </c>
      <c r="O56" s="155">
        <v>24.923076923076923</v>
      </c>
      <c r="P56" s="155">
        <v>51.6</v>
      </c>
      <c r="Q56" s="155">
        <v>49.4</v>
      </c>
      <c r="S56" s="155">
        <f t="shared" si="6"/>
        <v>4.5028142589117692E-2</v>
      </c>
      <c r="T56" s="155">
        <f t="shared" si="7"/>
        <v>22.500000000000004</v>
      </c>
      <c r="U56" s="155">
        <f t="shared" si="8"/>
        <v>-5.9000000000000057</v>
      </c>
      <c r="W56" s="99" t="s">
        <v>255</v>
      </c>
      <c r="X56" s="99">
        <v>4</v>
      </c>
      <c r="Y56" s="99">
        <v>3.5</v>
      </c>
      <c r="Z56" s="145">
        <v>25.263157894736842</v>
      </c>
      <c r="AA56" s="145">
        <v>46.7</v>
      </c>
      <c r="AB56" s="145">
        <v>47.8</v>
      </c>
      <c r="AD56" s="145">
        <f t="shared" si="14"/>
        <v>0</v>
      </c>
      <c r="AE56" s="145">
        <f t="shared" si="15"/>
        <v>0</v>
      </c>
      <c r="AF56" s="145">
        <f t="shared" si="16"/>
        <v>0</v>
      </c>
      <c r="AH56" s="99" t="s">
        <v>255</v>
      </c>
      <c r="AI56" s="99">
        <v>5</v>
      </c>
      <c r="AJ56" s="99">
        <v>2.5</v>
      </c>
      <c r="AK56" s="253">
        <v>25.714285714285715</v>
      </c>
      <c r="AL56" s="253">
        <v>27.3</v>
      </c>
      <c r="AM56" s="253">
        <v>60.4</v>
      </c>
      <c r="AO56" s="253">
        <f t="shared" si="20"/>
        <v>0</v>
      </c>
      <c r="AP56" s="253">
        <f t="shared" si="21"/>
        <v>0</v>
      </c>
      <c r="AQ56" s="253">
        <f t="shared" si="22"/>
        <v>0</v>
      </c>
      <c r="AS56" s="253" t="str">
        <f t="shared" si="12"/>
        <v>Cool 겨울 Bright</v>
      </c>
      <c r="AT56" s="1063" t="str">
        <f t="shared" si="13"/>
        <v>Warm 가을 Mute</v>
      </c>
      <c r="AV56" s="149"/>
      <c r="AW56" s="92" t="s">
        <v>152</v>
      </c>
      <c r="AX56" s="92" t="s">
        <v>153</v>
      </c>
      <c r="AY56" s="92" t="s">
        <v>154</v>
      </c>
      <c r="AZ56" s="92" t="s">
        <v>193</v>
      </c>
      <c r="BA56" s="92" t="s">
        <v>192</v>
      </c>
      <c r="BB56" s="92" t="s">
        <v>194</v>
      </c>
    </row>
    <row r="57" spans="2:60" ht="13.5" customHeight="1" x14ac:dyDescent="0.4">
      <c r="B57" s="99" t="s">
        <v>255</v>
      </c>
      <c r="C57" s="99">
        <v>3</v>
      </c>
      <c r="D57" s="99">
        <v>2</v>
      </c>
      <c r="E57" s="277">
        <v>87</v>
      </c>
      <c r="F57" s="277">
        <v>67</v>
      </c>
      <c r="G57" s="277">
        <v>56</v>
      </c>
      <c r="H57" s="121">
        <f t="shared" si="3"/>
        <v>21.29032258064516</v>
      </c>
      <c r="I57" s="121">
        <f t="shared" si="4"/>
        <v>35.6</v>
      </c>
      <c r="J57" s="121">
        <f t="shared" si="5"/>
        <v>34.1</v>
      </c>
      <c r="L57" s="99" t="s">
        <v>255</v>
      </c>
      <c r="M57" s="99">
        <v>5.5</v>
      </c>
      <c r="N57" s="99">
        <v>2.5</v>
      </c>
      <c r="O57" s="256">
        <v>25.11627906976744</v>
      </c>
      <c r="P57" s="256">
        <v>25.6</v>
      </c>
      <c r="Q57" s="256">
        <v>65.900000000000006</v>
      </c>
      <c r="S57" s="256">
        <f t="shared" si="6"/>
        <v>0.19320214669051694</v>
      </c>
      <c r="T57" s="256">
        <f t="shared" si="7"/>
        <v>-26</v>
      </c>
      <c r="U57" s="256">
        <f t="shared" si="8"/>
        <v>16.500000000000007</v>
      </c>
      <c r="W57" s="99" t="s">
        <v>255</v>
      </c>
      <c r="X57" s="99">
        <v>4</v>
      </c>
      <c r="Y57" s="99">
        <v>4.5</v>
      </c>
      <c r="Z57" s="212">
        <v>25.3125</v>
      </c>
      <c r="AA57" s="212">
        <v>46.400000000000006</v>
      </c>
      <c r="AB57" s="212">
        <v>54.1</v>
      </c>
      <c r="AD57" s="212">
        <f t="shared" si="14"/>
        <v>4.9342105263157521E-2</v>
      </c>
      <c r="AE57" s="212">
        <f t="shared" si="15"/>
        <v>-0.29999999999999716</v>
      </c>
      <c r="AF57" s="212">
        <f t="shared" si="16"/>
        <v>6.3000000000000043</v>
      </c>
      <c r="AH57" s="99" t="s">
        <v>255</v>
      </c>
      <c r="AI57" s="99">
        <v>1</v>
      </c>
      <c r="AJ57" s="99">
        <v>6</v>
      </c>
      <c r="AK57" s="115">
        <v>23.333333333333332</v>
      </c>
      <c r="AL57" s="115">
        <v>11.5</v>
      </c>
      <c r="AM57" s="115">
        <v>61.199999999999996</v>
      </c>
      <c r="AO57" s="115">
        <f t="shared" si="20"/>
        <v>-2.3809523809523832</v>
      </c>
      <c r="AP57" s="115">
        <f t="shared" si="21"/>
        <v>-15.8</v>
      </c>
      <c r="AQ57" s="115">
        <f t="shared" si="22"/>
        <v>0.79999999999999716</v>
      </c>
      <c r="AS57" s="115" t="str">
        <f t="shared" si="12"/>
        <v>Cool 여름 Mute</v>
      </c>
      <c r="AT57" s="1064" t="str">
        <f t="shared" si="13"/>
        <v>Warm 봄 Light</v>
      </c>
      <c r="AV57" s="149" t="s">
        <v>271</v>
      </c>
      <c r="AW57" s="209">
        <v>180</v>
      </c>
      <c r="AX57" s="209">
        <v>146</v>
      </c>
      <c r="AY57" s="209">
        <v>105</v>
      </c>
      <c r="AZ57" s="488">
        <v>32.71</v>
      </c>
      <c r="BA57" s="488">
        <v>41.667000000000002</v>
      </c>
      <c r="BB57" s="488">
        <v>70.587999999999994</v>
      </c>
    </row>
    <row r="58" spans="2:60" ht="13.5" customHeight="1" x14ac:dyDescent="0.4">
      <c r="B58" s="99" t="s">
        <v>255</v>
      </c>
      <c r="C58" s="99">
        <v>3</v>
      </c>
      <c r="D58" s="99">
        <v>2.5</v>
      </c>
      <c r="E58" s="278">
        <v>90</v>
      </c>
      <c r="F58" s="278">
        <v>66</v>
      </c>
      <c r="G58" s="278">
        <v>52</v>
      </c>
      <c r="H58" s="135">
        <f t="shared" si="3"/>
        <v>22.105263157894736</v>
      </c>
      <c r="I58" s="135">
        <f t="shared" si="4"/>
        <v>42.199999999999996</v>
      </c>
      <c r="J58" s="135">
        <f t="shared" si="5"/>
        <v>35.299999999999997</v>
      </c>
      <c r="L58" s="99" t="s">
        <v>255</v>
      </c>
      <c r="M58" s="99">
        <v>2.5</v>
      </c>
      <c r="N58" s="99">
        <v>6</v>
      </c>
      <c r="O58" s="256">
        <v>25.11627906976744</v>
      </c>
      <c r="P58" s="256">
        <v>25.6</v>
      </c>
      <c r="Q58" s="256">
        <v>65.900000000000006</v>
      </c>
      <c r="S58" s="256">
        <f t="shared" si="6"/>
        <v>0</v>
      </c>
      <c r="T58" s="256">
        <f t="shared" si="7"/>
        <v>0</v>
      </c>
      <c r="U58" s="256">
        <f t="shared" si="8"/>
        <v>0</v>
      </c>
      <c r="W58" s="99" t="s">
        <v>255</v>
      </c>
      <c r="X58" s="99">
        <v>2.5</v>
      </c>
      <c r="Y58" s="99">
        <v>2.5</v>
      </c>
      <c r="Z58" s="129">
        <v>21.666666666666668</v>
      </c>
      <c r="AA58" s="129">
        <v>46.2</v>
      </c>
      <c r="AB58" s="129">
        <v>30.599999999999998</v>
      </c>
      <c r="AD58" s="129">
        <f t="shared" si="14"/>
        <v>-3.6458333333333321</v>
      </c>
      <c r="AE58" s="129">
        <f t="shared" si="15"/>
        <v>-0.20000000000000284</v>
      </c>
      <c r="AF58" s="129">
        <f t="shared" si="16"/>
        <v>-23.500000000000004</v>
      </c>
      <c r="AH58" s="99" t="s">
        <v>255</v>
      </c>
      <c r="AI58" s="99">
        <v>5.5</v>
      </c>
      <c r="AJ58" s="99">
        <v>1</v>
      </c>
      <c r="AK58" s="115">
        <v>23.333333333333332</v>
      </c>
      <c r="AL58" s="115">
        <v>11.5</v>
      </c>
      <c r="AM58" s="115">
        <v>61.199999999999996</v>
      </c>
      <c r="AO58" s="115">
        <f t="shared" si="20"/>
        <v>0</v>
      </c>
      <c r="AP58" s="115">
        <f t="shared" si="21"/>
        <v>0</v>
      </c>
      <c r="AQ58" s="115">
        <f t="shared" si="22"/>
        <v>0</v>
      </c>
      <c r="AS58" s="115" t="str">
        <f t="shared" si="12"/>
        <v>Cool 여름 Mute</v>
      </c>
      <c r="AT58" s="1064" t="str">
        <f t="shared" si="13"/>
        <v>Warm 봄 Light</v>
      </c>
      <c r="AV58" s="149" t="s">
        <v>259</v>
      </c>
      <c r="AW58" s="489">
        <v>168</v>
      </c>
      <c r="AX58" s="489">
        <v>128</v>
      </c>
      <c r="AY58" s="489">
        <v>110</v>
      </c>
      <c r="AZ58" s="490">
        <v>18.57</v>
      </c>
      <c r="BA58" s="490">
        <v>34.520000000000003</v>
      </c>
      <c r="BB58" s="490">
        <v>65.88</v>
      </c>
    </row>
    <row r="59" spans="2:60" x14ac:dyDescent="0.4">
      <c r="B59" s="99" t="s">
        <v>255</v>
      </c>
      <c r="C59" s="99">
        <v>3</v>
      </c>
      <c r="D59" s="99">
        <v>3</v>
      </c>
      <c r="E59" s="279">
        <v>93</v>
      </c>
      <c r="F59" s="279">
        <v>64</v>
      </c>
      <c r="G59" s="279">
        <v>48</v>
      </c>
      <c r="H59" s="125">
        <f t="shared" si="3"/>
        <v>21.333333333333332</v>
      </c>
      <c r="I59" s="125">
        <f t="shared" si="4"/>
        <v>48.4</v>
      </c>
      <c r="J59" s="125">
        <f t="shared" si="5"/>
        <v>36.5</v>
      </c>
      <c r="L59" s="99" t="s">
        <v>255</v>
      </c>
      <c r="M59" s="99">
        <v>4.5</v>
      </c>
      <c r="N59" s="99">
        <v>3</v>
      </c>
      <c r="O59" s="240">
        <v>25.2</v>
      </c>
      <c r="P59" s="240">
        <v>34.5</v>
      </c>
      <c r="Q59" s="240">
        <v>56.899999999999991</v>
      </c>
      <c r="S59" s="240">
        <f t="shared" si="6"/>
        <v>8.3720930232558999E-2</v>
      </c>
      <c r="T59" s="240">
        <f t="shared" si="7"/>
        <v>8.8999999999999986</v>
      </c>
      <c r="U59" s="240">
        <f t="shared" si="8"/>
        <v>-9.0000000000000142</v>
      </c>
      <c r="W59" s="99" t="s">
        <v>255</v>
      </c>
      <c r="X59" s="99">
        <v>5.5</v>
      </c>
      <c r="Y59" s="99">
        <v>6.5</v>
      </c>
      <c r="Z59" s="280">
        <v>26.739130434782609</v>
      </c>
      <c r="AA59" s="280">
        <v>45.800000000000004</v>
      </c>
      <c r="AB59" s="280">
        <v>78.8</v>
      </c>
      <c r="AD59" s="280">
        <f t="shared" si="14"/>
        <v>5.0724637681159415</v>
      </c>
      <c r="AE59" s="280">
        <f t="shared" si="15"/>
        <v>-0.39999999999999858</v>
      </c>
      <c r="AF59" s="280">
        <f t="shared" si="16"/>
        <v>48.2</v>
      </c>
      <c r="AH59" s="99" t="s">
        <v>255</v>
      </c>
      <c r="AI59" s="99">
        <v>5</v>
      </c>
      <c r="AJ59" s="99">
        <v>5</v>
      </c>
      <c r="AK59" s="237">
        <v>26.25</v>
      </c>
      <c r="AL59" s="237">
        <v>51</v>
      </c>
      <c r="AM59" s="237">
        <v>61.6</v>
      </c>
      <c r="AO59" s="237">
        <f t="shared" si="20"/>
        <v>2.9166666666666679</v>
      </c>
      <c r="AP59" s="237">
        <f t="shared" si="21"/>
        <v>39.5</v>
      </c>
      <c r="AQ59" s="237">
        <f t="shared" si="22"/>
        <v>0.40000000000000568</v>
      </c>
      <c r="AS59" s="237" t="str">
        <f t="shared" si="12"/>
        <v>Warm 가을 Mute</v>
      </c>
      <c r="AT59" s="1065" t="str">
        <f t="shared" si="13"/>
        <v>Warm 가을 Mute</v>
      </c>
      <c r="AV59" s="149" t="s">
        <v>260</v>
      </c>
      <c r="AW59" s="491">
        <v>206</v>
      </c>
      <c r="AX59" s="491">
        <v>160</v>
      </c>
      <c r="AY59" s="491">
        <v>143</v>
      </c>
      <c r="AZ59" s="492">
        <v>16.146000000000001</v>
      </c>
      <c r="BA59" s="492">
        <v>30.582999999999998</v>
      </c>
      <c r="BB59" s="492">
        <v>80.784000000000006</v>
      </c>
    </row>
    <row r="60" spans="2:60" ht="13.5" customHeight="1" x14ac:dyDescent="0.4">
      <c r="B60" s="99" t="s">
        <v>255</v>
      </c>
      <c r="C60" s="99">
        <v>3</v>
      </c>
      <c r="D60" s="99">
        <v>3.5</v>
      </c>
      <c r="E60" s="281">
        <v>95</v>
      </c>
      <c r="F60" s="281">
        <v>64</v>
      </c>
      <c r="G60" s="281">
        <v>44</v>
      </c>
      <c r="H60" s="190">
        <f t="shared" si="3"/>
        <v>23.529411764705884</v>
      </c>
      <c r="I60" s="190">
        <f t="shared" si="4"/>
        <v>53.7</v>
      </c>
      <c r="J60" s="190">
        <f t="shared" si="5"/>
        <v>37.299999999999997</v>
      </c>
      <c r="L60" s="99" t="s">
        <v>255</v>
      </c>
      <c r="M60" s="99">
        <v>3</v>
      </c>
      <c r="N60" s="99">
        <v>5</v>
      </c>
      <c r="O60" s="240">
        <v>25.2</v>
      </c>
      <c r="P60" s="240">
        <v>34.5</v>
      </c>
      <c r="Q60" s="240">
        <v>56.899999999999991</v>
      </c>
      <c r="S60" s="240">
        <f t="shared" si="6"/>
        <v>0</v>
      </c>
      <c r="T60" s="240">
        <f t="shared" si="7"/>
        <v>0</v>
      </c>
      <c r="U60" s="240">
        <f t="shared" si="8"/>
        <v>0</v>
      </c>
      <c r="W60" s="99" t="s">
        <v>255</v>
      </c>
      <c r="X60" s="99">
        <v>6.5</v>
      </c>
      <c r="Y60" s="99">
        <v>8</v>
      </c>
      <c r="Z60" s="282">
        <v>28.141592920353983</v>
      </c>
      <c r="AA60" s="282">
        <v>45.6</v>
      </c>
      <c r="AB60" s="282">
        <v>97.3</v>
      </c>
      <c r="AD60" s="282">
        <f t="shared" si="14"/>
        <v>1.4024624855713732</v>
      </c>
      <c r="AE60" s="282">
        <f t="shared" si="15"/>
        <v>-0.20000000000000284</v>
      </c>
      <c r="AF60" s="282">
        <f t="shared" si="16"/>
        <v>18.5</v>
      </c>
      <c r="AH60" s="99" t="s">
        <v>255</v>
      </c>
      <c r="AI60" s="99">
        <v>3</v>
      </c>
      <c r="AJ60" s="99">
        <v>5.5</v>
      </c>
      <c r="AK60" s="283">
        <v>25.2</v>
      </c>
      <c r="AL60" s="283">
        <v>31.6</v>
      </c>
      <c r="AM60" s="283">
        <v>62</v>
      </c>
      <c r="AO60" s="283">
        <f t="shared" si="20"/>
        <v>-1.0500000000000007</v>
      </c>
      <c r="AP60" s="283">
        <f t="shared" si="21"/>
        <v>-19.399999999999999</v>
      </c>
      <c r="AQ60" s="283">
        <f t="shared" si="22"/>
        <v>0.39999999999999858</v>
      </c>
      <c r="AS60" s="283" t="str">
        <f t="shared" si="12"/>
        <v>Cool 겨울 Bright</v>
      </c>
      <c r="AT60" s="1066" t="str">
        <f t="shared" si="13"/>
        <v>Warm 가을 Mute</v>
      </c>
      <c r="AV60" s="149" t="s">
        <v>261</v>
      </c>
      <c r="AW60" s="493">
        <v>219</v>
      </c>
      <c r="AX60" s="493">
        <v>184</v>
      </c>
      <c r="AY60" s="493">
        <v>162</v>
      </c>
      <c r="AZ60" s="494">
        <v>23.094000000000001</v>
      </c>
      <c r="BA60" s="494">
        <v>26.027000000000001</v>
      </c>
      <c r="BB60" s="494">
        <v>85.882000000000005</v>
      </c>
    </row>
    <row r="61" spans="2:60" ht="13.5" customHeight="1" x14ac:dyDescent="0.4">
      <c r="B61" s="99" t="s">
        <v>255</v>
      </c>
      <c r="C61" s="99">
        <v>3</v>
      </c>
      <c r="D61" s="99">
        <v>4</v>
      </c>
      <c r="E61" s="284">
        <v>119</v>
      </c>
      <c r="F61" s="284">
        <v>90</v>
      </c>
      <c r="G61" s="284">
        <v>70</v>
      </c>
      <c r="H61" s="131">
        <f t="shared" si="3"/>
        <v>24.489795918367346</v>
      </c>
      <c r="I61" s="131">
        <f t="shared" si="4"/>
        <v>41.199999999999996</v>
      </c>
      <c r="J61" s="131">
        <f t="shared" si="5"/>
        <v>46.7</v>
      </c>
      <c r="L61" s="99" t="s">
        <v>255</v>
      </c>
      <c r="M61" s="99">
        <v>5</v>
      </c>
      <c r="N61" s="99">
        <v>3</v>
      </c>
      <c r="O61" s="283">
        <v>25.2</v>
      </c>
      <c r="P61" s="283">
        <v>31.6</v>
      </c>
      <c r="Q61" s="283">
        <v>62</v>
      </c>
      <c r="S61" s="283">
        <f t="shared" si="6"/>
        <v>0</v>
      </c>
      <c r="T61" s="283">
        <f t="shared" si="7"/>
        <v>-2.8999999999999986</v>
      </c>
      <c r="U61" s="283">
        <f t="shared" si="8"/>
        <v>5.1000000000000085</v>
      </c>
      <c r="W61" s="99" t="s">
        <v>255</v>
      </c>
      <c r="X61" s="99">
        <v>8</v>
      </c>
      <c r="Y61" s="99">
        <v>6.5</v>
      </c>
      <c r="Z61" s="282">
        <v>28.141592920353983</v>
      </c>
      <c r="AA61" s="282">
        <v>45.6</v>
      </c>
      <c r="AB61" s="282">
        <v>97.3</v>
      </c>
      <c r="AD61" s="282">
        <f t="shared" si="14"/>
        <v>0</v>
      </c>
      <c r="AE61" s="282">
        <f t="shared" si="15"/>
        <v>0</v>
      </c>
      <c r="AF61" s="282">
        <f t="shared" si="16"/>
        <v>0</v>
      </c>
      <c r="AH61" s="99" t="s">
        <v>255</v>
      </c>
      <c r="AI61" s="99">
        <v>5</v>
      </c>
      <c r="AJ61" s="99">
        <v>3</v>
      </c>
      <c r="AK61" s="283">
        <v>25.2</v>
      </c>
      <c r="AL61" s="283">
        <v>31.6</v>
      </c>
      <c r="AM61" s="283">
        <v>62</v>
      </c>
      <c r="AO61" s="283">
        <f t="shared" si="20"/>
        <v>0</v>
      </c>
      <c r="AP61" s="283">
        <f t="shared" si="21"/>
        <v>0</v>
      </c>
      <c r="AQ61" s="283">
        <f t="shared" si="22"/>
        <v>0</v>
      </c>
      <c r="AS61" s="283" t="str">
        <f t="shared" si="12"/>
        <v>Cool 겨울 Bright</v>
      </c>
      <c r="AT61" s="1066" t="str">
        <f t="shared" si="13"/>
        <v>Warm 가을 Mute</v>
      </c>
      <c r="AV61" s="149" t="s">
        <v>270</v>
      </c>
      <c r="AW61" s="495">
        <v>192</v>
      </c>
      <c r="AX61" s="495">
        <v>151</v>
      </c>
      <c r="AY61" s="495">
        <v>138</v>
      </c>
      <c r="AZ61" s="496">
        <v>14.404</v>
      </c>
      <c r="BA61" s="496">
        <v>28.125</v>
      </c>
      <c r="BB61" s="496">
        <v>75.293999999999997</v>
      </c>
    </row>
    <row r="62" spans="2:60" x14ac:dyDescent="0.4">
      <c r="B62" s="99" t="s">
        <v>255</v>
      </c>
      <c r="C62" s="99">
        <v>3</v>
      </c>
      <c r="D62" s="99">
        <v>4.5</v>
      </c>
      <c r="E62" s="285">
        <v>132</v>
      </c>
      <c r="F62" s="285">
        <v>103</v>
      </c>
      <c r="G62" s="285">
        <v>83</v>
      </c>
      <c r="H62" s="185">
        <f t="shared" si="3"/>
        <v>24.489795918367346</v>
      </c>
      <c r="I62" s="185">
        <f t="shared" si="4"/>
        <v>37.1</v>
      </c>
      <c r="J62" s="185">
        <f t="shared" si="5"/>
        <v>51.800000000000004</v>
      </c>
      <c r="L62" s="99" t="s">
        <v>255</v>
      </c>
      <c r="M62" s="99">
        <v>3</v>
      </c>
      <c r="N62" s="99">
        <v>5.5</v>
      </c>
      <c r="O62" s="283">
        <v>25.2</v>
      </c>
      <c r="P62" s="283">
        <v>31.6</v>
      </c>
      <c r="Q62" s="283">
        <v>62</v>
      </c>
      <c r="S62" s="283">
        <f t="shared" si="6"/>
        <v>0</v>
      </c>
      <c r="T62" s="283">
        <f t="shared" si="7"/>
        <v>0</v>
      </c>
      <c r="U62" s="283">
        <f t="shared" si="8"/>
        <v>0</v>
      </c>
      <c r="W62" s="99" t="s">
        <v>255</v>
      </c>
      <c r="X62" s="99">
        <v>5</v>
      </c>
      <c r="Y62" s="99">
        <v>6</v>
      </c>
      <c r="Z62" s="286">
        <v>26.746987951807228</v>
      </c>
      <c r="AA62" s="286">
        <v>45.1</v>
      </c>
      <c r="AB62" s="286">
        <v>72.2</v>
      </c>
      <c r="AD62" s="286">
        <f t="shared" si="14"/>
        <v>-1.394604968546755</v>
      </c>
      <c r="AE62" s="286">
        <f t="shared" si="15"/>
        <v>-0.5</v>
      </c>
      <c r="AF62" s="286">
        <f t="shared" si="16"/>
        <v>-25.099999999999994</v>
      </c>
      <c r="AH62" s="99" t="s">
        <v>255</v>
      </c>
      <c r="AI62" s="99">
        <v>5.5</v>
      </c>
      <c r="AJ62" s="99">
        <v>5</v>
      </c>
      <c r="AK62" s="195">
        <v>26.59090909090909</v>
      </c>
      <c r="AL62" s="195">
        <v>55.000000000000007</v>
      </c>
      <c r="AM62" s="195">
        <v>62.7</v>
      </c>
      <c r="AO62" s="195">
        <f t="shared" si="20"/>
        <v>1.3909090909090907</v>
      </c>
      <c r="AP62" s="195">
        <f t="shared" si="21"/>
        <v>23.400000000000006</v>
      </c>
      <c r="AQ62" s="195">
        <f t="shared" si="22"/>
        <v>0.70000000000000284</v>
      </c>
      <c r="AS62" s="195" t="str">
        <f t="shared" si="12"/>
        <v>Warm 가을 Deep</v>
      </c>
      <c r="AT62" s="1067" t="str">
        <f t="shared" si="13"/>
        <v>Warm 가을 Deep</v>
      </c>
    </row>
    <row r="63" spans="2:60" ht="13.5" customHeight="1" x14ac:dyDescent="0.4">
      <c r="B63" s="99" t="s">
        <v>255</v>
      </c>
      <c r="C63" s="99">
        <v>3</v>
      </c>
      <c r="D63" s="99">
        <v>5</v>
      </c>
      <c r="E63" s="287">
        <v>145</v>
      </c>
      <c r="F63" s="287">
        <v>116</v>
      </c>
      <c r="G63" s="287">
        <v>95</v>
      </c>
      <c r="H63" s="240">
        <f t="shared" si="3"/>
        <v>25.2</v>
      </c>
      <c r="I63" s="240">
        <f t="shared" si="4"/>
        <v>34.5</v>
      </c>
      <c r="J63" s="240">
        <f t="shared" si="5"/>
        <v>56.899999999999991</v>
      </c>
      <c r="L63" s="99" t="s">
        <v>255</v>
      </c>
      <c r="M63" s="99">
        <v>4</v>
      </c>
      <c r="N63" s="99">
        <v>3.5</v>
      </c>
      <c r="O63" s="145">
        <v>25.263157894736842</v>
      </c>
      <c r="P63" s="145">
        <v>46.7</v>
      </c>
      <c r="Q63" s="145">
        <v>47.8</v>
      </c>
      <c r="S63" s="145">
        <f t="shared" si="6"/>
        <v>6.315789473684319E-2</v>
      </c>
      <c r="T63" s="145">
        <f t="shared" si="7"/>
        <v>15.100000000000001</v>
      </c>
      <c r="U63" s="145">
        <f t="shared" si="8"/>
        <v>-14.200000000000003</v>
      </c>
      <c r="W63" s="99" t="s">
        <v>255</v>
      </c>
      <c r="X63" s="99">
        <v>6</v>
      </c>
      <c r="Y63" s="99">
        <v>7.5</v>
      </c>
      <c r="Z63" s="288">
        <v>27.378640776699029</v>
      </c>
      <c r="AA63" s="288">
        <v>44.6</v>
      </c>
      <c r="AB63" s="288">
        <v>90.600000000000009</v>
      </c>
      <c r="AD63" s="288">
        <f t="shared" si="14"/>
        <v>0.63165282489180186</v>
      </c>
      <c r="AE63" s="288">
        <f t="shared" si="15"/>
        <v>-0.5</v>
      </c>
      <c r="AF63" s="288">
        <f t="shared" si="16"/>
        <v>18.400000000000006</v>
      </c>
      <c r="AH63" s="99" t="s">
        <v>255</v>
      </c>
      <c r="AI63" s="99">
        <v>1.5</v>
      </c>
      <c r="AJ63" s="99">
        <v>6</v>
      </c>
      <c r="AK63" s="158">
        <v>23.076923076923077</v>
      </c>
      <c r="AL63" s="158">
        <v>16.3</v>
      </c>
      <c r="AM63" s="158">
        <v>62.7</v>
      </c>
      <c r="AO63" s="158">
        <f t="shared" si="20"/>
        <v>-3.5139860139860133</v>
      </c>
      <c r="AP63" s="158">
        <f t="shared" si="21"/>
        <v>-38.700000000000003</v>
      </c>
      <c r="AQ63" s="158">
        <f t="shared" si="22"/>
        <v>0</v>
      </c>
      <c r="AS63" s="158" t="str">
        <f t="shared" si="12"/>
        <v>Cool 겨울 Bright</v>
      </c>
      <c r="AT63" s="1068" t="str">
        <f t="shared" si="13"/>
        <v>Warm 봄 Light</v>
      </c>
    </row>
    <row r="64" spans="2:60" ht="13.5" customHeight="1" x14ac:dyDescent="0.4">
      <c r="B64" s="99" t="s">
        <v>255</v>
      </c>
      <c r="C64" s="99">
        <v>3</v>
      </c>
      <c r="D64" s="99">
        <v>5.5</v>
      </c>
      <c r="E64" s="289">
        <v>158</v>
      </c>
      <c r="F64" s="289">
        <v>129</v>
      </c>
      <c r="G64" s="289">
        <v>108</v>
      </c>
      <c r="H64" s="283">
        <f t="shared" si="3"/>
        <v>25.2</v>
      </c>
      <c r="I64" s="283">
        <f t="shared" si="4"/>
        <v>31.6</v>
      </c>
      <c r="J64" s="283">
        <f t="shared" si="5"/>
        <v>62</v>
      </c>
      <c r="L64" s="99" t="s">
        <v>255</v>
      </c>
      <c r="M64" s="99">
        <v>3.5</v>
      </c>
      <c r="N64" s="99">
        <v>4</v>
      </c>
      <c r="O64" s="145">
        <v>25.263157894736842</v>
      </c>
      <c r="P64" s="145">
        <v>46.7</v>
      </c>
      <c r="Q64" s="145">
        <v>47.8</v>
      </c>
      <c r="S64" s="145">
        <f t="shared" si="6"/>
        <v>0</v>
      </c>
      <c r="T64" s="145">
        <f t="shared" si="7"/>
        <v>0</v>
      </c>
      <c r="U64" s="145">
        <f t="shared" si="8"/>
        <v>0</v>
      </c>
      <c r="W64" s="99" t="s">
        <v>255</v>
      </c>
      <c r="X64" s="99">
        <v>7.5</v>
      </c>
      <c r="Y64" s="99">
        <v>6</v>
      </c>
      <c r="Z64" s="288">
        <v>27.378640776699029</v>
      </c>
      <c r="AA64" s="288">
        <v>44.6</v>
      </c>
      <c r="AB64" s="288">
        <v>90.600000000000009</v>
      </c>
      <c r="AD64" s="288">
        <f t="shared" si="14"/>
        <v>0</v>
      </c>
      <c r="AE64" s="288">
        <f t="shared" si="15"/>
        <v>0</v>
      </c>
      <c r="AF64" s="288">
        <f t="shared" si="16"/>
        <v>0</v>
      </c>
      <c r="AH64" s="99" t="s">
        <v>255</v>
      </c>
      <c r="AI64" s="99">
        <v>5.5</v>
      </c>
      <c r="AJ64" s="99">
        <v>1.5</v>
      </c>
      <c r="AK64" s="158">
        <v>23.076923076923077</v>
      </c>
      <c r="AL64" s="158">
        <v>16.3</v>
      </c>
      <c r="AM64" s="158">
        <v>62.7</v>
      </c>
      <c r="AO64" s="158">
        <f t="shared" si="20"/>
        <v>0</v>
      </c>
      <c r="AP64" s="158">
        <f t="shared" si="21"/>
        <v>0</v>
      </c>
      <c r="AQ64" s="158">
        <f t="shared" si="22"/>
        <v>0</v>
      </c>
      <c r="AS64" s="158" t="str">
        <f t="shared" si="12"/>
        <v>Cool 겨울 Bright</v>
      </c>
      <c r="AT64" s="1068" t="str">
        <f t="shared" si="13"/>
        <v>Warm 봄 Light</v>
      </c>
    </row>
    <row r="65" spans="2:46" ht="13.5" customHeight="1" x14ac:dyDescent="0.4">
      <c r="B65" s="99" t="s">
        <v>255</v>
      </c>
      <c r="C65" s="99">
        <v>3</v>
      </c>
      <c r="D65" s="99">
        <v>6</v>
      </c>
      <c r="E65" s="290">
        <v>171</v>
      </c>
      <c r="F65" s="290">
        <v>142</v>
      </c>
      <c r="G65" s="290">
        <v>120</v>
      </c>
      <c r="H65" s="291">
        <f t="shared" si="3"/>
        <v>25.882352941176471</v>
      </c>
      <c r="I65" s="291">
        <f t="shared" si="4"/>
        <v>29.799999999999997</v>
      </c>
      <c r="J65" s="291">
        <f t="shared" si="5"/>
        <v>67.100000000000009</v>
      </c>
      <c r="L65" s="99" t="s">
        <v>255</v>
      </c>
      <c r="M65" s="99">
        <v>3.5</v>
      </c>
      <c r="N65" s="99">
        <v>4.5</v>
      </c>
      <c r="O65" s="203">
        <v>25.263157894736842</v>
      </c>
      <c r="P65" s="203">
        <v>42.199999999999996</v>
      </c>
      <c r="Q65" s="203">
        <v>52.900000000000006</v>
      </c>
      <c r="S65" s="203">
        <f t="shared" si="6"/>
        <v>0</v>
      </c>
      <c r="T65" s="203">
        <f t="shared" si="7"/>
        <v>-4.5000000000000071</v>
      </c>
      <c r="U65" s="203">
        <f t="shared" si="8"/>
        <v>5.1000000000000085</v>
      </c>
      <c r="W65" s="99" t="s">
        <v>255</v>
      </c>
      <c r="X65" s="99">
        <v>3.5</v>
      </c>
      <c r="Y65" s="99">
        <v>3</v>
      </c>
      <c r="Z65" s="221">
        <v>24.25531914893617</v>
      </c>
      <c r="AA65" s="221">
        <v>44.3</v>
      </c>
      <c r="AB65" s="221">
        <v>41.6</v>
      </c>
      <c r="AD65" s="221">
        <f t="shared" si="14"/>
        <v>-3.1233216277628593</v>
      </c>
      <c r="AE65" s="221">
        <f t="shared" si="15"/>
        <v>-0.30000000000000426</v>
      </c>
      <c r="AF65" s="221">
        <f t="shared" si="16"/>
        <v>-49.000000000000007</v>
      </c>
      <c r="AH65" s="99" t="s">
        <v>255</v>
      </c>
      <c r="AI65" s="99">
        <v>3.5</v>
      </c>
      <c r="AJ65" s="99">
        <v>5.5</v>
      </c>
      <c r="AK65" s="292">
        <v>25.862068965517242</v>
      </c>
      <c r="AL65" s="292">
        <v>36</v>
      </c>
      <c r="AM65" s="292">
        <v>63.1</v>
      </c>
      <c r="AO65" s="292">
        <f t="shared" si="20"/>
        <v>2.7851458885941653</v>
      </c>
      <c r="AP65" s="292">
        <f t="shared" si="21"/>
        <v>19.7</v>
      </c>
      <c r="AQ65" s="292">
        <f t="shared" si="22"/>
        <v>0.39999999999999858</v>
      </c>
      <c r="AS65" s="292" t="str">
        <f t="shared" si="12"/>
        <v>Cool 겨울 Bright</v>
      </c>
      <c r="AT65" s="1069" t="str">
        <f t="shared" si="13"/>
        <v>Warm 가을 Mute</v>
      </c>
    </row>
    <row r="66" spans="2:46" ht="13.5" customHeight="1" x14ac:dyDescent="0.4">
      <c r="B66" s="99" t="s">
        <v>255</v>
      </c>
      <c r="C66" s="99">
        <v>3</v>
      </c>
      <c r="D66" s="99">
        <v>6.5</v>
      </c>
      <c r="E66" s="293">
        <v>184</v>
      </c>
      <c r="F66" s="293">
        <v>155</v>
      </c>
      <c r="G66" s="293">
        <v>133</v>
      </c>
      <c r="H66" s="294">
        <f t="shared" si="3"/>
        <v>25.882352941176471</v>
      </c>
      <c r="I66" s="294">
        <f t="shared" si="4"/>
        <v>27.700000000000003</v>
      </c>
      <c r="J66" s="294">
        <f t="shared" si="5"/>
        <v>72.2</v>
      </c>
      <c r="L66" s="99" t="s">
        <v>255</v>
      </c>
      <c r="M66" s="99">
        <v>4.5</v>
      </c>
      <c r="N66" s="99">
        <v>3.5</v>
      </c>
      <c r="O66" s="251">
        <v>25.263157894736842</v>
      </c>
      <c r="P66" s="251">
        <v>38.5</v>
      </c>
      <c r="Q66" s="251">
        <v>57.999999999999993</v>
      </c>
      <c r="S66" s="251">
        <f t="shared" si="6"/>
        <v>0</v>
      </c>
      <c r="T66" s="251">
        <f t="shared" si="7"/>
        <v>-3.6999999999999957</v>
      </c>
      <c r="U66" s="251">
        <f t="shared" si="8"/>
        <v>5.0999999999999872</v>
      </c>
      <c r="W66" s="99" t="s">
        <v>255</v>
      </c>
      <c r="X66" s="99">
        <v>4.5</v>
      </c>
      <c r="Y66" s="99">
        <v>5.5</v>
      </c>
      <c r="Z66" s="295">
        <v>26.301369863013697</v>
      </c>
      <c r="AA66" s="295">
        <v>43.7</v>
      </c>
      <c r="AB66" s="295">
        <v>65.5</v>
      </c>
      <c r="AD66" s="295">
        <f t="shared" si="14"/>
        <v>2.046050714077527</v>
      </c>
      <c r="AE66" s="295">
        <f t="shared" si="15"/>
        <v>-0.59999999999999432</v>
      </c>
      <c r="AF66" s="295">
        <f t="shared" si="16"/>
        <v>23.9</v>
      </c>
      <c r="AH66" s="99" t="s">
        <v>255</v>
      </c>
      <c r="AI66" s="99">
        <v>5</v>
      </c>
      <c r="AJ66" s="99">
        <v>3.5</v>
      </c>
      <c r="AK66" s="292">
        <v>25.862068965517242</v>
      </c>
      <c r="AL66" s="292">
        <v>36</v>
      </c>
      <c r="AM66" s="292">
        <v>63.1</v>
      </c>
      <c r="AO66" s="292">
        <f t="shared" si="20"/>
        <v>0</v>
      </c>
      <c r="AP66" s="292">
        <f t="shared" si="21"/>
        <v>0</v>
      </c>
      <c r="AQ66" s="292">
        <f t="shared" si="22"/>
        <v>0</v>
      </c>
      <c r="AS66" s="292" t="str">
        <f t="shared" si="12"/>
        <v>Cool 겨울 Bright</v>
      </c>
      <c r="AT66" s="1069" t="str">
        <f t="shared" si="13"/>
        <v>Warm 가을 Mute</v>
      </c>
    </row>
    <row r="67" spans="2:46" x14ac:dyDescent="0.4">
      <c r="B67" s="99" t="s">
        <v>255</v>
      </c>
      <c r="C67" s="99">
        <v>3</v>
      </c>
      <c r="D67" s="99">
        <v>7</v>
      </c>
      <c r="E67" s="296">
        <v>198</v>
      </c>
      <c r="F67" s="296">
        <v>168</v>
      </c>
      <c r="G67" s="296">
        <v>145</v>
      </c>
      <c r="H67" s="297">
        <f t="shared" si="3"/>
        <v>26.037735849056602</v>
      </c>
      <c r="I67" s="297">
        <f t="shared" si="4"/>
        <v>26.8</v>
      </c>
      <c r="J67" s="297">
        <f t="shared" si="5"/>
        <v>77.600000000000009</v>
      </c>
      <c r="L67" s="99" t="s">
        <v>255</v>
      </c>
      <c r="M67" s="99">
        <v>3.5</v>
      </c>
      <c r="N67" s="99">
        <v>5</v>
      </c>
      <c r="O67" s="251">
        <v>25.263157894736842</v>
      </c>
      <c r="P67" s="251">
        <v>38.5</v>
      </c>
      <c r="Q67" s="251">
        <v>57.999999999999993</v>
      </c>
      <c r="S67" s="251">
        <f t="shared" si="6"/>
        <v>0</v>
      </c>
      <c r="T67" s="251">
        <f t="shared" si="7"/>
        <v>0</v>
      </c>
      <c r="U67" s="251">
        <f t="shared" si="8"/>
        <v>0</v>
      </c>
      <c r="W67" s="99" t="s">
        <v>255</v>
      </c>
      <c r="X67" s="99">
        <v>5.5</v>
      </c>
      <c r="Y67" s="99">
        <v>7</v>
      </c>
      <c r="Z67" s="298">
        <v>27.096774193548388</v>
      </c>
      <c r="AA67" s="298">
        <v>43.5</v>
      </c>
      <c r="AB67" s="298">
        <v>83.899999999999991</v>
      </c>
      <c r="AD67" s="298">
        <f t="shared" si="14"/>
        <v>0.79540433053469073</v>
      </c>
      <c r="AE67" s="298">
        <f t="shared" si="15"/>
        <v>-0.20000000000000284</v>
      </c>
      <c r="AF67" s="298">
        <f t="shared" si="16"/>
        <v>18.399999999999991</v>
      </c>
      <c r="AH67" s="99" t="s">
        <v>255</v>
      </c>
      <c r="AI67" s="99">
        <v>6</v>
      </c>
      <c r="AJ67" s="99">
        <v>5</v>
      </c>
      <c r="AK67" s="159">
        <v>26.875</v>
      </c>
      <c r="AL67" s="159">
        <v>58.9</v>
      </c>
      <c r="AM67" s="159">
        <v>63.9</v>
      </c>
      <c r="AO67" s="159">
        <f t="shared" si="20"/>
        <v>1.012931034482758</v>
      </c>
      <c r="AP67" s="159">
        <f t="shared" si="21"/>
        <v>22.9</v>
      </c>
      <c r="AQ67" s="159">
        <f t="shared" si="22"/>
        <v>0.79999999999999716</v>
      </c>
      <c r="AS67" s="159" t="str">
        <f t="shared" si="12"/>
        <v>Warm 가을 Deep</v>
      </c>
      <c r="AT67" s="1070" t="str">
        <f t="shared" si="13"/>
        <v>Warm 가을 Deep</v>
      </c>
    </row>
    <row r="68" spans="2:46" ht="13.5" customHeight="1" x14ac:dyDescent="0.4">
      <c r="B68" s="99" t="s">
        <v>255</v>
      </c>
      <c r="C68" s="99">
        <v>3</v>
      </c>
      <c r="D68" s="99">
        <v>7.5</v>
      </c>
      <c r="E68" s="299">
        <v>211</v>
      </c>
      <c r="F68" s="299">
        <v>181</v>
      </c>
      <c r="G68" s="299">
        <v>158</v>
      </c>
      <c r="H68" s="300">
        <f t="shared" si="3"/>
        <v>26.037735849056602</v>
      </c>
      <c r="I68" s="300">
        <f t="shared" si="4"/>
        <v>25.1</v>
      </c>
      <c r="J68" s="300">
        <f t="shared" si="5"/>
        <v>82.699999999999989</v>
      </c>
      <c r="L68" s="99" t="s">
        <v>255</v>
      </c>
      <c r="M68" s="99">
        <v>4</v>
      </c>
      <c r="N68" s="99">
        <v>4.5</v>
      </c>
      <c r="O68" s="212">
        <v>25.3125</v>
      </c>
      <c r="P68" s="212">
        <v>46.400000000000006</v>
      </c>
      <c r="Q68" s="212">
        <v>54.1</v>
      </c>
      <c r="S68" s="212">
        <f t="shared" si="6"/>
        <v>4.9342105263157521E-2</v>
      </c>
      <c r="T68" s="212">
        <f t="shared" si="7"/>
        <v>7.9000000000000057</v>
      </c>
      <c r="U68" s="212">
        <f t="shared" si="8"/>
        <v>-3.8999999999999915</v>
      </c>
      <c r="W68" s="99" t="s">
        <v>255</v>
      </c>
      <c r="X68" s="99">
        <v>4</v>
      </c>
      <c r="Y68" s="99">
        <v>5</v>
      </c>
      <c r="Z68" s="262">
        <v>25.846153846153847</v>
      </c>
      <c r="AA68" s="262">
        <v>43</v>
      </c>
      <c r="AB68" s="262">
        <v>59.199999999999996</v>
      </c>
      <c r="AD68" s="262">
        <f t="shared" si="14"/>
        <v>-1.2506203473945412</v>
      </c>
      <c r="AE68" s="262">
        <f t="shared" si="15"/>
        <v>-0.5</v>
      </c>
      <c r="AF68" s="262">
        <f t="shared" si="16"/>
        <v>-24.699999999999996</v>
      </c>
      <c r="AH68" s="99" t="s">
        <v>255</v>
      </c>
      <c r="AI68" s="99">
        <v>2</v>
      </c>
      <c r="AJ68" s="99">
        <v>6</v>
      </c>
      <c r="AK68" s="214">
        <v>24</v>
      </c>
      <c r="AL68" s="214">
        <v>21.3</v>
      </c>
      <c r="AM68" s="214">
        <v>64.3</v>
      </c>
      <c r="AO68" s="214">
        <f t="shared" si="20"/>
        <v>-2.875</v>
      </c>
      <c r="AP68" s="214">
        <f t="shared" si="21"/>
        <v>-37.599999999999994</v>
      </c>
      <c r="AQ68" s="214">
        <f t="shared" si="22"/>
        <v>0.39999999999999858</v>
      </c>
      <c r="AS68" s="214" t="str">
        <f t="shared" si="12"/>
        <v>Cool 겨울 Bright</v>
      </c>
      <c r="AT68" s="1071" t="str">
        <f t="shared" si="13"/>
        <v>Warm 가을 Mute</v>
      </c>
    </row>
    <row r="69" spans="2:46" ht="13.5" customHeight="1" x14ac:dyDescent="0.4">
      <c r="B69" s="99" t="s">
        <v>255</v>
      </c>
      <c r="C69" s="99">
        <v>3</v>
      </c>
      <c r="D69" s="99">
        <v>8</v>
      </c>
      <c r="E69" s="301">
        <v>224</v>
      </c>
      <c r="F69" s="301">
        <v>194</v>
      </c>
      <c r="G69" s="301">
        <v>171</v>
      </c>
      <c r="H69" s="302">
        <f t="shared" ref="H69:H132" si="23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2">
        <f t="shared" ref="I69:I132" si="24">ROUND((MAX(E69/255, F69/255, G69/255) - MIN(E69/255, F69/255, G69/255))/MAX(E69/255, F69/255, G69/255),3)*100</f>
        <v>23.7</v>
      </c>
      <c r="J69" s="302">
        <f t="shared" ref="J69:J132" si="25">ROUND(MAX(E69/255, F69/255, G69/255),3)*100</f>
        <v>87.8</v>
      </c>
      <c r="L69" s="99" t="s">
        <v>255</v>
      </c>
      <c r="M69" s="99">
        <v>4.5</v>
      </c>
      <c r="N69" s="99">
        <v>4</v>
      </c>
      <c r="O69" s="160">
        <v>25.35211267605634</v>
      </c>
      <c r="P69" s="160">
        <v>55.500000000000007</v>
      </c>
      <c r="Q69" s="160">
        <v>50.2</v>
      </c>
      <c r="S69" s="160">
        <f t="shared" si="6"/>
        <v>3.961267605633978E-2</v>
      </c>
      <c r="T69" s="160">
        <f t="shared" si="7"/>
        <v>9.1000000000000014</v>
      </c>
      <c r="U69" s="160">
        <f t="shared" si="8"/>
        <v>-3.8999999999999986</v>
      </c>
      <c r="W69" s="99" t="s">
        <v>255</v>
      </c>
      <c r="X69" s="99">
        <v>5</v>
      </c>
      <c r="Y69" s="99">
        <v>6.5</v>
      </c>
      <c r="Z69" s="303">
        <v>26.428571428571427</v>
      </c>
      <c r="AA69" s="303">
        <v>42.4</v>
      </c>
      <c r="AB69" s="303">
        <v>77.600000000000009</v>
      </c>
      <c r="AD69" s="303">
        <f t="shared" si="14"/>
        <v>0.58241758241758035</v>
      </c>
      <c r="AE69" s="303">
        <f t="shared" si="15"/>
        <v>-0.60000000000000142</v>
      </c>
      <c r="AF69" s="303">
        <f t="shared" si="16"/>
        <v>18.400000000000013</v>
      </c>
      <c r="AH69" s="99" t="s">
        <v>255</v>
      </c>
      <c r="AI69" s="99">
        <v>5.5</v>
      </c>
      <c r="AJ69" s="99">
        <v>2</v>
      </c>
      <c r="AK69" s="214">
        <v>24</v>
      </c>
      <c r="AL69" s="214">
        <v>21.3</v>
      </c>
      <c r="AM69" s="214">
        <v>64.3</v>
      </c>
      <c r="AO69" s="214">
        <f t="shared" si="20"/>
        <v>0</v>
      </c>
      <c r="AP69" s="214">
        <f t="shared" si="21"/>
        <v>0</v>
      </c>
      <c r="AQ69" s="214">
        <f t="shared" si="22"/>
        <v>0</v>
      </c>
      <c r="AS69" s="214" t="str">
        <f t="shared" si="12"/>
        <v>Cool 겨울 Bright</v>
      </c>
      <c r="AT69" s="1071" t="str">
        <f t="shared" si="13"/>
        <v>Warm 가을 Mute</v>
      </c>
    </row>
    <row r="70" spans="2:46" x14ac:dyDescent="0.4">
      <c r="B70" s="99" t="s">
        <v>255</v>
      </c>
      <c r="C70" s="99">
        <v>3</v>
      </c>
      <c r="D70" s="99">
        <v>8.5</v>
      </c>
      <c r="E70" s="304">
        <v>238</v>
      </c>
      <c r="F70" s="304">
        <v>208</v>
      </c>
      <c r="G70" s="304">
        <v>183</v>
      </c>
      <c r="H70" s="305">
        <f t="shared" si="23"/>
        <v>27.272727272727273</v>
      </c>
      <c r="I70" s="305">
        <f t="shared" si="24"/>
        <v>23.1</v>
      </c>
      <c r="J70" s="305">
        <f t="shared" si="25"/>
        <v>93.300000000000011</v>
      </c>
      <c r="L70" s="99" t="s">
        <v>255</v>
      </c>
      <c r="M70" s="99">
        <v>5</v>
      </c>
      <c r="N70" s="99">
        <v>1.5</v>
      </c>
      <c r="O70" s="162">
        <v>25.384615384615383</v>
      </c>
      <c r="P70" s="162">
        <v>17.7</v>
      </c>
      <c r="Q70" s="162">
        <v>57.599999999999994</v>
      </c>
      <c r="S70" s="162">
        <f t="shared" ref="S70:S133" si="26">O70-O69</f>
        <v>3.2502708559043469E-2</v>
      </c>
      <c r="T70" s="162">
        <f t="shared" ref="T70:T133" si="27">P70-P69</f>
        <v>-37.800000000000011</v>
      </c>
      <c r="U70" s="162">
        <f t="shared" ref="U70:U133" si="28">Q70-Q69</f>
        <v>7.3999999999999915</v>
      </c>
      <c r="W70" s="99" t="s">
        <v>255</v>
      </c>
      <c r="X70" s="99">
        <v>6</v>
      </c>
      <c r="Y70" s="99">
        <v>8</v>
      </c>
      <c r="Z70" s="306">
        <v>27.692307692307693</v>
      </c>
      <c r="AA70" s="306">
        <v>42.4</v>
      </c>
      <c r="AB70" s="306">
        <v>96.1</v>
      </c>
      <c r="AD70" s="306">
        <f t="shared" si="14"/>
        <v>1.2637362637362664</v>
      </c>
      <c r="AE70" s="306">
        <f t="shared" si="15"/>
        <v>0</v>
      </c>
      <c r="AF70" s="306">
        <f t="shared" si="16"/>
        <v>18.499999999999986</v>
      </c>
      <c r="AH70" s="99" t="s">
        <v>255</v>
      </c>
      <c r="AI70" s="99">
        <v>6.5</v>
      </c>
      <c r="AJ70" s="99">
        <v>5</v>
      </c>
      <c r="AK70" s="136">
        <v>27.692307692307693</v>
      </c>
      <c r="AL70" s="136">
        <v>63</v>
      </c>
      <c r="AM70" s="136">
        <v>64.7</v>
      </c>
      <c r="AO70" s="136">
        <f t="shared" si="20"/>
        <v>3.6923076923076934</v>
      </c>
      <c r="AP70" s="136">
        <f t="shared" si="21"/>
        <v>41.7</v>
      </c>
      <c r="AQ70" s="136">
        <f t="shared" si="22"/>
        <v>0.40000000000000568</v>
      </c>
      <c r="AS70" s="136" t="str">
        <f t="shared" ref="AS70:AS133" si="29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26.8,"Bright","Light"),IF(AL70&gt;54.65,"Deep","Mute")))</f>
        <v>Warm 가을 Deep</v>
      </c>
      <c r="AT70" s="1072" t="str">
        <f t="shared" ref="AT70:AT133" si="30">IF(AND((AK70&gt;23),(AK70&lt;=(203))),"Warm","Cool")&amp;" "&amp;IF(IF(AND((AK70&gt;23),(AK70&lt;=(203))),"Warm","Cool")="Cool",IF((AM70-AL70)&gt;47.15,"여름","겨울"),IF((AM70-AL70)&gt;43.15,"봄","가을"))&amp;" "&amp;IF(IF(AND((AK70&gt;23),(AK70&lt;=(203))),"Warm","Cool")="Cool",IF(IF(IF(AND((AK70&gt;23),(AK70&lt;=(203))),"Warm","Cool")="Cool",IF((AM70-AL70)&gt;47.15,"여름","겨울"),IF((AM70-AL70)&gt;43.15,"봄","가을"))="여름",IF((AM70-AL70)&gt;60.8,"Light","Mute"),IF((AM70-AL70)&gt;23.58,"Bright","Deep")),IF(IF(IF(AND((AK70&gt;23),(AK70&lt;=(203))),"Warm","Cool")="Cool",IF((AM70-AL70)&gt;47.15,"여름","겨울"),IF((AM70-AL70)&gt;43.15,"봄","가을"))="봄",IF(AL70&gt;23.8,"Bright","Light"),IF(AL70&gt;54.65,"Deep","Mute")))</f>
        <v>Warm 가을 Deep</v>
      </c>
    </row>
    <row r="71" spans="2:46" ht="13.5" customHeight="1" x14ac:dyDescent="0.4">
      <c r="B71" s="99" t="s">
        <v>255</v>
      </c>
      <c r="C71" s="99">
        <v>3</v>
      </c>
      <c r="D71" s="99">
        <v>9</v>
      </c>
      <c r="E71" s="307">
        <v>253</v>
      </c>
      <c r="F71" s="307">
        <v>221</v>
      </c>
      <c r="G71" s="307">
        <v>195</v>
      </c>
      <c r="H71" s="308">
        <f t="shared" si="23"/>
        <v>26.896551724137932</v>
      </c>
      <c r="I71" s="308">
        <f t="shared" si="24"/>
        <v>22.900000000000002</v>
      </c>
      <c r="J71" s="308">
        <f t="shared" si="25"/>
        <v>99.2</v>
      </c>
      <c r="L71" s="99" t="s">
        <v>255</v>
      </c>
      <c r="M71" s="99">
        <v>1.5</v>
      </c>
      <c r="N71" s="99">
        <v>5.5</v>
      </c>
      <c r="O71" s="162">
        <v>25.384615384615383</v>
      </c>
      <c r="P71" s="162">
        <v>17.7</v>
      </c>
      <c r="Q71" s="162">
        <v>57.599999999999994</v>
      </c>
      <c r="S71" s="162">
        <f t="shared" si="26"/>
        <v>0</v>
      </c>
      <c r="T71" s="162">
        <f t="shared" si="27"/>
        <v>0</v>
      </c>
      <c r="U71" s="162">
        <f t="shared" si="28"/>
        <v>0</v>
      </c>
      <c r="W71" s="99" t="s">
        <v>255</v>
      </c>
      <c r="X71" s="99">
        <v>8</v>
      </c>
      <c r="Y71" s="99">
        <v>6</v>
      </c>
      <c r="Z71" s="306">
        <v>27.692307692307693</v>
      </c>
      <c r="AA71" s="306">
        <v>42.4</v>
      </c>
      <c r="AB71" s="306">
        <v>96.1</v>
      </c>
      <c r="AD71" s="306">
        <f t="shared" ref="AD71:AD134" si="31">Z71-Z70</f>
        <v>0</v>
      </c>
      <c r="AE71" s="306">
        <f t="shared" ref="AE71:AE134" si="32">AA71-AA70</f>
        <v>0</v>
      </c>
      <c r="AF71" s="306">
        <f t="shared" ref="AF71:AF134" si="33">AB71-AB70</f>
        <v>0</v>
      </c>
      <c r="AH71" s="99" t="s">
        <v>255</v>
      </c>
      <c r="AI71" s="99">
        <v>4</v>
      </c>
      <c r="AJ71" s="99">
        <v>5.5</v>
      </c>
      <c r="AK71" s="309">
        <v>25.454545454545453</v>
      </c>
      <c r="AL71" s="309">
        <v>40</v>
      </c>
      <c r="AM71" s="309">
        <v>64.7</v>
      </c>
      <c r="AO71" s="309">
        <f t="shared" si="20"/>
        <v>-2.2377622377622401</v>
      </c>
      <c r="AP71" s="309">
        <f t="shared" si="21"/>
        <v>-23</v>
      </c>
      <c r="AQ71" s="309">
        <f t="shared" si="22"/>
        <v>0</v>
      </c>
      <c r="AS71" s="309" t="str">
        <f t="shared" si="29"/>
        <v>Cool 겨울 Bright</v>
      </c>
      <c r="AT71" s="1073" t="str">
        <f t="shared" si="30"/>
        <v>Warm 가을 Mute</v>
      </c>
    </row>
    <row r="72" spans="2:46" x14ac:dyDescent="0.4">
      <c r="B72" s="99" t="s">
        <v>255</v>
      </c>
      <c r="C72" s="99">
        <v>3.5</v>
      </c>
      <c r="D72" s="99">
        <v>1</v>
      </c>
      <c r="E72" s="310">
        <v>92</v>
      </c>
      <c r="F72" s="310">
        <v>82</v>
      </c>
      <c r="G72" s="310">
        <v>75</v>
      </c>
      <c r="H72" s="243">
        <f t="shared" si="23"/>
        <v>24.705882352941178</v>
      </c>
      <c r="I72" s="243">
        <f t="shared" si="24"/>
        <v>18.5</v>
      </c>
      <c r="J72" s="243">
        <f t="shared" si="25"/>
        <v>36.1</v>
      </c>
      <c r="L72" s="99" t="s">
        <v>255</v>
      </c>
      <c r="M72" s="99">
        <v>7</v>
      </c>
      <c r="N72" s="99">
        <v>1.5</v>
      </c>
      <c r="O72" s="179">
        <v>25.384615384615383</v>
      </c>
      <c r="P72" s="179">
        <v>13.100000000000001</v>
      </c>
      <c r="Q72" s="179">
        <v>78</v>
      </c>
      <c r="S72" s="179">
        <f t="shared" si="26"/>
        <v>0</v>
      </c>
      <c r="T72" s="179">
        <f t="shared" si="27"/>
        <v>-4.5999999999999979</v>
      </c>
      <c r="U72" s="179">
        <f t="shared" si="28"/>
        <v>20.400000000000006</v>
      </c>
      <c r="W72" s="99" t="s">
        <v>255</v>
      </c>
      <c r="X72" s="99">
        <v>3</v>
      </c>
      <c r="Y72" s="99">
        <v>2.5</v>
      </c>
      <c r="Z72" s="135">
        <v>22.105263157894736</v>
      </c>
      <c r="AA72" s="135">
        <v>42.199999999999996</v>
      </c>
      <c r="AB72" s="135">
        <v>35.299999999999997</v>
      </c>
      <c r="AD72" s="135">
        <f t="shared" si="31"/>
        <v>-5.5870445344129571</v>
      </c>
      <c r="AE72" s="135">
        <f t="shared" si="32"/>
        <v>-0.20000000000000284</v>
      </c>
      <c r="AF72" s="135">
        <f t="shared" si="33"/>
        <v>-60.8</v>
      </c>
      <c r="AH72" s="99" t="s">
        <v>255</v>
      </c>
      <c r="AI72" s="99">
        <v>7</v>
      </c>
      <c r="AJ72" s="99">
        <v>5</v>
      </c>
      <c r="AK72" s="122">
        <v>28.108108108108109</v>
      </c>
      <c r="AL72" s="122">
        <v>66.5</v>
      </c>
      <c r="AM72" s="122">
        <v>65.5</v>
      </c>
      <c r="AO72" s="122">
        <f t="shared" si="20"/>
        <v>2.6535626535626555</v>
      </c>
      <c r="AP72" s="122">
        <f t="shared" si="21"/>
        <v>26.5</v>
      </c>
      <c r="AQ72" s="122">
        <f t="shared" si="22"/>
        <v>0.79999999999999716</v>
      </c>
      <c r="AS72" s="122" t="str">
        <f t="shared" si="29"/>
        <v>Warm 가을 Deep</v>
      </c>
      <c r="AT72" s="1074" t="str">
        <f t="shared" si="30"/>
        <v>Warm 가을 Deep</v>
      </c>
    </row>
    <row r="73" spans="2:46" x14ac:dyDescent="0.4">
      <c r="B73" s="99" t="s">
        <v>255</v>
      </c>
      <c r="C73" s="99">
        <v>3.5</v>
      </c>
      <c r="D73" s="99">
        <v>1.5</v>
      </c>
      <c r="E73" s="311">
        <v>96</v>
      </c>
      <c r="F73" s="311">
        <v>81</v>
      </c>
      <c r="G73" s="311">
        <v>71</v>
      </c>
      <c r="H73" s="198">
        <f t="shared" si="23"/>
        <v>24</v>
      </c>
      <c r="I73" s="198">
        <f t="shared" si="24"/>
        <v>26</v>
      </c>
      <c r="J73" s="198">
        <f t="shared" si="25"/>
        <v>37.6</v>
      </c>
      <c r="L73" s="99" t="s">
        <v>255</v>
      </c>
      <c r="M73" s="99">
        <v>1.5</v>
      </c>
      <c r="N73" s="99">
        <v>7.5</v>
      </c>
      <c r="O73" s="179">
        <v>25.384615384615383</v>
      </c>
      <c r="P73" s="179">
        <v>13.100000000000001</v>
      </c>
      <c r="Q73" s="179">
        <v>78</v>
      </c>
      <c r="S73" s="179">
        <f t="shared" si="26"/>
        <v>0</v>
      </c>
      <c r="T73" s="179">
        <f t="shared" si="27"/>
        <v>0</v>
      </c>
      <c r="U73" s="179">
        <f t="shared" si="28"/>
        <v>0</v>
      </c>
      <c r="W73" s="99" t="s">
        <v>255</v>
      </c>
      <c r="X73" s="99">
        <v>3.5</v>
      </c>
      <c r="Y73" s="99">
        <v>4.5</v>
      </c>
      <c r="Z73" s="203">
        <v>25.263157894736842</v>
      </c>
      <c r="AA73" s="203">
        <v>42.199999999999996</v>
      </c>
      <c r="AB73" s="203">
        <v>52.900000000000006</v>
      </c>
      <c r="AD73" s="203">
        <f t="shared" si="31"/>
        <v>3.1578947368421062</v>
      </c>
      <c r="AE73" s="203">
        <f t="shared" si="32"/>
        <v>0</v>
      </c>
      <c r="AF73" s="203">
        <f t="shared" si="33"/>
        <v>17.600000000000009</v>
      </c>
      <c r="AH73" s="99" t="s">
        <v>255</v>
      </c>
      <c r="AI73" s="99">
        <v>4.5</v>
      </c>
      <c r="AJ73" s="99">
        <v>5.5</v>
      </c>
      <c r="AK73" s="295">
        <v>26.301369863013697</v>
      </c>
      <c r="AL73" s="295">
        <v>43.7</v>
      </c>
      <c r="AM73" s="295">
        <v>65.5</v>
      </c>
      <c r="AO73" s="295">
        <f t="shared" si="20"/>
        <v>-1.8067382450944116</v>
      </c>
      <c r="AP73" s="295">
        <f t="shared" si="21"/>
        <v>-22.799999999999997</v>
      </c>
      <c r="AQ73" s="295">
        <f t="shared" si="22"/>
        <v>0</v>
      </c>
      <c r="AS73" s="295" t="str">
        <f t="shared" si="29"/>
        <v>Warm 가을 Mute</v>
      </c>
      <c r="AT73" s="1075" t="str">
        <f t="shared" si="30"/>
        <v>Warm 가을 Mute</v>
      </c>
    </row>
    <row r="74" spans="2:46" ht="13.5" customHeight="1" x14ac:dyDescent="0.4">
      <c r="B74" s="99" t="s">
        <v>255</v>
      </c>
      <c r="C74" s="99">
        <v>3.5</v>
      </c>
      <c r="D74" s="99">
        <v>2</v>
      </c>
      <c r="E74" s="312">
        <v>100</v>
      </c>
      <c r="F74" s="312">
        <v>80</v>
      </c>
      <c r="G74" s="312">
        <v>67</v>
      </c>
      <c r="H74" s="194">
        <f t="shared" si="23"/>
        <v>23.636363636363637</v>
      </c>
      <c r="I74" s="194">
        <f t="shared" si="24"/>
        <v>33</v>
      </c>
      <c r="J74" s="194">
        <f t="shared" si="25"/>
        <v>39.200000000000003</v>
      </c>
      <c r="L74" s="99" t="s">
        <v>255</v>
      </c>
      <c r="M74" s="99">
        <v>8</v>
      </c>
      <c r="N74" s="99">
        <v>1.5</v>
      </c>
      <c r="O74" s="183">
        <v>25.384615384615383</v>
      </c>
      <c r="P74" s="183">
        <v>12.3</v>
      </c>
      <c r="Q74" s="183">
        <v>83.1</v>
      </c>
      <c r="S74" s="183">
        <f t="shared" si="26"/>
        <v>0</v>
      </c>
      <c r="T74" s="183">
        <f t="shared" si="27"/>
        <v>-0.80000000000000071</v>
      </c>
      <c r="U74" s="183">
        <f t="shared" si="28"/>
        <v>5.0999999999999943</v>
      </c>
      <c r="W74" s="99" t="s">
        <v>255</v>
      </c>
      <c r="X74" s="99">
        <v>5.5</v>
      </c>
      <c r="Y74" s="99">
        <v>7.5</v>
      </c>
      <c r="Z74" s="313">
        <v>27.157894736842106</v>
      </c>
      <c r="AA74" s="313">
        <v>41.699999999999996</v>
      </c>
      <c r="AB74" s="313">
        <v>89.4</v>
      </c>
      <c r="AD74" s="313">
        <f t="shared" si="31"/>
        <v>1.8947368421052637</v>
      </c>
      <c r="AE74" s="313">
        <f t="shared" si="32"/>
        <v>-0.5</v>
      </c>
      <c r="AF74" s="313">
        <f t="shared" si="33"/>
        <v>36.5</v>
      </c>
      <c r="AH74" s="99" t="s">
        <v>255</v>
      </c>
      <c r="AI74" s="99">
        <v>2.5</v>
      </c>
      <c r="AJ74" s="99">
        <v>6</v>
      </c>
      <c r="AK74" s="256">
        <v>25.11627906976744</v>
      </c>
      <c r="AL74" s="256">
        <v>25.6</v>
      </c>
      <c r="AM74" s="256">
        <v>65.900000000000006</v>
      </c>
      <c r="AO74" s="256">
        <f t="shared" si="20"/>
        <v>-1.1850907932462569</v>
      </c>
      <c r="AP74" s="256">
        <f t="shared" si="21"/>
        <v>-18.100000000000001</v>
      </c>
      <c r="AQ74" s="256">
        <f t="shared" si="22"/>
        <v>0.40000000000000568</v>
      </c>
      <c r="AS74" s="256" t="str">
        <f t="shared" si="29"/>
        <v>Cool 겨울 Bright</v>
      </c>
      <c r="AT74" s="1076" t="str">
        <f t="shared" si="30"/>
        <v>Warm 가을 Mute</v>
      </c>
    </row>
    <row r="75" spans="2:46" ht="13.5" customHeight="1" x14ac:dyDescent="0.4">
      <c r="B75" s="99" t="s">
        <v>255</v>
      </c>
      <c r="C75" s="99">
        <v>3.5</v>
      </c>
      <c r="D75" s="99">
        <v>2.5</v>
      </c>
      <c r="E75" s="314">
        <v>103</v>
      </c>
      <c r="F75" s="314">
        <v>79</v>
      </c>
      <c r="G75" s="314">
        <v>63</v>
      </c>
      <c r="H75" s="201">
        <f t="shared" si="23"/>
        <v>24</v>
      </c>
      <c r="I75" s="201">
        <f t="shared" si="24"/>
        <v>38.800000000000004</v>
      </c>
      <c r="J75" s="201">
        <f t="shared" si="25"/>
        <v>40.400000000000006</v>
      </c>
      <c r="L75" s="99" t="s">
        <v>255</v>
      </c>
      <c r="M75" s="99">
        <v>1.5</v>
      </c>
      <c r="N75" s="99">
        <v>8</v>
      </c>
      <c r="O75" s="183">
        <v>25.384615384615383</v>
      </c>
      <c r="P75" s="183">
        <v>12.3</v>
      </c>
      <c r="Q75" s="183">
        <v>83.1</v>
      </c>
      <c r="S75" s="183">
        <f t="shared" si="26"/>
        <v>0</v>
      </c>
      <c r="T75" s="183">
        <f t="shared" si="27"/>
        <v>0</v>
      </c>
      <c r="U75" s="183">
        <f t="shared" si="28"/>
        <v>0</v>
      </c>
      <c r="W75" s="99" t="s">
        <v>255</v>
      </c>
      <c r="X75" s="99">
        <v>7.5</v>
      </c>
      <c r="Y75" s="99">
        <v>5.5</v>
      </c>
      <c r="Z75" s="313">
        <v>27.157894736842106</v>
      </c>
      <c r="AA75" s="313">
        <v>41.699999999999996</v>
      </c>
      <c r="AB75" s="313">
        <v>89.4</v>
      </c>
      <c r="AD75" s="313">
        <f t="shared" si="31"/>
        <v>0</v>
      </c>
      <c r="AE75" s="313">
        <f t="shared" si="32"/>
        <v>0</v>
      </c>
      <c r="AF75" s="313">
        <f t="shared" si="33"/>
        <v>0</v>
      </c>
      <c r="AH75" s="99" t="s">
        <v>255</v>
      </c>
      <c r="AI75" s="99">
        <v>5.5</v>
      </c>
      <c r="AJ75" s="99">
        <v>2.5</v>
      </c>
      <c r="AK75" s="256">
        <v>25.11627906976744</v>
      </c>
      <c r="AL75" s="256">
        <v>25.6</v>
      </c>
      <c r="AM75" s="256">
        <v>65.900000000000006</v>
      </c>
      <c r="AO75" s="256">
        <f t="shared" si="20"/>
        <v>0</v>
      </c>
      <c r="AP75" s="256">
        <f t="shared" si="21"/>
        <v>0</v>
      </c>
      <c r="AQ75" s="256">
        <f t="shared" si="22"/>
        <v>0</v>
      </c>
      <c r="AS75" s="256" t="str">
        <f t="shared" si="29"/>
        <v>Cool 겨울 Bright</v>
      </c>
      <c r="AT75" s="1076" t="str">
        <f t="shared" si="30"/>
        <v>Warm 가을 Mute</v>
      </c>
    </row>
    <row r="76" spans="2:46" ht="13.5" customHeight="1" x14ac:dyDescent="0.4">
      <c r="B76" s="99" t="s">
        <v>255</v>
      </c>
      <c r="C76" s="99">
        <v>3.5</v>
      </c>
      <c r="D76" s="99">
        <v>3</v>
      </c>
      <c r="E76" s="315">
        <v>106</v>
      </c>
      <c r="F76" s="315">
        <v>78</v>
      </c>
      <c r="G76" s="315">
        <v>59</v>
      </c>
      <c r="H76" s="221">
        <f t="shared" si="23"/>
        <v>24.25531914893617</v>
      </c>
      <c r="I76" s="221">
        <f t="shared" si="24"/>
        <v>44.3</v>
      </c>
      <c r="J76" s="221">
        <f t="shared" si="25"/>
        <v>41.6</v>
      </c>
      <c r="L76" s="99" t="s">
        <v>255</v>
      </c>
      <c r="M76" s="99">
        <v>4</v>
      </c>
      <c r="N76" s="99">
        <v>5.5</v>
      </c>
      <c r="O76" s="309">
        <v>25.454545454545453</v>
      </c>
      <c r="P76" s="309">
        <v>40</v>
      </c>
      <c r="Q76" s="309">
        <v>64.7</v>
      </c>
      <c r="S76" s="309">
        <f t="shared" si="26"/>
        <v>6.9930069930070005E-2</v>
      </c>
      <c r="T76" s="309">
        <f t="shared" si="27"/>
        <v>27.7</v>
      </c>
      <c r="U76" s="309">
        <f t="shared" si="28"/>
        <v>-18.399999999999991</v>
      </c>
      <c r="W76" s="99" t="s">
        <v>255</v>
      </c>
      <c r="X76" s="99">
        <v>4.5</v>
      </c>
      <c r="Y76" s="99">
        <v>6</v>
      </c>
      <c r="Z76" s="316">
        <v>26.4</v>
      </c>
      <c r="AA76" s="316">
        <v>41.4</v>
      </c>
      <c r="AB76" s="316">
        <v>71</v>
      </c>
      <c r="AD76" s="316">
        <f t="shared" si="31"/>
        <v>-0.75789473684210762</v>
      </c>
      <c r="AE76" s="316">
        <f t="shared" si="32"/>
        <v>-0.29999999999999716</v>
      </c>
      <c r="AF76" s="316">
        <f t="shared" si="33"/>
        <v>-18.400000000000006</v>
      </c>
      <c r="AH76" s="99" t="s">
        <v>255</v>
      </c>
      <c r="AI76" s="99">
        <v>1</v>
      </c>
      <c r="AJ76" s="99">
        <v>6.5</v>
      </c>
      <c r="AK76" s="120">
        <v>23.333333333333332</v>
      </c>
      <c r="AL76" s="120">
        <v>10.7</v>
      </c>
      <c r="AM76" s="120">
        <v>66.3</v>
      </c>
      <c r="AO76" s="120">
        <f t="shared" si="20"/>
        <v>-1.7829457364341081</v>
      </c>
      <c r="AP76" s="120">
        <f t="shared" si="21"/>
        <v>-14.900000000000002</v>
      </c>
      <c r="AQ76" s="120">
        <f t="shared" si="22"/>
        <v>0.39999999999999147</v>
      </c>
      <c r="AS76" s="120" t="str">
        <f t="shared" si="29"/>
        <v>Cool 여름 Mute</v>
      </c>
      <c r="AT76" s="1077" t="str">
        <f t="shared" si="30"/>
        <v>Warm 봄 Light</v>
      </c>
    </row>
    <row r="77" spans="2:46" ht="13.5" customHeight="1" x14ac:dyDescent="0.4">
      <c r="B77" s="99" t="s">
        <v>255</v>
      </c>
      <c r="C77" s="99">
        <v>3.5</v>
      </c>
      <c r="D77" s="99">
        <v>3.5</v>
      </c>
      <c r="E77" s="317">
        <v>109</v>
      </c>
      <c r="F77" s="317">
        <v>77</v>
      </c>
      <c r="G77" s="317">
        <v>55</v>
      </c>
      <c r="H77" s="235">
        <f t="shared" si="23"/>
        <v>24.444444444444443</v>
      </c>
      <c r="I77" s="235">
        <f t="shared" si="24"/>
        <v>49.5</v>
      </c>
      <c r="J77" s="235">
        <f t="shared" si="25"/>
        <v>42.699999999999996</v>
      </c>
      <c r="L77" s="99" t="s">
        <v>255</v>
      </c>
      <c r="M77" s="99">
        <v>5</v>
      </c>
      <c r="N77" s="99">
        <v>2.5</v>
      </c>
      <c r="O77" s="253">
        <v>25.714285714285715</v>
      </c>
      <c r="P77" s="253">
        <v>27.3</v>
      </c>
      <c r="Q77" s="253">
        <v>60.4</v>
      </c>
      <c r="S77" s="253">
        <f t="shared" si="26"/>
        <v>0.25974025974026205</v>
      </c>
      <c r="T77" s="253">
        <f t="shared" si="27"/>
        <v>-12.7</v>
      </c>
      <c r="U77" s="253">
        <f t="shared" si="28"/>
        <v>-4.3000000000000043</v>
      </c>
      <c r="W77" s="99" t="s">
        <v>255</v>
      </c>
      <c r="X77" s="99">
        <v>3</v>
      </c>
      <c r="Y77" s="99">
        <v>4</v>
      </c>
      <c r="Z77" s="131">
        <v>24.489795918367346</v>
      </c>
      <c r="AA77" s="131">
        <v>41.199999999999996</v>
      </c>
      <c r="AB77" s="131">
        <v>46.7</v>
      </c>
      <c r="AD77" s="131">
        <f t="shared" si="31"/>
        <v>-1.9102040816326529</v>
      </c>
      <c r="AE77" s="131">
        <f t="shared" si="32"/>
        <v>-0.20000000000000284</v>
      </c>
      <c r="AF77" s="131">
        <f t="shared" si="33"/>
        <v>-24.299999999999997</v>
      </c>
      <c r="AH77" s="99" t="s">
        <v>255</v>
      </c>
      <c r="AI77" s="99">
        <v>6</v>
      </c>
      <c r="AJ77" s="99">
        <v>1</v>
      </c>
      <c r="AK77" s="120">
        <v>23.333333333333332</v>
      </c>
      <c r="AL77" s="120">
        <v>10.7</v>
      </c>
      <c r="AM77" s="120">
        <v>66.3</v>
      </c>
      <c r="AO77" s="120">
        <f t="shared" si="20"/>
        <v>0</v>
      </c>
      <c r="AP77" s="120">
        <f t="shared" si="21"/>
        <v>0</v>
      </c>
      <c r="AQ77" s="120">
        <f t="shared" si="22"/>
        <v>0</v>
      </c>
      <c r="AS77" s="120" t="str">
        <f t="shared" si="29"/>
        <v>Cool 여름 Mute</v>
      </c>
      <c r="AT77" s="1077" t="str">
        <f t="shared" si="30"/>
        <v>Warm 봄 Light</v>
      </c>
    </row>
    <row r="78" spans="2:46" x14ac:dyDescent="0.4">
      <c r="B78" s="99" t="s">
        <v>255</v>
      </c>
      <c r="C78" s="99">
        <v>3.5</v>
      </c>
      <c r="D78" s="99">
        <v>4</v>
      </c>
      <c r="E78" s="318">
        <v>122</v>
      </c>
      <c r="F78" s="318">
        <v>89</v>
      </c>
      <c r="G78" s="318">
        <v>65</v>
      </c>
      <c r="H78" s="145">
        <f t="shared" si="23"/>
        <v>25.263157894736842</v>
      </c>
      <c r="I78" s="145">
        <f t="shared" si="24"/>
        <v>46.7</v>
      </c>
      <c r="J78" s="145">
        <f t="shared" si="25"/>
        <v>47.8</v>
      </c>
      <c r="L78" s="99" t="s">
        <v>255</v>
      </c>
      <c r="M78" s="99">
        <v>2.5</v>
      </c>
      <c r="N78" s="99">
        <v>5.5</v>
      </c>
      <c r="O78" s="253">
        <v>25.714285714285715</v>
      </c>
      <c r="P78" s="253">
        <v>27.3</v>
      </c>
      <c r="Q78" s="253">
        <v>60.4</v>
      </c>
      <c r="S78" s="253">
        <f t="shared" si="26"/>
        <v>0</v>
      </c>
      <c r="T78" s="253">
        <f t="shared" si="27"/>
        <v>0</v>
      </c>
      <c r="U78" s="253">
        <f t="shared" si="28"/>
        <v>0</v>
      </c>
      <c r="W78" s="99" t="s">
        <v>255</v>
      </c>
      <c r="X78" s="99">
        <v>4</v>
      </c>
      <c r="Y78" s="99">
        <v>3</v>
      </c>
      <c r="Z78" s="131">
        <v>24.489795918367346</v>
      </c>
      <c r="AA78" s="131">
        <v>41.199999999999996</v>
      </c>
      <c r="AB78" s="131">
        <v>46.7</v>
      </c>
      <c r="AD78" s="131">
        <f t="shared" si="31"/>
        <v>0</v>
      </c>
      <c r="AE78" s="131">
        <f t="shared" si="32"/>
        <v>0</v>
      </c>
      <c r="AF78" s="131">
        <f t="shared" si="33"/>
        <v>0</v>
      </c>
      <c r="AH78" s="99" t="s">
        <v>255</v>
      </c>
      <c r="AI78" s="99">
        <v>5</v>
      </c>
      <c r="AJ78" s="99">
        <v>5.5</v>
      </c>
      <c r="AK78" s="261">
        <v>26.666666666666668</v>
      </c>
      <c r="AL78" s="261">
        <v>47.599999999999994</v>
      </c>
      <c r="AM78" s="261">
        <v>66.7</v>
      </c>
      <c r="AO78" s="261">
        <f t="shared" si="20"/>
        <v>3.3333333333333357</v>
      </c>
      <c r="AP78" s="261">
        <f t="shared" si="21"/>
        <v>36.899999999999991</v>
      </c>
      <c r="AQ78" s="261">
        <f t="shared" si="22"/>
        <v>0.40000000000000568</v>
      </c>
      <c r="AS78" s="261" t="str">
        <f t="shared" si="29"/>
        <v>Warm 가을 Mute</v>
      </c>
      <c r="AT78" s="1078" t="str">
        <f t="shared" si="30"/>
        <v>Warm 가을 Mute</v>
      </c>
    </row>
    <row r="79" spans="2:46" ht="13.5" customHeight="1" x14ac:dyDescent="0.4">
      <c r="B79" s="99" t="s">
        <v>255</v>
      </c>
      <c r="C79" s="99">
        <v>3.5</v>
      </c>
      <c r="D79" s="99">
        <v>4.5</v>
      </c>
      <c r="E79" s="319">
        <v>135</v>
      </c>
      <c r="F79" s="319">
        <v>102</v>
      </c>
      <c r="G79" s="319">
        <v>78</v>
      </c>
      <c r="H79" s="203">
        <f t="shared" si="23"/>
        <v>25.263157894736842</v>
      </c>
      <c r="I79" s="203">
        <f t="shared" si="24"/>
        <v>42.199999999999996</v>
      </c>
      <c r="J79" s="203">
        <f t="shared" si="25"/>
        <v>52.900000000000006</v>
      </c>
      <c r="L79" s="99" t="s">
        <v>255</v>
      </c>
      <c r="M79" s="99">
        <v>6</v>
      </c>
      <c r="N79" s="99">
        <v>2</v>
      </c>
      <c r="O79" s="217">
        <v>25.714285714285715</v>
      </c>
      <c r="P79" s="217">
        <v>19.8</v>
      </c>
      <c r="Q79" s="217">
        <v>69.399999999999991</v>
      </c>
      <c r="S79" s="217">
        <f t="shared" si="26"/>
        <v>0</v>
      </c>
      <c r="T79" s="217">
        <f t="shared" si="27"/>
        <v>-7.5</v>
      </c>
      <c r="U79" s="217">
        <f t="shared" si="28"/>
        <v>8.9999999999999929</v>
      </c>
      <c r="W79" s="99" t="s">
        <v>255</v>
      </c>
      <c r="X79" s="99">
        <v>5</v>
      </c>
      <c r="Y79" s="99">
        <v>7</v>
      </c>
      <c r="Z79" s="320">
        <v>26.823529411764707</v>
      </c>
      <c r="AA79" s="320">
        <v>40.300000000000004</v>
      </c>
      <c r="AB79" s="320">
        <v>82.699999999999989</v>
      </c>
      <c r="AD79" s="320">
        <f t="shared" si="31"/>
        <v>2.3337334933973608</v>
      </c>
      <c r="AE79" s="320">
        <f t="shared" si="32"/>
        <v>-0.89999999999999147</v>
      </c>
      <c r="AF79" s="320">
        <f t="shared" si="33"/>
        <v>35.999999999999986</v>
      </c>
      <c r="AH79" s="99" t="s">
        <v>255</v>
      </c>
      <c r="AI79" s="99">
        <v>3</v>
      </c>
      <c r="AJ79" s="99">
        <v>6</v>
      </c>
      <c r="AK79" s="291">
        <v>25.882352941176471</v>
      </c>
      <c r="AL79" s="291">
        <v>29.799999999999997</v>
      </c>
      <c r="AM79" s="291">
        <v>67.100000000000009</v>
      </c>
      <c r="AO79" s="291">
        <f t="shared" si="20"/>
        <v>-0.78431372549019684</v>
      </c>
      <c r="AP79" s="291">
        <f t="shared" si="21"/>
        <v>-17.799999999999997</v>
      </c>
      <c r="AQ79" s="291">
        <f t="shared" si="22"/>
        <v>0.40000000000000568</v>
      </c>
      <c r="AS79" s="291" t="str">
        <f t="shared" si="29"/>
        <v>Cool 겨울 Bright</v>
      </c>
      <c r="AT79" s="1079" t="str">
        <f t="shared" si="30"/>
        <v>Warm 가을 Mute</v>
      </c>
    </row>
    <row r="80" spans="2:46" ht="13.5" customHeight="1" x14ac:dyDescent="0.4">
      <c r="B80" s="99" t="s">
        <v>255</v>
      </c>
      <c r="C80" s="99">
        <v>3.5</v>
      </c>
      <c r="D80" s="99">
        <v>5</v>
      </c>
      <c r="E80" s="321">
        <v>148</v>
      </c>
      <c r="F80" s="321">
        <v>115</v>
      </c>
      <c r="G80" s="321">
        <v>91</v>
      </c>
      <c r="H80" s="251">
        <f t="shared" si="23"/>
        <v>25.263157894736842</v>
      </c>
      <c r="I80" s="251">
        <f t="shared" si="24"/>
        <v>38.5</v>
      </c>
      <c r="J80" s="251">
        <f t="shared" si="25"/>
        <v>57.999999999999993</v>
      </c>
      <c r="L80" s="99" t="s">
        <v>255</v>
      </c>
      <c r="M80" s="99">
        <v>2</v>
      </c>
      <c r="N80" s="99">
        <v>6.5</v>
      </c>
      <c r="O80" s="217">
        <v>25.714285714285715</v>
      </c>
      <c r="P80" s="217">
        <v>19.8</v>
      </c>
      <c r="Q80" s="217">
        <v>69.399999999999991</v>
      </c>
      <c r="S80" s="217">
        <f t="shared" si="26"/>
        <v>0</v>
      </c>
      <c r="T80" s="217">
        <f t="shared" si="27"/>
        <v>0</v>
      </c>
      <c r="U80" s="217">
        <f t="shared" si="28"/>
        <v>0</v>
      </c>
      <c r="W80" s="99" t="s">
        <v>255</v>
      </c>
      <c r="X80" s="99">
        <v>4</v>
      </c>
      <c r="Y80" s="99">
        <v>5.5</v>
      </c>
      <c r="Z80" s="309">
        <v>25.454545454545453</v>
      </c>
      <c r="AA80" s="309">
        <v>40</v>
      </c>
      <c r="AB80" s="309">
        <v>64.7</v>
      </c>
      <c r="AD80" s="309">
        <f t="shared" si="31"/>
        <v>-1.3689839572192533</v>
      </c>
      <c r="AE80" s="309">
        <f t="shared" si="32"/>
        <v>-0.30000000000000426</v>
      </c>
      <c r="AF80" s="309">
        <f t="shared" si="33"/>
        <v>-17.999999999999986</v>
      </c>
      <c r="AH80" s="99" t="s">
        <v>255</v>
      </c>
      <c r="AI80" s="99">
        <v>5.5</v>
      </c>
      <c r="AJ80" s="99">
        <v>3</v>
      </c>
      <c r="AK80" s="291">
        <v>25.882352941176471</v>
      </c>
      <c r="AL80" s="291">
        <v>29.799999999999997</v>
      </c>
      <c r="AM80" s="291">
        <v>67.100000000000009</v>
      </c>
      <c r="AO80" s="291">
        <f t="shared" si="20"/>
        <v>0</v>
      </c>
      <c r="AP80" s="291">
        <f t="shared" si="21"/>
        <v>0</v>
      </c>
      <c r="AQ80" s="291">
        <f t="shared" si="22"/>
        <v>0</v>
      </c>
      <c r="AS80" s="291" t="str">
        <f t="shared" si="29"/>
        <v>Cool 겨울 Bright</v>
      </c>
      <c r="AT80" s="1079" t="str">
        <f t="shared" si="30"/>
        <v>Warm 가을 Mute</v>
      </c>
    </row>
    <row r="81" spans="2:46" x14ac:dyDescent="0.4">
      <c r="B81" s="99" t="s">
        <v>255</v>
      </c>
      <c r="C81" s="99">
        <v>3.5</v>
      </c>
      <c r="D81" s="99">
        <v>5.5</v>
      </c>
      <c r="E81" s="322">
        <v>161</v>
      </c>
      <c r="F81" s="322">
        <v>128</v>
      </c>
      <c r="G81" s="322">
        <v>103</v>
      </c>
      <c r="H81" s="292">
        <f t="shared" si="23"/>
        <v>25.862068965517242</v>
      </c>
      <c r="I81" s="292">
        <f t="shared" si="24"/>
        <v>36</v>
      </c>
      <c r="J81" s="292">
        <f t="shared" si="25"/>
        <v>63.1</v>
      </c>
      <c r="L81" s="99" t="s">
        <v>255</v>
      </c>
      <c r="M81" s="99">
        <v>6.5</v>
      </c>
      <c r="N81" s="99">
        <v>2</v>
      </c>
      <c r="O81" s="220">
        <v>25.714285714285715</v>
      </c>
      <c r="P81" s="220">
        <v>18.399999999999999</v>
      </c>
      <c r="Q81" s="220">
        <v>74.5</v>
      </c>
      <c r="S81" s="220">
        <f t="shared" si="26"/>
        <v>0</v>
      </c>
      <c r="T81" s="220">
        <f t="shared" si="27"/>
        <v>-1.4000000000000021</v>
      </c>
      <c r="U81" s="220">
        <f t="shared" si="28"/>
        <v>5.1000000000000085</v>
      </c>
      <c r="W81" s="99" t="s">
        <v>255</v>
      </c>
      <c r="X81" s="99">
        <v>5.5</v>
      </c>
      <c r="Y81" s="99">
        <v>8</v>
      </c>
      <c r="Z81" s="323">
        <v>27.5</v>
      </c>
      <c r="AA81" s="323">
        <v>39.700000000000003</v>
      </c>
      <c r="AB81" s="323">
        <v>94.899999999999991</v>
      </c>
      <c r="AD81" s="323">
        <f t="shared" si="31"/>
        <v>2.0454545454545467</v>
      </c>
      <c r="AE81" s="323">
        <f t="shared" si="32"/>
        <v>-0.29999999999999716</v>
      </c>
      <c r="AF81" s="323">
        <f t="shared" si="33"/>
        <v>30.199999999999989</v>
      </c>
      <c r="AH81" s="99" t="s">
        <v>255</v>
      </c>
      <c r="AI81" s="99">
        <v>5.5</v>
      </c>
      <c r="AJ81" s="99">
        <v>5.5</v>
      </c>
      <c r="AK81" s="229">
        <v>26.966292134831459</v>
      </c>
      <c r="AL81" s="229">
        <v>51.4</v>
      </c>
      <c r="AM81" s="229">
        <v>67.800000000000011</v>
      </c>
      <c r="AO81" s="229">
        <f t="shared" si="20"/>
        <v>1.083939193654988</v>
      </c>
      <c r="AP81" s="229">
        <f t="shared" si="21"/>
        <v>21.6</v>
      </c>
      <c r="AQ81" s="229">
        <f t="shared" si="22"/>
        <v>0.70000000000000284</v>
      </c>
      <c r="AS81" s="229" t="str">
        <f t="shared" si="29"/>
        <v>Warm 가을 Mute</v>
      </c>
      <c r="AT81" s="1080" t="str">
        <f t="shared" si="30"/>
        <v>Warm 가을 Mute</v>
      </c>
    </row>
    <row r="82" spans="2:46" x14ac:dyDescent="0.4">
      <c r="B82" s="99" t="s">
        <v>255</v>
      </c>
      <c r="C82" s="99">
        <v>3.5</v>
      </c>
      <c r="D82" s="99">
        <v>6</v>
      </c>
      <c r="E82" s="324">
        <v>174</v>
      </c>
      <c r="F82" s="324">
        <v>141</v>
      </c>
      <c r="G82" s="324">
        <v>116</v>
      </c>
      <c r="H82" s="325">
        <f t="shared" si="23"/>
        <v>25.862068965517242</v>
      </c>
      <c r="I82" s="325">
        <f t="shared" si="24"/>
        <v>33.300000000000004</v>
      </c>
      <c r="J82" s="325">
        <f t="shared" si="25"/>
        <v>68.2</v>
      </c>
      <c r="L82" s="99" t="s">
        <v>255</v>
      </c>
      <c r="M82" s="99">
        <v>2</v>
      </c>
      <c r="N82" s="99">
        <v>7</v>
      </c>
      <c r="O82" s="220">
        <v>25.714285714285715</v>
      </c>
      <c r="P82" s="220">
        <v>18.399999999999999</v>
      </c>
      <c r="Q82" s="220">
        <v>74.5</v>
      </c>
      <c r="S82" s="220">
        <f t="shared" si="26"/>
        <v>0</v>
      </c>
      <c r="T82" s="220">
        <f t="shared" si="27"/>
        <v>0</v>
      </c>
      <c r="U82" s="220">
        <f t="shared" si="28"/>
        <v>0</v>
      </c>
      <c r="W82" s="99" t="s">
        <v>255</v>
      </c>
      <c r="X82" s="99">
        <v>8</v>
      </c>
      <c r="Y82" s="99">
        <v>5.5</v>
      </c>
      <c r="Z82" s="323">
        <v>27.5</v>
      </c>
      <c r="AA82" s="323">
        <v>39.700000000000003</v>
      </c>
      <c r="AB82" s="323">
        <v>94.899999999999991</v>
      </c>
      <c r="AD82" s="323">
        <f t="shared" si="31"/>
        <v>0</v>
      </c>
      <c r="AE82" s="323">
        <f t="shared" si="32"/>
        <v>0</v>
      </c>
      <c r="AF82" s="323">
        <f t="shared" si="33"/>
        <v>0</v>
      </c>
      <c r="AH82" s="99" t="s">
        <v>255</v>
      </c>
      <c r="AI82" s="99">
        <v>1.5</v>
      </c>
      <c r="AJ82" s="99">
        <v>6.5</v>
      </c>
      <c r="AK82" s="169">
        <v>26.666666666666668</v>
      </c>
      <c r="AL82" s="169">
        <v>15.6</v>
      </c>
      <c r="AM82" s="169">
        <v>67.800000000000011</v>
      </c>
      <c r="AO82" s="169">
        <f t="shared" si="20"/>
        <v>-0.29962546816479119</v>
      </c>
      <c r="AP82" s="169">
        <f t="shared" si="21"/>
        <v>-35.799999999999997</v>
      </c>
      <c r="AQ82" s="169">
        <f t="shared" si="22"/>
        <v>0</v>
      </c>
      <c r="AS82" s="169" t="str">
        <f t="shared" si="29"/>
        <v>Warm 봄 Light</v>
      </c>
      <c r="AT82" s="1081" t="str">
        <f t="shared" si="30"/>
        <v>Warm 봄 Light</v>
      </c>
    </row>
    <row r="83" spans="2:46" x14ac:dyDescent="0.4">
      <c r="B83" s="99" t="s">
        <v>255</v>
      </c>
      <c r="C83" s="99">
        <v>3.5</v>
      </c>
      <c r="D83" s="99">
        <v>6.5</v>
      </c>
      <c r="E83" s="326">
        <v>188</v>
      </c>
      <c r="F83" s="326">
        <v>154</v>
      </c>
      <c r="G83" s="326">
        <v>128</v>
      </c>
      <c r="H83" s="327">
        <f t="shared" si="23"/>
        <v>26</v>
      </c>
      <c r="I83" s="327">
        <f t="shared" si="24"/>
        <v>31.900000000000002</v>
      </c>
      <c r="J83" s="327">
        <f t="shared" si="25"/>
        <v>73.7</v>
      </c>
      <c r="L83" s="99" t="s">
        <v>255</v>
      </c>
      <c r="M83" s="99">
        <v>7</v>
      </c>
      <c r="N83" s="99">
        <v>2</v>
      </c>
      <c r="O83" s="224">
        <v>25.714285714285715</v>
      </c>
      <c r="P83" s="224">
        <v>17.2</v>
      </c>
      <c r="Q83" s="224">
        <v>79.600000000000009</v>
      </c>
      <c r="S83" s="224">
        <f t="shared" si="26"/>
        <v>0</v>
      </c>
      <c r="T83" s="224">
        <f t="shared" si="27"/>
        <v>-1.1999999999999993</v>
      </c>
      <c r="U83" s="224">
        <f t="shared" si="28"/>
        <v>5.1000000000000085</v>
      </c>
      <c r="W83" s="99" t="s">
        <v>255</v>
      </c>
      <c r="X83" s="99">
        <v>3.5</v>
      </c>
      <c r="Y83" s="99">
        <v>2.5</v>
      </c>
      <c r="Z83" s="201">
        <v>24</v>
      </c>
      <c r="AA83" s="201">
        <v>38.800000000000004</v>
      </c>
      <c r="AB83" s="201">
        <v>40.400000000000006</v>
      </c>
      <c r="AD83" s="201">
        <f t="shared" si="31"/>
        <v>-3.5</v>
      </c>
      <c r="AE83" s="201">
        <f t="shared" si="32"/>
        <v>-0.89999999999999858</v>
      </c>
      <c r="AF83" s="201">
        <f t="shared" si="33"/>
        <v>-54.499999999999986</v>
      </c>
      <c r="AH83" s="99" t="s">
        <v>255</v>
      </c>
      <c r="AI83" s="99">
        <v>6</v>
      </c>
      <c r="AJ83" s="99">
        <v>1.5</v>
      </c>
      <c r="AK83" s="169">
        <v>26.666666666666668</v>
      </c>
      <c r="AL83" s="169">
        <v>15.6</v>
      </c>
      <c r="AM83" s="169">
        <v>67.800000000000011</v>
      </c>
      <c r="AO83" s="169">
        <f t="shared" si="20"/>
        <v>0</v>
      </c>
      <c r="AP83" s="169">
        <f t="shared" si="21"/>
        <v>0</v>
      </c>
      <c r="AQ83" s="169">
        <f t="shared" si="22"/>
        <v>0</v>
      </c>
      <c r="AS83" s="169" t="str">
        <f t="shared" si="29"/>
        <v>Warm 봄 Light</v>
      </c>
      <c r="AT83" s="1081" t="str">
        <f t="shared" si="30"/>
        <v>Warm 봄 Light</v>
      </c>
    </row>
    <row r="84" spans="2:46" ht="13.5" customHeight="1" x14ac:dyDescent="0.4">
      <c r="B84" s="99" t="s">
        <v>255</v>
      </c>
      <c r="C84" s="99">
        <v>3.5</v>
      </c>
      <c r="D84" s="99">
        <v>7</v>
      </c>
      <c r="E84" s="328">
        <v>201</v>
      </c>
      <c r="F84" s="328">
        <v>167</v>
      </c>
      <c r="G84" s="328">
        <v>141</v>
      </c>
      <c r="H84" s="329">
        <f t="shared" si="23"/>
        <v>26</v>
      </c>
      <c r="I84" s="329">
        <f t="shared" si="24"/>
        <v>29.9</v>
      </c>
      <c r="J84" s="329">
        <f t="shared" si="25"/>
        <v>78.8</v>
      </c>
      <c r="L84" s="99" t="s">
        <v>255</v>
      </c>
      <c r="M84" s="99">
        <v>2</v>
      </c>
      <c r="N84" s="99">
        <v>7.5</v>
      </c>
      <c r="O84" s="224">
        <v>25.714285714285715</v>
      </c>
      <c r="P84" s="224">
        <v>17.2</v>
      </c>
      <c r="Q84" s="224">
        <v>79.600000000000009</v>
      </c>
      <c r="S84" s="224">
        <f t="shared" si="26"/>
        <v>0</v>
      </c>
      <c r="T84" s="224">
        <f t="shared" si="27"/>
        <v>0</v>
      </c>
      <c r="U84" s="224">
        <f t="shared" si="28"/>
        <v>0</v>
      </c>
      <c r="W84" s="99" t="s">
        <v>255</v>
      </c>
      <c r="X84" s="99">
        <v>2.5</v>
      </c>
      <c r="Y84" s="99">
        <v>2</v>
      </c>
      <c r="Z84" s="103">
        <v>20.689655172413794</v>
      </c>
      <c r="AA84" s="103">
        <v>38.700000000000003</v>
      </c>
      <c r="AB84" s="103">
        <v>29.4</v>
      </c>
      <c r="AD84" s="103">
        <f t="shared" si="31"/>
        <v>-3.3103448275862064</v>
      </c>
      <c r="AE84" s="103">
        <f t="shared" si="32"/>
        <v>-0.10000000000000142</v>
      </c>
      <c r="AF84" s="103">
        <f t="shared" si="33"/>
        <v>-11.000000000000007</v>
      </c>
      <c r="AH84" s="99" t="s">
        <v>255</v>
      </c>
      <c r="AI84" s="99">
        <v>3.5</v>
      </c>
      <c r="AJ84" s="99">
        <v>6</v>
      </c>
      <c r="AK84" s="325">
        <v>25.862068965517242</v>
      </c>
      <c r="AL84" s="325">
        <v>33.300000000000004</v>
      </c>
      <c r="AM84" s="325">
        <v>68.2</v>
      </c>
      <c r="AO84" s="325">
        <f t="shared" si="20"/>
        <v>-0.80459770114942586</v>
      </c>
      <c r="AP84" s="325">
        <f t="shared" si="21"/>
        <v>17.700000000000003</v>
      </c>
      <c r="AQ84" s="325">
        <f t="shared" si="22"/>
        <v>0.39999999999999147</v>
      </c>
      <c r="AS84" s="325" t="str">
        <f t="shared" si="29"/>
        <v>Cool 겨울 Bright</v>
      </c>
      <c r="AT84" s="1082" t="str">
        <f t="shared" si="30"/>
        <v>Warm 가을 Mute</v>
      </c>
    </row>
    <row r="85" spans="2:46" ht="13.5" customHeight="1" x14ac:dyDescent="0.4">
      <c r="B85" s="99" t="s">
        <v>255</v>
      </c>
      <c r="C85" s="99">
        <v>3.5</v>
      </c>
      <c r="D85" s="99">
        <v>7.5</v>
      </c>
      <c r="E85" s="330">
        <v>215</v>
      </c>
      <c r="F85" s="330">
        <v>180</v>
      </c>
      <c r="G85" s="330">
        <v>153</v>
      </c>
      <c r="H85" s="331">
        <f t="shared" si="23"/>
        <v>26.129032258064516</v>
      </c>
      <c r="I85" s="331">
        <f t="shared" si="24"/>
        <v>28.799999999999997</v>
      </c>
      <c r="J85" s="331">
        <f t="shared" si="25"/>
        <v>84.3</v>
      </c>
      <c r="L85" s="99" t="s">
        <v>255</v>
      </c>
      <c r="M85" s="99">
        <v>8</v>
      </c>
      <c r="N85" s="99">
        <v>2</v>
      </c>
      <c r="O85" s="228">
        <v>25.714285714285715</v>
      </c>
      <c r="P85" s="228">
        <v>16.2</v>
      </c>
      <c r="Q85" s="228">
        <v>84.7</v>
      </c>
      <c r="S85" s="228">
        <f t="shared" si="26"/>
        <v>0</v>
      </c>
      <c r="T85" s="228">
        <f t="shared" si="27"/>
        <v>-1</v>
      </c>
      <c r="U85" s="228">
        <f t="shared" si="28"/>
        <v>5.0999999999999943</v>
      </c>
      <c r="W85" s="99" t="s">
        <v>255</v>
      </c>
      <c r="X85" s="99">
        <v>4.5</v>
      </c>
      <c r="Y85" s="99">
        <v>6.5</v>
      </c>
      <c r="Z85" s="332">
        <v>26.4</v>
      </c>
      <c r="AA85" s="332">
        <v>38.700000000000003</v>
      </c>
      <c r="AB85" s="332">
        <v>76.099999999999994</v>
      </c>
      <c r="AD85" s="332">
        <f t="shared" si="31"/>
        <v>5.710344827586205</v>
      </c>
      <c r="AE85" s="332">
        <f t="shared" si="32"/>
        <v>0</v>
      </c>
      <c r="AF85" s="332">
        <f t="shared" si="33"/>
        <v>46.699999999999996</v>
      </c>
      <c r="AH85" s="99" t="s">
        <v>255</v>
      </c>
      <c r="AI85" s="99">
        <v>5.5</v>
      </c>
      <c r="AJ85" s="99">
        <v>3.5</v>
      </c>
      <c r="AK85" s="325">
        <v>25.862068965517242</v>
      </c>
      <c r="AL85" s="325">
        <v>33.300000000000004</v>
      </c>
      <c r="AM85" s="325">
        <v>68.2</v>
      </c>
      <c r="AO85" s="325">
        <f t="shared" si="20"/>
        <v>0</v>
      </c>
      <c r="AP85" s="325">
        <f t="shared" si="21"/>
        <v>0</v>
      </c>
      <c r="AQ85" s="325">
        <f t="shared" si="22"/>
        <v>0</v>
      </c>
      <c r="AS85" s="325" t="str">
        <f t="shared" si="29"/>
        <v>Cool 겨울 Bright</v>
      </c>
      <c r="AT85" s="1082" t="str">
        <f t="shared" si="30"/>
        <v>Warm 가을 Mute</v>
      </c>
    </row>
    <row r="86" spans="2:46" x14ac:dyDescent="0.4">
      <c r="B86" s="99" t="s">
        <v>255</v>
      </c>
      <c r="C86" s="99">
        <v>3.5</v>
      </c>
      <c r="D86" s="99">
        <v>8</v>
      </c>
      <c r="E86" s="333">
        <v>228</v>
      </c>
      <c r="F86" s="333">
        <v>194</v>
      </c>
      <c r="G86" s="333">
        <v>166</v>
      </c>
      <c r="H86" s="334">
        <f t="shared" si="23"/>
        <v>27.096774193548388</v>
      </c>
      <c r="I86" s="334">
        <f t="shared" si="24"/>
        <v>27.200000000000003</v>
      </c>
      <c r="J86" s="334">
        <f t="shared" si="25"/>
        <v>89.4</v>
      </c>
      <c r="L86" s="99" t="s">
        <v>255</v>
      </c>
      <c r="M86" s="99">
        <v>2</v>
      </c>
      <c r="N86" s="99">
        <v>8</v>
      </c>
      <c r="O86" s="228">
        <v>25.714285714285715</v>
      </c>
      <c r="P86" s="228">
        <v>16.2</v>
      </c>
      <c r="Q86" s="228">
        <v>84.7</v>
      </c>
      <c r="S86" s="228">
        <f t="shared" si="26"/>
        <v>0</v>
      </c>
      <c r="T86" s="228">
        <f t="shared" si="27"/>
        <v>0</v>
      </c>
      <c r="U86" s="228">
        <f t="shared" si="28"/>
        <v>0</v>
      </c>
      <c r="W86" s="99" t="s">
        <v>255</v>
      </c>
      <c r="X86" s="99">
        <v>5</v>
      </c>
      <c r="Y86" s="99">
        <v>7.5</v>
      </c>
      <c r="Z86" s="335">
        <v>26.896551724137932</v>
      </c>
      <c r="AA86" s="335">
        <v>38.700000000000003</v>
      </c>
      <c r="AB86" s="335">
        <v>88.2</v>
      </c>
      <c r="AD86" s="335">
        <f t="shared" si="31"/>
        <v>0.4965517241379338</v>
      </c>
      <c r="AE86" s="335">
        <f t="shared" si="32"/>
        <v>0</v>
      </c>
      <c r="AF86" s="335">
        <f t="shared" si="33"/>
        <v>12.100000000000009</v>
      </c>
      <c r="AH86" s="99" t="s">
        <v>255</v>
      </c>
      <c r="AI86" s="99">
        <v>6</v>
      </c>
      <c r="AJ86" s="99">
        <v>5.5</v>
      </c>
      <c r="AK86" s="191">
        <v>27.216494845360824</v>
      </c>
      <c r="AL86" s="191">
        <v>55.1</v>
      </c>
      <c r="AM86" s="191">
        <v>69</v>
      </c>
      <c r="AO86" s="191">
        <f t="shared" si="20"/>
        <v>1.354425879843582</v>
      </c>
      <c r="AP86" s="191">
        <f t="shared" si="21"/>
        <v>21.799999999999997</v>
      </c>
      <c r="AQ86" s="191">
        <f t="shared" si="22"/>
        <v>0.79999999999999716</v>
      </c>
      <c r="AS86" s="191" t="str">
        <f t="shared" si="29"/>
        <v>Warm 가을 Deep</v>
      </c>
      <c r="AT86" s="1083" t="str">
        <f t="shared" si="30"/>
        <v>Warm 가을 Deep</v>
      </c>
    </row>
    <row r="87" spans="2:46" ht="13.5" customHeight="1" x14ac:dyDescent="0.4">
      <c r="B87" s="99" t="s">
        <v>255</v>
      </c>
      <c r="C87" s="99">
        <v>3.5</v>
      </c>
      <c r="D87" s="99">
        <v>8.5</v>
      </c>
      <c r="E87" s="336">
        <v>242</v>
      </c>
      <c r="F87" s="336">
        <v>207</v>
      </c>
      <c r="G87" s="336">
        <v>177</v>
      </c>
      <c r="H87" s="337">
        <f t="shared" si="23"/>
        <v>27.692307692307693</v>
      </c>
      <c r="I87" s="337">
        <f t="shared" si="24"/>
        <v>26.900000000000002</v>
      </c>
      <c r="J87" s="337">
        <f t="shared" si="25"/>
        <v>94.899999999999991</v>
      </c>
      <c r="L87" s="99" t="s">
        <v>255</v>
      </c>
      <c r="M87" s="99">
        <v>9</v>
      </c>
      <c r="N87" s="99">
        <v>1.5</v>
      </c>
      <c r="O87" s="193">
        <v>25.714285714285715</v>
      </c>
      <c r="P87" s="193">
        <v>11.700000000000001</v>
      </c>
      <c r="Q87" s="193">
        <v>94.1</v>
      </c>
      <c r="S87" s="193">
        <f t="shared" si="26"/>
        <v>0</v>
      </c>
      <c r="T87" s="193">
        <f t="shared" si="27"/>
        <v>-4.4999999999999982</v>
      </c>
      <c r="U87" s="193">
        <f t="shared" si="28"/>
        <v>9.3999999999999915</v>
      </c>
      <c r="W87" s="99" t="s">
        <v>255</v>
      </c>
      <c r="X87" s="99">
        <v>7.5</v>
      </c>
      <c r="Y87" s="99">
        <v>5</v>
      </c>
      <c r="Z87" s="335">
        <v>26.896551724137932</v>
      </c>
      <c r="AA87" s="335">
        <v>38.700000000000003</v>
      </c>
      <c r="AB87" s="335">
        <v>88.2</v>
      </c>
      <c r="AD87" s="335">
        <f t="shared" si="31"/>
        <v>0</v>
      </c>
      <c r="AE87" s="335">
        <f t="shared" si="32"/>
        <v>0</v>
      </c>
      <c r="AF87" s="335">
        <f t="shared" si="33"/>
        <v>0</v>
      </c>
      <c r="AH87" s="99" t="s">
        <v>255</v>
      </c>
      <c r="AI87" s="99">
        <v>2</v>
      </c>
      <c r="AJ87" s="99">
        <v>6.5</v>
      </c>
      <c r="AK87" s="217">
        <v>25.714285714285715</v>
      </c>
      <c r="AL87" s="217">
        <v>19.8</v>
      </c>
      <c r="AM87" s="217">
        <v>69.399999999999991</v>
      </c>
      <c r="AO87" s="217">
        <f t="shared" si="20"/>
        <v>-1.5022091310751087</v>
      </c>
      <c r="AP87" s="217">
        <f t="shared" si="21"/>
        <v>-35.299999999999997</v>
      </c>
      <c r="AQ87" s="217">
        <f t="shared" si="22"/>
        <v>0.39999999999999147</v>
      </c>
      <c r="AS87" s="217" t="str">
        <f t="shared" si="29"/>
        <v>Cool 여름 Mute</v>
      </c>
      <c r="AT87" s="1084" t="str">
        <f t="shared" si="30"/>
        <v>Warm 봄 Light</v>
      </c>
    </row>
    <row r="88" spans="2:46" ht="13.5" customHeight="1" x14ac:dyDescent="0.4">
      <c r="B88" s="99" t="s">
        <v>255</v>
      </c>
      <c r="C88" s="99">
        <v>4</v>
      </c>
      <c r="D88" s="99">
        <v>1</v>
      </c>
      <c r="E88" s="338">
        <v>104</v>
      </c>
      <c r="F88" s="338">
        <v>94</v>
      </c>
      <c r="G88" s="338">
        <v>87</v>
      </c>
      <c r="H88" s="245">
        <f t="shared" si="23"/>
        <v>24.705882352941178</v>
      </c>
      <c r="I88" s="245">
        <f t="shared" si="24"/>
        <v>16.3</v>
      </c>
      <c r="J88" s="245">
        <f t="shared" si="25"/>
        <v>40.799999999999997</v>
      </c>
      <c r="L88" s="99" t="s">
        <v>255</v>
      </c>
      <c r="M88" s="99">
        <v>1.5</v>
      </c>
      <c r="N88" s="99">
        <v>9</v>
      </c>
      <c r="O88" s="193">
        <v>25.714285714285715</v>
      </c>
      <c r="P88" s="193">
        <v>11.700000000000001</v>
      </c>
      <c r="Q88" s="193">
        <v>94.1</v>
      </c>
      <c r="S88" s="193">
        <f t="shared" si="26"/>
        <v>0</v>
      </c>
      <c r="T88" s="193">
        <f t="shared" si="27"/>
        <v>0</v>
      </c>
      <c r="U88" s="193">
        <f t="shared" si="28"/>
        <v>0</v>
      </c>
      <c r="W88" s="99" t="s">
        <v>255</v>
      </c>
      <c r="X88" s="99">
        <v>3.5</v>
      </c>
      <c r="Y88" s="99">
        <v>5</v>
      </c>
      <c r="Z88" s="251">
        <v>25.263157894736842</v>
      </c>
      <c r="AA88" s="251">
        <v>38.5</v>
      </c>
      <c r="AB88" s="251">
        <v>57.999999999999993</v>
      </c>
      <c r="AD88" s="251">
        <f t="shared" si="31"/>
        <v>-1.6333938294010899</v>
      </c>
      <c r="AE88" s="251">
        <f t="shared" si="32"/>
        <v>-0.20000000000000284</v>
      </c>
      <c r="AF88" s="251">
        <f t="shared" si="33"/>
        <v>-30.20000000000001</v>
      </c>
      <c r="AH88" s="99" t="s">
        <v>255</v>
      </c>
      <c r="AI88" s="99">
        <v>6</v>
      </c>
      <c r="AJ88" s="99">
        <v>2</v>
      </c>
      <c r="AK88" s="217">
        <v>25.714285714285715</v>
      </c>
      <c r="AL88" s="217">
        <v>19.8</v>
      </c>
      <c r="AM88" s="217">
        <v>69.399999999999991</v>
      </c>
      <c r="AO88" s="217">
        <f t="shared" si="20"/>
        <v>0</v>
      </c>
      <c r="AP88" s="217">
        <f t="shared" si="21"/>
        <v>0</v>
      </c>
      <c r="AQ88" s="217">
        <f t="shared" si="22"/>
        <v>0</v>
      </c>
      <c r="AS88" s="217" t="str">
        <f t="shared" si="29"/>
        <v>Cool 여름 Mute</v>
      </c>
      <c r="AT88" s="1084" t="str">
        <f t="shared" si="30"/>
        <v>Warm 봄 Light</v>
      </c>
    </row>
    <row r="89" spans="2:46" ht="13.5" customHeight="1" x14ac:dyDescent="0.4">
      <c r="B89" s="99" t="s">
        <v>255</v>
      </c>
      <c r="C89" s="99">
        <v>4</v>
      </c>
      <c r="D89" s="99">
        <v>1.5</v>
      </c>
      <c r="E89" s="339">
        <v>109</v>
      </c>
      <c r="F89" s="339">
        <v>93</v>
      </c>
      <c r="G89" s="339">
        <v>83</v>
      </c>
      <c r="H89" s="100">
        <f t="shared" si="23"/>
        <v>23.076923076923077</v>
      </c>
      <c r="I89" s="100">
        <f t="shared" si="24"/>
        <v>23.9</v>
      </c>
      <c r="J89" s="100">
        <f t="shared" si="25"/>
        <v>42.699999999999996</v>
      </c>
      <c r="L89" s="99" t="s">
        <v>255</v>
      </c>
      <c r="M89" s="99">
        <v>5</v>
      </c>
      <c r="N89" s="99">
        <v>4.5</v>
      </c>
      <c r="O89" s="202">
        <v>25.822784810126581</v>
      </c>
      <c r="P89" s="202">
        <v>54.900000000000006</v>
      </c>
      <c r="Q89" s="202">
        <v>56.499999999999993</v>
      </c>
      <c r="S89" s="202">
        <f t="shared" si="26"/>
        <v>0.10849909584086603</v>
      </c>
      <c r="T89" s="202">
        <f t="shared" si="27"/>
        <v>43.2</v>
      </c>
      <c r="U89" s="202">
        <f t="shared" si="28"/>
        <v>-37.6</v>
      </c>
      <c r="W89" s="99" t="s">
        <v>255</v>
      </c>
      <c r="X89" s="99">
        <v>4.5</v>
      </c>
      <c r="Y89" s="99">
        <v>3.5</v>
      </c>
      <c r="Z89" s="251">
        <v>25.263157894736842</v>
      </c>
      <c r="AA89" s="251">
        <v>38.5</v>
      </c>
      <c r="AB89" s="251">
        <v>57.999999999999993</v>
      </c>
      <c r="AD89" s="251">
        <f t="shared" si="31"/>
        <v>0</v>
      </c>
      <c r="AE89" s="251">
        <f t="shared" si="32"/>
        <v>0</v>
      </c>
      <c r="AF89" s="251">
        <f t="shared" si="33"/>
        <v>0</v>
      </c>
      <c r="AH89" s="99" t="s">
        <v>255</v>
      </c>
      <c r="AI89" s="99">
        <v>4</v>
      </c>
      <c r="AJ89" s="99">
        <v>6</v>
      </c>
      <c r="AK89" s="340">
        <v>25.970149253731343</v>
      </c>
      <c r="AL89" s="340">
        <v>37.6</v>
      </c>
      <c r="AM89" s="340">
        <v>69.8</v>
      </c>
      <c r="AO89" s="340">
        <f t="shared" si="20"/>
        <v>0.25586353944562745</v>
      </c>
      <c r="AP89" s="340">
        <f t="shared" si="21"/>
        <v>17.8</v>
      </c>
      <c r="AQ89" s="340">
        <f t="shared" si="22"/>
        <v>0.40000000000000568</v>
      </c>
      <c r="AS89" s="340" t="str">
        <f t="shared" si="29"/>
        <v>Cool 겨울 Bright</v>
      </c>
      <c r="AT89" s="1085" t="str">
        <f t="shared" si="30"/>
        <v>Warm 가을 Mute</v>
      </c>
    </row>
    <row r="90" spans="2:46" x14ac:dyDescent="0.4">
      <c r="B90" s="99" t="s">
        <v>255</v>
      </c>
      <c r="C90" s="99">
        <v>4</v>
      </c>
      <c r="D90" s="99">
        <v>2</v>
      </c>
      <c r="E90" s="341">
        <v>113</v>
      </c>
      <c r="F90" s="341">
        <v>92</v>
      </c>
      <c r="G90" s="341">
        <v>79</v>
      </c>
      <c r="H90" s="109">
        <f t="shared" si="23"/>
        <v>22.941176470588236</v>
      </c>
      <c r="I90" s="109">
        <f t="shared" si="24"/>
        <v>30.099999999999998</v>
      </c>
      <c r="J90" s="109">
        <f t="shared" si="25"/>
        <v>44.3</v>
      </c>
      <c r="L90" s="99" t="s">
        <v>255</v>
      </c>
      <c r="M90" s="99">
        <v>4.5</v>
      </c>
      <c r="N90" s="99">
        <v>4.5</v>
      </c>
      <c r="O90" s="222">
        <v>25.833333333333332</v>
      </c>
      <c r="P90" s="222">
        <v>51.1</v>
      </c>
      <c r="Q90" s="222">
        <v>55.300000000000004</v>
      </c>
      <c r="S90" s="222">
        <f t="shared" si="26"/>
        <v>1.0548523206750815E-2</v>
      </c>
      <c r="T90" s="222">
        <f t="shared" si="27"/>
        <v>-3.8000000000000043</v>
      </c>
      <c r="U90" s="222">
        <f t="shared" si="28"/>
        <v>-1.1999999999999886</v>
      </c>
      <c r="W90" s="99" t="s">
        <v>255</v>
      </c>
      <c r="X90" s="99">
        <v>4</v>
      </c>
      <c r="Y90" s="99">
        <v>6</v>
      </c>
      <c r="Z90" s="340">
        <v>25.970149253731343</v>
      </c>
      <c r="AA90" s="340">
        <v>37.6</v>
      </c>
      <c r="AB90" s="340">
        <v>69.8</v>
      </c>
      <c r="AD90" s="340">
        <f t="shared" si="31"/>
        <v>0.70699135899450027</v>
      </c>
      <c r="AE90" s="340">
        <f t="shared" si="32"/>
        <v>-0.89999999999999858</v>
      </c>
      <c r="AF90" s="340">
        <f t="shared" si="33"/>
        <v>11.800000000000004</v>
      </c>
      <c r="AH90" s="99" t="s">
        <v>255</v>
      </c>
      <c r="AI90" s="99">
        <v>6.5</v>
      </c>
      <c r="AJ90" s="99">
        <v>5.5</v>
      </c>
      <c r="AK90" s="163">
        <v>27.428571428571427</v>
      </c>
      <c r="AL90" s="163">
        <v>58.699999999999996</v>
      </c>
      <c r="AM90" s="163">
        <v>70.199999999999989</v>
      </c>
      <c r="AO90" s="163">
        <f t="shared" si="20"/>
        <v>1.4584221748400843</v>
      </c>
      <c r="AP90" s="163">
        <f t="shared" si="21"/>
        <v>21.099999999999994</v>
      </c>
      <c r="AQ90" s="163">
        <f t="shared" si="22"/>
        <v>0.39999999999999147</v>
      </c>
      <c r="AS90" s="163" t="str">
        <f t="shared" si="29"/>
        <v>Warm 가을 Deep</v>
      </c>
      <c r="AT90" s="1086" t="str">
        <f t="shared" si="30"/>
        <v>Warm 가을 Deep</v>
      </c>
    </row>
    <row r="91" spans="2:46" x14ac:dyDescent="0.4">
      <c r="B91" s="99" t="s">
        <v>255</v>
      </c>
      <c r="C91" s="99">
        <v>4</v>
      </c>
      <c r="D91" s="99">
        <v>2.5</v>
      </c>
      <c r="E91" s="342">
        <v>116</v>
      </c>
      <c r="F91" s="342">
        <v>91</v>
      </c>
      <c r="G91" s="342">
        <v>74</v>
      </c>
      <c r="H91" s="117">
        <f t="shared" si="23"/>
        <v>24.285714285714285</v>
      </c>
      <c r="I91" s="117">
        <f t="shared" si="24"/>
        <v>36.199999999999996</v>
      </c>
      <c r="J91" s="117">
        <f t="shared" si="25"/>
        <v>45.5</v>
      </c>
      <c r="L91" s="99" t="s">
        <v>255</v>
      </c>
      <c r="M91" s="99">
        <v>4</v>
      </c>
      <c r="N91" s="99">
        <v>5</v>
      </c>
      <c r="O91" s="262">
        <v>25.846153846153847</v>
      </c>
      <c r="P91" s="262">
        <v>43</v>
      </c>
      <c r="Q91" s="262">
        <v>59.199999999999996</v>
      </c>
      <c r="S91" s="262">
        <f t="shared" si="26"/>
        <v>1.2820512820514551E-2</v>
      </c>
      <c r="T91" s="262">
        <f t="shared" si="27"/>
        <v>-8.1000000000000014</v>
      </c>
      <c r="U91" s="262">
        <f t="shared" si="28"/>
        <v>3.8999999999999915</v>
      </c>
      <c r="W91" s="99" t="s">
        <v>255</v>
      </c>
      <c r="X91" s="99">
        <v>3</v>
      </c>
      <c r="Y91" s="99">
        <v>4.5</v>
      </c>
      <c r="Z91" s="185">
        <v>24.489795918367346</v>
      </c>
      <c r="AA91" s="185">
        <v>37.1</v>
      </c>
      <c r="AB91" s="185">
        <v>51.800000000000004</v>
      </c>
      <c r="AD91" s="185">
        <f t="shared" si="31"/>
        <v>-1.480353335363997</v>
      </c>
      <c r="AE91" s="185">
        <f t="shared" si="32"/>
        <v>-0.5</v>
      </c>
      <c r="AF91" s="185">
        <f t="shared" si="33"/>
        <v>-17.999999999999993</v>
      </c>
      <c r="AH91" s="99" t="s">
        <v>255</v>
      </c>
      <c r="AI91" s="99">
        <v>7</v>
      </c>
      <c r="AJ91" s="99">
        <v>5.5</v>
      </c>
      <c r="AK91" s="140">
        <v>27.857142857142858</v>
      </c>
      <c r="AL91" s="140">
        <v>61.9</v>
      </c>
      <c r="AM91" s="140">
        <v>71</v>
      </c>
      <c r="AO91" s="140">
        <f t="shared" si="20"/>
        <v>0.4285714285714306</v>
      </c>
      <c r="AP91" s="140">
        <f t="shared" si="21"/>
        <v>3.2000000000000028</v>
      </c>
      <c r="AQ91" s="140">
        <f t="shared" si="22"/>
        <v>0.80000000000001137</v>
      </c>
      <c r="AS91" s="140" t="str">
        <f t="shared" si="29"/>
        <v>Warm 가을 Deep</v>
      </c>
      <c r="AT91" s="1087" t="str">
        <f t="shared" si="30"/>
        <v>Warm 가을 Deep</v>
      </c>
    </row>
    <row r="92" spans="2:46" x14ac:dyDescent="0.4">
      <c r="B92" s="99" t="s">
        <v>255</v>
      </c>
      <c r="C92" s="99">
        <v>4</v>
      </c>
      <c r="D92" s="99">
        <v>3</v>
      </c>
      <c r="E92" s="343">
        <v>119</v>
      </c>
      <c r="F92" s="343">
        <v>90</v>
      </c>
      <c r="G92" s="343">
        <v>70</v>
      </c>
      <c r="H92" s="131">
        <f t="shared" si="23"/>
        <v>24.489795918367346</v>
      </c>
      <c r="I92" s="131">
        <f t="shared" si="24"/>
        <v>41.199999999999996</v>
      </c>
      <c r="J92" s="131">
        <f t="shared" si="25"/>
        <v>46.7</v>
      </c>
      <c r="L92" s="99" t="s">
        <v>255</v>
      </c>
      <c r="M92" s="99">
        <v>5</v>
      </c>
      <c r="N92" s="99">
        <v>3.5</v>
      </c>
      <c r="O92" s="292">
        <v>25.862068965517242</v>
      </c>
      <c r="P92" s="292">
        <v>36</v>
      </c>
      <c r="Q92" s="292">
        <v>63.1</v>
      </c>
      <c r="S92" s="292">
        <f t="shared" si="26"/>
        <v>1.5915119363395291E-2</v>
      </c>
      <c r="T92" s="292">
        <f t="shared" si="27"/>
        <v>-7</v>
      </c>
      <c r="U92" s="292">
        <f t="shared" si="28"/>
        <v>3.9000000000000057</v>
      </c>
      <c r="W92" s="99" t="s">
        <v>255</v>
      </c>
      <c r="X92" s="99">
        <v>4.5</v>
      </c>
      <c r="Y92" s="99">
        <v>7</v>
      </c>
      <c r="Z92" s="344">
        <v>26.493506493506494</v>
      </c>
      <c r="AA92" s="344">
        <v>37</v>
      </c>
      <c r="AB92" s="344">
        <v>81.599999999999994</v>
      </c>
      <c r="AD92" s="344">
        <f t="shared" si="31"/>
        <v>2.0037105751391486</v>
      </c>
      <c r="AE92" s="344">
        <f t="shared" si="32"/>
        <v>-0.10000000000000142</v>
      </c>
      <c r="AF92" s="344">
        <f t="shared" si="33"/>
        <v>29.79999999999999</v>
      </c>
      <c r="AH92" s="99" t="s">
        <v>255</v>
      </c>
      <c r="AI92" s="99">
        <v>4.5</v>
      </c>
      <c r="AJ92" s="99">
        <v>6</v>
      </c>
      <c r="AK92" s="316">
        <v>26.4</v>
      </c>
      <c r="AL92" s="316">
        <v>41.4</v>
      </c>
      <c r="AM92" s="316">
        <v>71</v>
      </c>
      <c r="AO92" s="316">
        <f t="shared" si="20"/>
        <v>-1.4571428571428591</v>
      </c>
      <c r="AP92" s="316">
        <f t="shared" si="21"/>
        <v>-20.5</v>
      </c>
      <c r="AQ92" s="316">
        <f t="shared" si="22"/>
        <v>0</v>
      </c>
      <c r="AS92" s="316" t="str">
        <f t="shared" si="29"/>
        <v>Warm 가을 Mute</v>
      </c>
      <c r="AT92" s="1088" t="str">
        <f t="shared" si="30"/>
        <v>Warm 가을 Mute</v>
      </c>
    </row>
    <row r="93" spans="2:46" ht="13.5" customHeight="1" x14ac:dyDescent="0.4">
      <c r="B93" s="99" t="s">
        <v>255</v>
      </c>
      <c r="C93" s="99">
        <v>4</v>
      </c>
      <c r="D93" s="99">
        <v>3.5</v>
      </c>
      <c r="E93" s="345">
        <v>122</v>
      </c>
      <c r="F93" s="345">
        <v>89</v>
      </c>
      <c r="G93" s="345">
        <v>65</v>
      </c>
      <c r="H93" s="145">
        <f t="shared" si="23"/>
        <v>25.263157894736842</v>
      </c>
      <c r="I93" s="145">
        <f t="shared" si="24"/>
        <v>46.7</v>
      </c>
      <c r="J93" s="145">
        <f t="shared" si="25"/>
        <v>47.8</v>
      </c>
      <c r="L93" s="99" t="s">
        <v>255</v>
      </c>
      <c r="M93" s="99">
        <v>3.5</v>
      </c>
      <c r="N93" s="99">
        <v>5.5</v>
      </c>
      <c r="O93" s="292">
        <v>25.862068965517242</v>
      </c>
      <c r="P93" s="292">
        <v>36</v>
      </c>
      <c r="Q93" s="292">
        <v>63.1</v>
      </c>
      <c r="S93" s="292">
        <f t="shared" si="26"/>
        <v>0</v>
      </c>
      <c r="T93" s="292">
        <f t="shared" si="27"/>
        <v>0</v>
      </c>
      <c r="U93" s="292">
        <f t="shared" si="28"/>
        <v>0</v>
      </c>
      <c r="W93" s="99" t="s">
        <v>255</v>
      </c>
      <c r="X93" s="99">
        <v>5</v>
      </c>
      <c r="Y93" s="99">
        <v>8</v>
      </c>
      <c r="Z93" s="346">
        <v>27.272727272727273</v>
      </c>
      <c r="AA93" s="346">
        <v>36.799999999999997</v>
      </c>
      <c r="AB93" s="346">
        <v>93.7</v>
      </c>
      <c r="AD93" s="346">
        <f t="shared" si="31"/>
        <v>0.77922077922077904</v>
      </c>
      <c r="AE93" s="346">
        <f t="shared" si="32"/>
        <v>-0.20000000000000284</v>
      </c>
      <c r="AF93" s="346">
        <f t="shared" si="33"/>
        <v>12.100000000000009</v>
      </c>
      <c r="AH93" s="99" t="s">
        <v>255</v>
      </c>
      <c r="AI93" s="99">
        <v>2.5</v>
      </c>
      <c r="AJ93" s="99">
        <v>6.5</v>
      </c>
      <c r="AK93" s="258">
        <v>25.90909090909091</v>
      </c>
      <c r="AL93" s="258">
        <v>24.3</v>
      </c>
      <c r="AM93" s="258">
        <v>71</v>
      </c>
      <c r="AO93" s="258">
        <f t="shared" si="20"/>
        <v>-0.49090909090908852</v>
      </c>
      <c r="AP93" s="258">
        <f t="shared" si="21"/>
        <v>-17.099999999999998</v>
      </c>
      <c r="AQ93" s="258">
        <f t="shared" si="22"/>
        <v>0</v>
      </c>
      <c r="AS93" s="258" t="str">
        <f t="shared" si="29"/>
        <v>Cool 겨울 Bright</v>
      </c>
      <c r="AT93" s="1089" t="str">
        <f t="shared" si="30"/>
        <v>Warm 봄 Bright</v>
      </c>
    </row>
    <row r="94" spans="2:46" ht="13.5" customHeight="1" x14ac:dyDescent="0.4">
      <c r="B94" s="99" t="s">
        <v>255</v>
      </c>
      <c r="C94" s="99">
        <v>4</v>
      </c>
      <c r="D94" s="99">
        <v>4</v>
      </c>
      <c r="E94" s="347">
        <v>126</v>
      </c>
      <c r="F94" s="347">
        <v>88</v>
      </c>
      <c r="G94" s="347">
        <v>61</v>
      </c>
      <c r="H94" s="155">
        <f t="shared" si="23"/>
        <v>24.923076923076923</v>
      </c>
      <c r="I94" s="155">
        <f t="shared" si="24"/>
        <v>51.6</v>
      </c>
      <c r="J94" s="155">
        <f t="shared" si="25"/>
        <v>49.4</v>
      </c>
      <c r="L94" s="99" t="s">
        <v>255</v>
      </c>
      <c r="M94" s="99">
        <v>5.5</v>
      </c>
      <c r="N94" s="99">
        <v>3.5</v>
      </c>
      <c r="O94" s="325">
        <v>25.862068965517242</v>
      </c>
      <c r="P94" s="325">
        <v>33.300000000000004</v>
      </c>
      <c r="Q94" s="325">
        <v>68.2</v>
      </c>
      <c r="S94" s="325">
        <f t="shared" si="26"/>
        <v>0</v>
      </c>
      <c r="T94" s="325">
        <f t="shared" si="27"/>
        <v>-2.6999999999999957</v>
      </c>
      <c r="U94" s="325">
        <f t="shared" si="28"/>
        <v>5.1000000000000014</v>
      </c>
      <c r="W94" s="99" t="s">
        <v>255</v>
      </c>
      <c r="X94" s="99">
        <v>8</v>
      </c>
      <c r="Y94" s="99">
        <v>5</v>
      </c>
      <c r="Z94" s="346">
        <v>27.272727272727273</v>
      </c>
      <c r="AA94" s="346">
        <v>36.799999999999997</v>
      </c>
      <c r="AB94" s="346">
        <v>93.7</v>
      </c>
      <c r="AD94" s="346">
        <f t="shared" si="31"/>
        <v>0</v>
      </c>
      <c r="AE94" s="346">
        <f t="shared" si="32"/>
        <v>0</v>
      </c>
      <c r="AF94" s="346">
        <f t="shared" si="33"/>
        <v>0</v>
      </c>
      <c r="AH94" s="99" t="s">
        <v>255</v>
      </c>
      <c r="AI94" s="99">
        <v>6</v>
      </c>
      <c r="AJ94" s="99">
        <v>2.5</v>
      </c>
      <c r="AK94" s="258">
        <v>25.90909090909091</v>
      </c>
      <c r="AL94" s="258">
        <v>24.3</v>
      </c>
      <c r="AM94" s="258">
        <v>71</v>
      </c>
      <c r="AO94" s="258">
        <f t="shared" si="20"/>
        <v>0</v>
      </c>
      <c r="AP94" s="258">
        <f t="shared" si="21"/>
        <v>0</v>
      </c>
      <c r="AQ94" s="258">
        <f t="shared" si="22"/>
        <v>0</v>
      </c>
      <c r="AS94" s="258" t="str">
        <f t="shared" si="29"/>
        <v>Cool 겨울 Bright</v>
      </c>
      <c r="AT94" s="1089" t="str">
        <f t="shared" si="30"/>
        <v>Warm 봄 Bright</v>
      </c>
    </row>
    <row r="95" spans="2:46" x14ac:dyDescent="0.4">
      <c r="B95" s="99" t="s">
        <v>255</v>
      </c>
      <c r="C95" s="99">
        <v>4</v>
      </c>
      <c r="D95" s="99">
        <v>4.5</v>
      </c>
      <c r="E95" s="348">
        <v>138</v>
      </c>
      <c r="F95" s="348">
        <v>101</v>
      </c>
      <c r="G95" s="348">
        <v>74</v>
      </c>
      <c r="H95" s="212">
        <f t="shared" si="23"/>
        <v>25.3125</v>
      </c>
      <c r="I95" s="212">
        <f t="shared" si="24"/>
        <v>46.400000000000006</v>
      </c>
      <c r="J95" s="212">
        <f t="shared" si="25"/>
        <v>54.1</v>
      </c>
      <c r="L95" s="99" t="s">
        <v>255</v>
      </c>
      <c r="M95" s="99">
        <v>3.5</v>
      </c>
      <c r="N95" s="99">
        <v>6</v>
      </c>
      <c r="O95" s="325">
        <v>25.862068965517242</v>
      </c>
      <c r="P95" s="325">
        <v>33.300000000000004</v>
      </c>
      <c r="Q95" s="325">
        <v>68.2</v>
      </c>
      <c r="S95" s="325">
        <f t="shared" si="26"/>
        <v>0</v>
      </c>
      <c r="T95" s="325">
        <f t="shared" si="27"/>
        <v>0</v>
      </c>
      <c r="U95" s="325">
        <f t="shared" si="28"/>
        <v>0</v>
      </c>
      <c r="W95" s="99" t="s">
        <v>255</v>
      </c>
      <c r="X95" s="99">
        <v>2.5</v>
      </c>
      <c r="Y95" s="99">
        <v>4</v>
      </c>
      <c r="Z95" s="117">
        <v>24.285714285714285</v>
      </c>
      <c r="AA95" s="117">
        <v>36.199999999999996</v>
      </c>
      <c r="AB95" s="117">
        <v>45.5</v>
      </c>
      <c r="AD95" s="117">
        <f t="shared" si="31"/>
        <v>-2.9870129870129887</v>
      </c>
      <c r="AE95" s="117">
        <f t="shared" si="32"/>
        <v>-0.60000000000000142</v>
      </c>
      <c r="AF95" s="117">
        <f t="shared" si="33"/>
        <v>-48.2</v>
      </c>
      <c r="AH95" s="99" t="s">
        <v>255</v>
      </c>
      <c r="AI95" s="99">
        <v>1</v>
      </c>
      <c r="AJ95" s="99">
        <v>7</v>
      </c>
      <c r="AK95" s="124">
        <v>26.666666666666668</v>
      </c>
      <c r="AL95" s="124">
        <v>9.9</v>
      </c>
      <c r="AM95" s="124">
        <v>71.399999999999991</v>
      </c>
      <c r="AO95" s="124">
        <f t="shared" si="20"/>
        <v>0.75757575757575779</v>
      </c>
      <c r="AP95" s="124">
        <f t="shared" si="21"/>
        <v>-14.4</v>
      </c>
      <c r="AQ95" s="124">
        <f t="shared" si="22"/>
        <v>0.39999999999999147</v>
      </c>
      <c r="AS95" s="124" t="str">
        <f t="shared" si="29"/>
        <v>Warm 봄 Light</v>
      </c>
      <c r="AT95" s="1090" t="str">
        <f t="shared" si="30"/>
        <v>Warm 봄 Light</v>
      </c>
    </row>
    <row r="96" spans="2:46" x14ac:dyDescent="0.4">
      <c r="B96" s="99" t="s">
        <v>255</v>
      </c>
      <c r="C96" s="99">
        <v>4</v>
      </c>
      <c r="D96" s="99">
        <v>5</v>
      </c>
      <c r="E96" s="349">
        <v>151</v>
      </c>
      <c r="F96" s="349">
        <v>114</v>
      </c>
      <c r="G96" s="349">
        <v>86</v>
      </c>
      <c r="H96" s="262">
        <f t="shared" si="23"/>
        <v>25.846153846153847</v>
      </c>
      <c r="I96" s="262">
        <f t="shared" si="24"/>
        <v>43</v>
      </c>
      <c r="J96" s="262">
        <f t="shared" si="25"/>
        <v>59.199999999999996</v>
      </c>
      <c r="L96" s="99" t="s">
        <v>255</v>
      </c>
      <c r="M96" s="99">
        <v>5.5</v>
      </c>
      <c r="N96" s="99">
        <v>3</v>
      </c>
      <c r="O96" s="291">
        <v>25.882352941176471</v>
      </c>
      <c r="P96" s="291">
        <v>29.799999999999997</v>
      </c>
      <c r="Q96" s="291">
        <v>67.100000000000009</v>
      </c>
      <c r="S96" s="291">
        <f t="shared" si="26"/>
        <v>2.0283975659229014E-2</v>
      </c>
      <c r="T96" s="291">
        <f t="shared" si="27"/>
        <v>-3.5000000000000071</v>
      </c>
      <c r="U96" s="291">
        <f t="shared" si="28"/>
        <v>-1.0999999999999943</v>
      </c>
      <c r="W96" s="99" t="s">
        <v>255</v>
      </c>
      <c r="X96" s="99">
        <v>4</v>
      </c>
      <c r="Y96" s="99">
        <v>2.5</v>
      </c>
      <c r="Z96" s="117">
        <v>24.285714285714285</v>
      </c>
      <c r="AA96" s="117">
        <v>36.199999999999996</v>
      </c>
      <c r="AB96" s="117">
        <v>45.5</v>
      </c>
      <c r="AD96" s="117">
        <f t="shared" si="31"/>
        <v>0</v>
      </c>
      <c r="AE96" s="117">
        <f t="shared" si="32"/>
        <v>0</v>
      </c>
      <c r="AF96" s="117">
        <f t="shared" si="33"/>
        <v>0</v>
      </c>
      <c r="AH96" s="99" t="s">
        <v>255</v>
      </c>
      <c r="AI96" s="99">
        <v>6.5</v>
      </c>
      <c r="AJ96" s="99">
        <v>1</v>
      </c>
      <c r="AK96" s="124">
        <v>26.666666666666668</v>
      </c>
      <c r="AL96" s="124">
        <v>9.9</v>
      </c>
      <c r="AM96" s="124">
        <v>71.399999999999991</v>
      </c>
      <c r="AO96" s="124">
        <f t="shared" si="20"/>
        <v>0</v>
      </c>
      <c r="AP96" s="124">
        <f t="shared" si="21"/>
        <v>0</v>
      </c>
      <c r="AQ96" s="124">
        <f t="shared" si="22"/>
        <v>0</v>
      </c>
      <c r="AS96" s="124" t="str">
        <f t="shared" si="29"/>
        <v>Warm 봄 Light</v>
      </c>
      <c r="AT96" s="1090" t="str">
        <f t="shared" si="30"/>
        <v>Warm 봄 Light</v>
      </c>
    </row>
    <row r="97" spans="2:46" x14ac:dyDescent="0.4">
      <c r="B97" s="99" t="s">
        <v>255</v>
      </c>
      <c r="C97" s="99">
        <v>4</v>
      </c>
      <c r="D97" s="99">
        <v>5.5</v>
      </c>
      <c r="E97" s="350">
        <v>165</v>
      </c>
      <c r="F97" s="350">
        <v>127</v>
      </c>
      <c r="G97" s="350">
        <v>99</v>
      </c>
      <c r="H97" s="309">
        <f t="shared" si="23"/>
        <v>25.454545454545453</v>
      </c>
      <c r="I97" s="309">
        <f t="shared" si="24"/>
        <v>40</v>
      </c>
      <c r="J97" s="309">
        <f t="shared" si="25"/>
        <v>64.7</v>
      </c>
      <c r="L97" s="99" t="s">
        <v>255</v>
      </c>
      <c r="M97" s="99">
        <v>3</v>
      </c>
      <c r="N97" s="99">
        <v>6</v>
      </c>
      <c r="O97" s="291">
        <v>25.882352941176471</v>
      </c>
      <c r="P97" s="291">
        <v>29.799999999999997</v>
      </c>
      <c r="Q97" s="291">
        <v>67.100000000000009</v>
      </c>
      <c r="S97" s="291">
        <f t="shared" si="26"/>
        <v>0</v>
      </c>
      <c r="T97" s="291">
        <f t="shared" si="27"/>
        <v>0</v>
      </c>
      <c r="U97" s="291">
        <f t="shared" si="28"/>
        <v>0</v>
      </c>
      <c r="W97" s="99" t="s">
        <v>255</v>
      </c>
      <c r="X97" s="99">
        <v>3.5</v>
      </c>
      <c r="Y97" s="99">
        <v>5.5</v>
      </c>
      <c r="Z97" s="292">
        <v>25.862068965517242</v>
      </c>
      <c r="AA97" s="292">
        <v>36</v>
      </c>
      <c r="AB97" s="292">
        <v>63.1</v>
      </c>
      <c r="AD97" s="292">
        <f t="shared" si="31"/>
        <v>1.5763546798029573</v>
      </c>
      <c r="AE97" s="292">
        <f t="shared" si="32"/>
        <v>-0.19999999999999574</v>
      </c>
      <c r="AF97" s="292">
        <f t="shared" si="33"/>
        <v>17.600000000000001</v>
      </c>
      <c r="AH97" s="99" t="s">
        <v>255</v>
      </c>
      <c r="AI97" s="99">
        <v>5</v>
      </c>
      <c r="AJ97" s="99">
        <v>6</v>
      </c>
      <c r="AK97" s="286">
        <v>26.746987951807228</v>
      </c>
      <c r="AL97" s="286">
        <v>45.1</v>
      </c>
      <c r="AM97" s="286">
        <v>72.2</v>
      </c>
      <c r="AO97" s="286">
        <f t="shared" si="20"/>
        <v>8.0321285140559695E-2</v>
      </c>
      <c r="AP97" s="286">
        <f t="shared" si="21"/>
        <v>35.200000000000003</v>
      </c>
      <c r="AQ97" s="286">
        <f t="shared" si="22"/>
        <v>0.80000000000001137</v>
      </c>
      <c r="AS97" s="286" t="str">
        <f t="shared" si="29"/>
        <v>Warm 가을 Mute</v>
      </c>
      <c r="AT97" s="1091" t="str">
        <f t="shared" si="30"/>
        <v>Warm 가을 Mute</v>
      </c>
    </row>
    <row r="98" spans="2:46" ht="13.5" customHeight="1" x14ac:dyDescent="0.4">
      <c r="B98" s="99" t="s">
        <v>255</v>
      </c>
      <c r="C98" s="99">
        <v>4</v>
      </c>
      <c r="D98" s="99">
        <v>6</v>
      </c>
      <c r="E98" s="351">
        <v>178</v>
      </c>
      <c r="F98" s="351">
        <v>140</v>
      </c>
      <c r="G98" s="351">
        <v>111</v>
      </c>
      <c r="H98" s="340">
        <f t="shared" si="23"/>
        <v>25.970149253731343</v>
      </c>
      <c r="I98" s="340">
        <f t="shared" si="24"/>
        <v>37.6</v>
      </c>
      <c r="J98" s="340">
        <f t="shared" si="25"/>
        <v>69.8</v>
      </c>
      <c r="L98" s="99" t="s">
        <v>255</v>
      </c>
      <c r="M98" s="99">
        <v>6</v>
      </c>
      <c r="N98" s="99">
        <v>3</v>
      </c>
      <c r="O98" s="294">
        <v>25.882352941176471</v>
      </c>
      <c r="P98" s="294">
        <v>27.700000000000003</v>
      </c>
      <c r="Q98" s="294">
        <v>72.2</v>
      </c>
      <c r="S98" s="294">
        <f t="shared" si="26"/>
        <v>0</v>
      </c>
      <c r="T98" s="294">
        <f t="shared" si="27"/>
        <v>-2.0999999999999943</v>
      </c>
      <c r="U98" s="294">
        <f t="shared" si="28"/>
        <v>5.0999999999999943</v>
      </c>
      <c r="W98" s="99" t="s">
        <v>255</v>
      </c>
      <c r="X98" s="99">
        <v>5</v>
      </c>
      <c r="Y98" s="99">
        <v>3.5</v>
      </c>
      <c r="Z98" s="292">
        <v>25.862068965517242</v>
      </c>
      <c r="AA98" s="292">
        <v>36</v>
      </c>
      <c r="AB98" s="292">
        <v>63.1</v>
      </c>
      <c r="AD98" s="292">
        <f t="shared" si="31"/>
        <v>0</v>
      </c>
      <c r="AE98" s="292">
        <f t="shared" si="32"/>
        <v>0</v>
      </c>
      <c r="AF98" s="292">
        <f t="shared" si="33"/>
        <v>0</v>
      </c>
      <c r="AH98" s="99" t="s">
        <v>255</v>
      </c>
      <c r="AI98" s="99">
        <v>3</v>
      </c>
      <c r="AJ98" s="99">
        <v>6.5</v>
      </c>
      <c r="AK98" s="294">
        <v>25.882352941176471</v>
      </c>
      <c r="AL98" s="294">
        <v>27.700000000000003</v>
      </c>
      <c r="AM98" s="294">
        <v>72.2</v>
      </c>
      <c r="AO98" s="294">
        <f t="shared" si="20"/>
        <v>-0.86463501063075654</v>
      </c>
      <c r="AP98" s="294">
        <f t="shared" si="21"/>
        <v>-17.399999999999999</v>
      </c>
      <c r="AQ98" s="294">
        <f t="shared" si="22"/>
        <v>0</v>
      </c>
      <c r="AS98" s="294" t="str">
        <f t="shared" si="29"/>
        <v>Cool 겨울 Bright</v>
      </c>
      <c r="AT98" s="1092" t="str">
        <f t="shared" si="30"/>
        <v>Warm 봄 Bright</v>
      </c>
    </row>
    <row r="99" spans="2:46" ht="13.5" customHeight="1" x14ac:dyDescent="0.4">
      <c r="B99" s="99" t="s">
        <v>255</v>
      </c>
      <c r="C99" s="99">
        <v>4</v>
      </c>
      <c r="D99" s="99">
        <v>6.5</v>
      </c>
      <c r="E99" s="352">
        <v>191</v>
      </c>
      <c r="F99" s="352">
        <v>153</v>
      </c>
      <c r="G99" s="352">
        <v>124</v>
      </c>
      <c r="H99" s="353">
        <f t="shared" si="23"/>
        <v>25.970149253731343</v>
      </c>
      <c r="I99" s="353">
        <f t="shared" si="24"/>
        <v>35.099999999999994</v>
      </c>
      <c r="J99" s="353">
        <f t="shared" si="25"/>
        <v>74.900000000000006</v>
      </c>
      <c r="L99" s="99" t="s">
        <v>255</v>
      </c>
      <c r="M99" s="99">
        <v>3</v>
      </c>
      <c r="N99" s="99">
        <v>6.5</v>
      </c>
      <c r="O99" s="294">
        <v>25.882352941176471</v>
      </c>
      <c r="P99" s="294">
        <v>27.700000000000003</v>
      </c>
      <c r="Q99" s="294">
        <v>72.2</v>
      </c>
      <c r="S99" s="294">
        <f t="shared" si="26"/>
        <v>0</v>
      </c>
      <c r="T99" s="294">
        <f t="shared" si="27"/>
        <v>0</v>
      </c>
      <c r="U99" s="294">
        <f t="shared" si="28"/>
        <v>0</v>
      </c>
      <c r="W99" s="99" t="s">
        <v>255</v>
      </c>
      <c r="X99" s="99">
        <v>5</v>
      </c>
      <c r="Y99" s="99">
        <v>8.5</v>
      </c>
      <c r="Z99" s="354">
        <v>27.692307692307693</v>
      </c>
      <c r="AA99" s="354">
        <v>36</v>
      </c>
      <c r="AB99" s="354">
        <v>99.2</v>
      </c>
      <c r="AD99" s="354">
        <f t="shared" si="31"/>
        <v>1.8302387267904514</v>
      </c>
      <c r="AE99" s="354">
        <f t="shared" si="32"/>
        <v>0</v>
      </c>
      <c r="AF99" s="354">
        <f t="shared" si="33"/>
        <v>36.1</v>
      </c>
      <c r="AH99" s="99" t="s">
        <v>255</v>
      </c>
      <c r="AI99" s="99">
        <v>6</v>
      </c>
      <c r="AJ99" s="99">
        <v>3</v>
      </c>
      <c r="AK99" s="294">
        <v>25.882352941176471</v>
      </c>
      <c r="AL99" s="294">
        <v>27.700000000000003</v>
      </c>
      <c r="AM99" s="294">
        <v>72.2</v>
      </c>
      <c r="AO99" s="294">
        <f t="shared" si="20"/>
        <v>0</v>
      </c>
      <c r="AP99" s="294">
        <f t="shared" si="21"/>
        <v>0</v>
      </c>
      <c r="AQ99" s="294">
        <f t="shared" si="22"/>
        <v>0</v>
      </c>
      <c r="AS99" s="294" t="str">
        <f t="shared" si="29"/>
        <v>Cool 겨울 Bright</v>
      </c>
      <c r="AT99" s="1092" t="str">
        <f t="shared" si="30"/>
        <v>Warm 봄 Bright</v>
      </c>
    </row>
    <row r="100" spans="2:46" x14ac:dyDescent="0.4">
      <c r="B100" s="99" t="s">
        <v>255</v>
      </c>
      <c r="C100" s="99">
        <v>4</v>
      </c>
      <c r="D100" s="99">
        <v>7</v>
      </c>
      <c r="E100" s="355">
        <v>205</v>
      </c>
      <c r="F100" s="355">
        <v>166</v>
      </c>
      <c r="G100" s="355">
        <v>136</v>
      </c>
      <c r="H100" s="356">
        <f t="shared" si="23"/>
        <v>26.086956521739129</v>
      </c>
      <c r="I100" s="356">
        <f t="shared" si="24"/>
        <v>33.700000000000003</v>
      </c>
      <c r="J100" s="356">
        <f t="shared" si="25"/>
        <v>80.400000000000006</v>
      </c>
      <c r="L100" s="99" t="s">
        <v>255</v>
      </c>
      <c r="M100" s="99">
        <v>6</v>
      </c>
      <c r="N100" s="99">
        <v>2.5</v>
      </c>
      <c r="O100" s="258">
        <v>25.90909090909091</v>
      </c>
      <c r="P100" s="258">
        <v>24.3</v>
      </c>
      <c r="Q100" s="258">
        <v>71</v>
      </c>
      <c r="S100" s="258">
        <f t="shared" si="26"/>
        <v>2.6737967914439054E-2</v>
      </c>
      <c r="T100" s="258">
        <f t="shared" si="27"/>
        <v>-3.4000000000000021</v>
      </c>
      <c r="U100" s="258">
        <f t="shared" si="28"/>
        <v>-1.2000000000000028</v>
      </c>
      <c r="W100" s="99" t="s">
        <v>255</v>
      </c>
      <c r="X100" s="99">
        <v>8.5</v>
      </c>
      <c r="Y100" s="99">
        <v>5</v>
      </c>
      <c r="Z100" s="354">
        <v>27.692307692307693</v>
      </c>
      <c r="AA100" s="354">
        <v>36</v>
      </c>
      <c r="AB100" s="354">
        <v>99.2</v>
      </c>
      <c r="AD100" s="354">
        <f t="shared" si="31"/>
        <v>0</v>
      </c>
      <c r="AE100" s="354">
        <f t="shared" si="32"/>
        <v>0</v>
      </c>
      <c r="AF100" s="354">
        <f t="shared" si="33"/>
        <v>0</v>
      </c>
      <c r="AH100" s="99" t="s">
        <v>255</v>
      </c>
      <c r="AI100" s="99">
        <v>1.5</v>
      </c>
      <c r="AJ100" s="99">
        <v>7</v>
      </c>
      <c r="AK100" s="174">
        <v>26.666666666666668</v>
      </c>
      <c r="AL100" s="174">
        <v>14.499999999999998</v>
      </c>
      <c r="AM100" s="174">
        <v>72.899999999999991</v>
      </c>
      <c r="AO100" s="174">
        <f t="shared" si="20"/>
        <v>0.78431372549019684</v>
      </c>
      <c r="AP100" s="174">
        <f t="shared" si="21"/>
        <v>-13.200000000000005</v>
      </c>
      <c r="AQ100" s="174">
        <f t="shared" si="22"/>
        <v>0.69999999999998863</v>
      </c>
      <c r="AS100" s="174" t="str">
        <f t="shared" si="29"/>
        <v>Warm 봄 Light</v>
      </c>
      <c r="AT100" s="1093" t="str">
        <f t="shared" si="30"/>
        <v>Warm 봄 Light</v>
      </c>
    </row>
    <row r="101" spans="2:46" x14ac:dyDescent="0.4">
      <c r="B101" s="99" t="s">
        <v>255</v>
      </c>
      <c r="C101" s="99">
        <v>4</v>
      </c>
      <c r="D101" s="99">
        <v>7.5</v>
      </c>
      <c r="E101" s="357">
        <v>218</v>
      </c>
      <c r="F101" s="357">
        <v>179</v>
      </c>
      <c r="G101" s="357">
        <v>148</v>
      </c>
      <c r="H101" s="358">
        <f t="shared" si="23"/>
        <v>26.571428571428573</v>
      </c>
      <c r="I101" s="358">
        <f t="shared" si="24"/>
        <v>32.1</v>
      </c>
      <c r="J101" s="358">
        <f t="shared" si="25"/>
        <v>85.5</v>
      </c>
      <c r="L101" s="99" t="s">
        <v>255</v>
      </c>
      <c r="M101" s="99">
        <v>2.5</v>
      </c>
      <c r="N101" s="99">
        <v>6.5</v>
      </c>
      <c r="O101" s="258">
        <v>25.90909090909091</v>
      </c>
      <c r="P101" s="258">
        <v>24.3</v>
      </c>
      <c r="Q101" s="258">
        <v>71</v>
      </c>
      <c r="S101" s="258">
        <f t="shared" si="26"/>
        <v>0</v>
      </c>
      <c r="T101" s="258">
        <f t="shared" si="27"/>
        <v>0</v>
      </c>
      <c r="U101" s="258">
        <f t="shared" si="28"/>
        <v>0</v>
      </c>
      <c r="W101" s="99" t="s">
        <v>255</v>
      </c>
      <c r="X101" s="99">
        <v>3</v>
      </c>
      <c r="Y101" s="99">
        <v>2</v>
      </c>
      <c r="Z101" s="121">
        <v>21.29032258064516</v>
      </c>
      <c r="AA101" s="121">
        <v>35.6</v>
      </c>
      <c r="AB101" s="121">
        <v>34.1</v>
      </c>
      <c r="AD101" s="121">
        <f t="shared" si="31"/>
        <v>-6.4019851116625333</v>
      </c>
      <c r="AE101" s="121">
        <f t="shared" si="32"/>
        <v>-0.39999999999999858</v>
      </c>
      <c r="AF101" s="121">
        <f t="shared" si="33"/>
        <v>-65.099999999999994</v>
      </c>
      <c r="AH101" s="99" t="s">
        <v>255</v>
      </c>
      <c r="AI101" s="99">
        <v>6.5</v>
      </c>
      <c r="AJ101" s="99">
        <v>1.5</v>
      </c>
      <c r="AK101" s="174">
        <v>26.666666666666668</v>
      </c>
      <c r="AL101" s="174">
        <v>14.499999999999998</v>
      </c>
      <c r="AM101" s="174">
        <v>72.899999999999991</v>
      </c>
      <c r="AO101" s="174">
        <f t="shared" si="20"/>
        <v>0</v>
      </c>
      <c r="AP101" s="174">
        <f t="shared" si="21"/>
        <v>0</v>
      </c>
      <c r="AQ101" s="174">
        <f t="shared" si="22"/>
        <v>0</v>
      </c>
      <c r="AS101" s="174" t="str">
        <f t="shared" si="29"/>
        <v>Warm 봄 Light</v>
      </c>
      <c r="AT101" s="1093" t="str">
        <f t="shared" si="30"/>
        <v>Warm 봄 Light</v>
      </c>
    </row>
    <row r="102" spans="2:46" x14ac:dyDescent="0.4">
      <c r="B102" s="99" t="s">
        <v>255</v>
      </c>
      <c r="C102" s="99">
        <v>4</v>
      </c>
      <c r="D102" s="99">
        <v>8</v>
      </c>
      <c r="E102" s="359">
        <v>232</v>
      </c>
      <c r="F102" s="359">
        <v>193</v>
      </c>
      <c r="G102" s="359">
        <v>160</v>
      </c>
      <c r="H102" s="360">
        <f t="shared" si="23"/>
        <v>27.5</v>
      </c>
      <c r="I102" s="360">
        <f t="shared" si="24"/>
        <v>31</v>
      </c>
      <c r="J102" s="360">
        <f t="shared" si="25"/>
        <v>91</v>
      </c>
      <c r="L102" s="99" t="s">
        <v>255</v>
      </c>
      <c r="M102" s="99">
        <v>6.5</v>
      </c>
      <c r="N102" s="99">
        <v>2.5</v>
      </c>
      <c r="O102" s="260">
        <v>25.90909090909091</v>
      </c>
      <c r="P102" s="260">
        <v>22.7</v>
      </c>
      <c r="Q102" s="260">
        <v>76.099999999999994</v>
      </c>
      <c r="S102" s="260">
        <f t="shared" si="26"/>
        <v>0</v>
      </c>
      <c r="T102" s="260">
        <f t="shared" si="27"/>
        <v>-1.6000000000000014</v>
      </c>
      <c r="U102" s="260">
        <f t="shared" si="28"/>
        <v>5.0999999999999943</v>
      </c>
      <c r="W102" s="99" t="s">
        <v>255</v>
      </c>
      <c r="X102" s="99">
        <v>4.5</v>
      </c>
      <c r="Y102" s="99">
        <v>7.5</v>
      </c>
      <c r="Z102" s="361">
        <v>26.582278481012658</v>
      </c>
      <c r="AA102" s="361">
        <v>35.6</v>
      </c>
      <c r="AB102" s="361">
        <v>87.1</v>
      </c>
      <c r="AD102" s="361">
        <f t="shared" si="31"/>
        <v>5.2919559003674976</v>
      </c>
      <c r="AE102" s="361">
        <f t="shared" si="32"/>
        <v>0</v>
      </c>
      <c r="AF102" s="361">
        <f t="shared" si="33"/>
        <v>52.999999999999993</v>
      </c>
      <c r="AH102" s="99" t="s">
        <v>255</v>
      </c>
      <c r="AI102" s="99">
        <v>5.5</v>
      </c>
      <c r="AJ102" s="99">
        <v>6</v>
      </c>
      <c r="AK102" s="250">
        <v>27.032967032967033</v>
      </c>
      <c r="AL102" s="250">
        <v>48.699999999999996</v>
      </c>
      <c r="AM102" s="250">
        <v>73.3</v>
      </c>
      <c r="AO102" s="250">
        <f t="shared" si="20"/>
        <v>0.366300366300365</v>
      </c>
      <c r="AP102" s="250">
        <f t="shared" si="21"/>
        <v>34.199999999999996</v>
      </c>
      <c r="AQ102" s="250">
        <f t="shared" si="22"/>
        <v>0.40000000000000568</v>
      </c>
      <c r="AS102" s="250" t="str">
        <f t="shared" si="29"/>
        <v>Warm 가을 Mute</v>
      </c>
      <c r="AT102" s="1094" t="str">
        <f t="shared" si="30"/>
        <v>Warm 가을 Mute</v>
      </c>
    </row>
    <row r="103" spans="2:46" ht="13.5" customHeight="1" x14ac:dyDescent="0.4">
      <c r="B103" s="99" t="s">
        <v>255</v>
      </c>
      <c r="C103" s="99">
        <v>4</v>
      </c>
      <c r="D103" s="99">
        <v>8.5</v>
      </c>
      <c r="E103" s="362">
        <v>247</v>
      </c>
      <c r="F103" s="362">
        <v>206</v>
      </c>
      <c r="G103" s="362">
        <v>172</v>
      </c>
      <c r="H103" s="363">
        <f t="shared" si="23"/>
        <v>27.2</v>
      </c>
      <c r="I103" s="363">
        <f t="shared" si="24"/>
        <v>30.4</v>
      </c>
      <c r="J103" s="363">
        <f t="shared" si="25"/>
        <v>96.899999999999991</v>
      </c>
      <c r="L103" s="99" t="s">
        <v>255</v>
      </c>
      <c r="M103" s="99">
        <v>2.5</v>
      </c>
      <c r="N103" s="99">
        <v>7</v>
      </c>
      <c r="O103" s="260">
        <v>25.90909090909091</v>
      </c>
      <c r="P103" s="260">
        <v>22.7</v>
      </c>
      <c r="Q103" s="260">
        <v>76.099999999999994</v>
      </c>
      <c r="S103" s="260">
        <f t="shared" si="26"/>
        <v>0</v>
      </c>
      <c r="T103" s="260">
        <f t="shared" si="27"/>
        <v>0</v>
      </c>
      <c r="U103" s="260">
        <f t="shared" si="28"/>
        <v>0</v>
      </c>
      <c r="W103" s="99" t="s">
        <v>255</v>
      </c>
      <c r="X103" s="99">
        <v>7.5</v>
      </c>
      <c r="Y103" s="99">
        <v>4.5</v>
      </c>
      <c r="Z103" s="361">
        <v>26.582278481012658</v>
      </c>
      <c r="AA103" s="361">
        <v>35.6</v>
      </c>
      <c r="AB103" s="361">
        <v>87.1</v>
      </c>
      <c r="AD103" s="361">
        <f t="shared" si="31"/>
        <v>0</v>
      </c>
      <c r="AE103" s="361">
        <f t="shared" si="32"/>
        <v>0</v>
      </c>
      <c r="AF103" s="361">
        <f t="shared" si="33"/>
        <v>0</v>
      </c>
      <c r="AH103" s="99" t="s">
        <v>255</v>
      </c>
      <c r="AI103" s="99">
        <v>3.5</v>
      </c>
      <c r="AJ103" s="99">
        <v>6.5</v>
      </c>
      <c r="AK103" s="327">
        <v>26</v>
      </c>
      <c r="AL103" s="327">
        <v>31.900000000000002</v>
      </c>
      <c r="AM103" s="327">
        <v>73.7</v>
      </c>
      <c r="AO103" s="327">
        <f t="shared" si="20"/>
        <v>-1.0329670329670328</v>
      </c>
      <c r="AP103" s="327">
        <f t="shared" si="21"/>
        <v>-16.799999999999994</v>
      </c>
      <c r="AQ103" s="327">
        <f t="shared" si="22"/>
        <v>0.40000000000000568</v>
      </c>
      <c r="AS103" s="327" t="str">
        <f t="shared" si="29"/>
        <v>Cool 겨울 Bright</v>
      </c>
      <c r="AT103" s="1095" t="str">
        <f t="shared" si="30"/>
        <v>Warm 가을 Mute</v>
      </c>
    </row>
    <row r="104" spans="2:46" ht="13.5" customHeight="1" x14ac:dyDescent="0.4">
      <c r="B104" s="99" t="s">
        <v>255</v>
      </c>
      <c r="C104" s="99">
        <v>4.5</v>
      </c>
      <c r="D104" s="99">
        <v>1</v>
      </c>
      <c r="E104" s="105">
        <v>130</v>
      </c>
      <c r="F104" s="105">
        <v>120</v>
      </c>
      <c r="G104" s="105">
        <v>113</v>
      </c>
      <c r="H104" s="106">
        <f t="shared" si="23"/>
        <v>24.705882352941178</v>
      </c>
      <c r="I104" s="106">
        <f t="shared" si="24"/>
        <v>13.100000000000001</v>
      </c>
      <c r="J104" s="106">
        <f t="shared" si="25"/>
        <v>51</v>
      </c>
      <c r="L104" s="99" t="s">
        <v>255</v>
      </c>
      <c r="M104" s="99">
        <v>7</v>
      </c>
      <c r="N104" s="99">
        <v>2.5</v>
      </c>
      <c r="O104" s="264">
        <v>25.90909090909091</v>
      </c>
      <c r="P104" s="264">
        <v>21.3</v>
      </c>
      <c r="Q104" s="264">
        <v>81.2</v>
      </c>
      <c r="S104" s="264">
        <f t="shared" si="26"/>
        <v>0</v>
      </c>
      <c r="T104" s="264">
        <f t="shared" si="27"/>
        <v>-1.3999999999999986</v>
      </c>
      <c r="U104" s="264">
        <f t="shared" si="28"/>
        <v>5.1000000000000085</v>
      </c>
      <c r="W104" s="99" t="s">
        <v>255</v>
      </c>
      <c r="X104" s="99">
        <v>4</v>
      </c>
      <c r="Y104" s="99">
        <v>6.5</v>
      </c>
      <c r="Z104" s="353">
        <v>25.970149253731343</v>
      </c>
      <c r="AA104" s="353">
        <v>35.099999999999994</v>
      </c>
      <c r="AB104" s="353">
        <v>74.900000000000006</v>
      </c>
      <c r="AD104" s="353">
        <f t="shared" si="31"/>
        <v>-0.61212922728131502</v>
      </c>
      <c r="AE104" s="353">
        <f t="shared" si="32"/>
        <v>-0.50000000000000711</v>
      </c>
      <c r="AF104" s="353">
        <f t="shared" si="33"/>
        <v>-12.199999999999989</v>
      </c>
      <c r="AH104" s="99" t="s">
        <v>255</v>
      </c>
      <c r="AI104" s="99">
        <v>6</v>
      </c>
      <c r="AJ104" s="99">
        <v>3.5</v>
      </c>
      <c r="AK104" s="327">
        <v>26</v>
      </c>
      <c r="AL104" s="327">
        <v>31.900000000000002</v>
      </c>
      <c r="AM104" s="327">
        <v>73.7</v>
      </c>
      <c r="AO104" s="327">
        <f t="shared" si="20"/>
        <v>0</v>
      </c>
      <c r="AP104" s="327">
        <f t="shared" si="21"/>
        <v>0</v>
      </c>
      <c r="AQ104" s="327">
        <f t="shared" si="22"/>
        <v>0</v>
      </c>
      <c r="AS104" s="327" t="str">
        <f t="shared" si="29"/>
        <v>Cool 겨울 Bright</v>
      </c>
      <c r="AT104" s="1095" t="str">
        <f t="shared" si="30"/>
        <v>Warm 가을 Mute</v>
      </c>
    </row>
    <row r="105" spans="2:46" x14ac:dyDescent="0.4">
      <c r="B105" s="99" t="s">
        <v>255</v>
      </c>
      <c r="C105" s="99">
        <v>4.5</v>
      </c>
      <c r="D105" s="99">
        <v>1.5</v>
      </c>
      <c r="E105" s="156">
        <v>134</v>
      </c>
      <c r="F105" s="156">
        <v>119</v>
      </c>
      <c r="G105" s="156">
        <v>109</v>
      </c>
      <c r="H105" s="157">
        <f t="shared" si="23"/>
        <v>24</v>
      </c>
      <c r="I105" s="157">
        <f t="shared" si="24"/>
        <v>18.7</v>
      </c>
      <c r="J105" s="157">
        <f t="shared" si="25"/>
        <v>52.5</v>
      </c>
      <c r="L105" s="99" t="s">
        <v>255</v>
      </c>
      <c r="M105" s="99">
        <v>2.5</v>
      </c>
      <c r="N105" s="99">
        <v>7.5</v>
      </c>
      <c r="O105" s="264">
        <v>25.90909090909091</v>
      </c>
      <c r="P105" s="264">
        <v>21.3</v>
      </c>
      <c r="Q105" s="264">
        <v>81.2</v>
      </c>
      <c r="S105" s="264">
        <f t="shared" si="26"/>
        <v>0</v>
      </c>
      <c r="T105" s="264">
        <f t="shared" si="27"/>
        <v>0</v>
      </c>
      <c r="U105" s="264">
        <f t="shared" si="28"/>
        <v>0</v>
      </c>
      <c r="W105" s="99" t="s">
        <v>255</v>
      </c>
      <c r="X105" s="99">
        <v>3</v>
      </c>
      <c r="Y105" s="99">
        <v>5</v>
      </c>
      <c r="Z105" s="240">
        <v>25.2</v>
      </c>
      <c r="AA105" s="240">
        <v>34.5</v>
      </c>
      <c r="AB105" s="240">
        <v>56.899999999999991</v>
      </c>
      <c r="AD105" s="240">
        <f t="shared" si="31"/>
        <v>-0.77014925373134346</v>
      </c>
      <c r="AE105" s="240">
        <f t="shared" si="32"/>
        <v>-0.59999999999999432</v>
      </c>
      <c r="AF105" s="240">
        <f t="shared" si="33"/>
        <v>-18.000000000000014</v>
      </c>
      <c r="AH105" s="99" t="s">
        <v>255</v>
      </c>
      <c r="AI105" s="99">
        <v>6</v>
      </c>
      <c r="AJ105" s="99">
        <v>6</v>
      </c>
      <c r="AK105" s="225">
        <v>26.938775510204081</v>
      </c>
      <c r="AL105" s="225">
        <v>51.6</v>
      </c>
      <c r="AM105" s="225">
        <v>74.5</v>
      </c>
      <c r="AO105" s="225">
        <f t="shared" si="20"/>
        <v>0.93877551020408134</v>
      </c>
      <c r="AP105" s="225">
        <f t="shared" si="21"/>
        <v>19.7</v>
      </c>
      <c r="AQ105" s="225">
        <f t="shared" si="22"/>
        <v>0.79999999999999716</v>
      </c>
      <c r="AS105" s="225" t="str">
        <f t="shared" si="29"/>
        <v>Warm 가을 Mute</v>
      </c>
      <c r="AT105" s="1096" t="str">
        <f t="shared" si="30"/>
        <v>Warm 가을 Mute</v>
      </c>
    </row>
    <row r="106" spans="2:46" ht="13.5" customHeight="1" x14ac:dyDescent="0.4">
      <c r="B106" s="99" t="s">
        <v>255</v>
      </c>
      <c r="C106" s="99">
        <v>4.5</v>
      </c>
      <c r="D106" s="99">
        <v>2</v>
      </c>
      <c r="E106" s="205">
        <v>138</v>
      </c>
      <c r="F106" s="205">
        <v>118</v>
      </c>
      <c r="G106" s="205">
        <v>104</v>
      </c>
      <c r="H106" s="206">
        <f t="shared" si="23"/>
        <v>24.705882352941178</v>
      </c>
      <c r="I106" s="206">
        <f t="shared" si="24"/>
        <v>24.6</v>
      </c>
      <c r="J106" s="206">
        <f t="shared" si="25"/>
        <v>54.1</v>
      </c>
      <c r="L106" s="99" t="s">
        <v>255</v>
      </c>
      <c r="M106" s="99">
        <v>8</v>
      </c>
      <c r="N106" s="99">
        <v>2.5</v>
      </c>
      <c r="O106" s="267">
        <v>25.90909090909091</v>
      </c>
      <c r="P106" s="267">
        <v>20</v>
      </c>
      <c r="Q106" s="267">
        <v>86.3</v>
      </c>
      <c r="S106" s="267">
        <f t="shared" si="26"/>
        <v>0</v>
      </c>
      <c r="T106" s="267">
        <f t="shared" si="27"/>
        <v>-1.3000000000000007</v>
      </c>
      <c r="U106" s="267">
        <f t="shared" si="28"/>
        <v>5.0999999999999943</v>
      </c>
      <c r="W106" s="99" t="s">
        <v>255</v>
      </c>
      <c r="X106" s="99">
        <v>4.5</v>
      </c>
      <c r="Y106" s="99">
        <v>3</v>
      </c>
      <c r="Z106" s="240">
        <v>25.2</v>
      </c>
      <c r="AA106" s="240">
        <v>34.5</v>
      </c>
      <c r="AB106" s="240">
        <v>56.899999999999991</v>
      </c>
      <c r="AD106" s="240">
        <f t="shared" si="31"/>
        <v>0</v>
      </c>
      <c r="AE106" s="240">
        <f t="shared" si="32"/>
        <v>0</v>
      </c>
      <c r="AF106" s="240">
        <f t="shared" si="33"/>
        <v>0</v>
      </c>
      <c r="AH106" s="99" t="s">
        <v>255</v>
      </c>
      <c r="AI106" s="99">
        <v>2</v>
      </c>
      <c r="AJ106" s="99">
        <v>7</v>
      </c>
      <c r="AK106" s="220">
        <v>25.714285714285715</v>
      </c>
      <c r="AL106" s="220">
        <v>18.399999999999999</v>
      </c>
      <c r="AM106" s="220">
        <v>74.5</v>
      </c>
      <c r="AO106" s="220">
        <f t="shared" si="20"/>
        <v>-1.224489795918366</v>
      </c>
      <c r="AP106" s="220">
        <f t="shared" si="21"/>
        <v>-33.200000000000003</v>
      </c>
      <c r="AQ106" s="220">
        <f t="shared" si="22"/>
        <v>0</v>
      </c>
      <c r="AS106" s="220" t="str">
        <f t="shared" si="29"/>
        <v>Cool 여름 Mute</v>
      </c>
      <c r="AT106" s="1097" t="str">
        <f t="shared" si="30"/>
        <v>Warm 봄 Light</v>
      </c>
    </row>
    <row r="107" spans="2:46" ht="13.5" customHeight="1" x14ac:dyDescent="0.4">
      <c r="B107" s="99" t="s">
        <v>255</v>
      </c>
      <c r="C107" s="99">
        <v>4.5</v>
      </c>
      <c r="D107" s="99">
        <v>2.5</v>
      </c>
      <c r="E107" s="249">
        <v>141</v>
      </c>
      <c r="F107" s="249">
        <v>117</v>
      </c>
      <c r="G107" s="249">
        <v>100</v>
      </c>
      <c r="H107" s="226">
        <f t="shared" si="23"/>
        <v>24.878048780487806</v>
      </c>
      <c r="I107" s="226">
        <f t="shared" si="24"/>
        <v>29.099999999999998</v>
      </c>
      <c r="J107" s="226">
        <f t="shared" si="25"/>
        <v>55.300000000000004</v>
      </c>
      <c r="L107" s="99" t="s">
        <v>255</v>
      </c>
      <c r="M107" s="99">
        <v>2.5</v>
      </c>
      <c r="N107" s="99">
        <v>8</v>
      </c>
      <c r="O107" s="267">
        <v>25.90909090909091</v>
      </c>
      <c r="P107" s="267">
        <v>20</v>
      </c>
      <c r="Q107" s="267">
        <v>86.3</v>
      </c>
      <c r="S107" s="267">
        <f t="shared" si="26"/>
        <v>0</v>
      </c>
      <c r="T107" s="267">
        <f t="shared" si="27"/>
        <v>0</v>
      </c>
      <c r="U107" s="267">
        <f t="shared" si="28"/>
        <v>0</v>
      </c>
      <c r="W107" s="99" t="s">
        <v>255</v>
      </c>
      <c r="X107" s="99">
        <v>4</v>
      </c>
      <c r="Y107" s="99">
        <v>7</v>
      </c>
      <c r="Z107" s="356">
        <v>26.086956521739129</v>
      </c>
      <c r="AA107" s="356">
        <v>33.700000000000003</v>
      </c>
      <c r="AB107" s="356">
        <v>80.400000000000006</v>
      </c>
      <c r="AD107" s="356">
        <f t="shared" si="31"/>
        <v>0.88695652173912976</v>
      </c>
      <c r="AE107" s="356">
        <f t="shared" si="32"/>
        <v>-0.79999999999999716</v>
      </c>
      <c r="AF107" s="356">
        <f t="shared" si="33"/>
        <v>23.500000000000014</v>
      </c>
      <c r="AH107" s="99" t="s">
        <v>255</v>
      </c>
      <c r="AI107" s="99">
        <v>6.5</v>
      </c>
      <c r="AJ107" s="99">
        <v>2</v>
      </c>
      <c r="AK107" s="220">
        <v>25.714285714285715</v>
      </c>
      <c r="AL107" s="220">
        <v>18.399999999999999</v>
      </c>
      <c r="AM107" s="220">
        <v>74.5</v>
      </c>
      <c r="AO107" s="220">
        <f t="shared" si="20"/>
        <v>0</v>
      </c>
      <c r="AP107" s="220">
        <f t="shared" si="21"/>
        <v>0</v>
      </c>
      <c r="AQ107" s="220">
        <f t="shared" si="22"/>
        <v>0</v>
      </c>
      <c r="AS107" s="220" t="str">
        <f t="shared" si="29"/>
        <v>Cool 여름 Mute</v>
      </c>
      <c r="AT107" s="1097" t="str">
        <f t="shared" si="30"/>
        <v>Warm 봄 Light</v>
      </c>
    </row>
    <row r="108" spans="2:46" ht="13.5" customHeight="1" x14ac:dyDescent="0.4">
      <c r="B108" s="99" t="s">
        <v>255</v>
      </c>
      <c r="C108" s="99">
        <v>4.5</v>
      </c>
      <c r="D108" s="99">
        <v>3</v>
      </c>
      <c r="E108" s="287">
        <v>145</v>
      </c>
      <c r="F108" s="287">
        <v>116</v>
      </c>
      <c r="G108" s="287">
        <v>95</v>
      </c>
      <c r="H108" s="240">
        <f t="shared" si="23"/>
        <v>25.2</v>
      </c>
      <c r="I108" s="240">
        <f t="shared" si="24"/>
        <v>34.5</v>
      </c>
      <c r="J108" s="240">
        <f t="shared" si="25"/>
        <v>56.899999999999991</v>
      </c>
      <c r="L108" s="99" t="s">
        <v>255</v>
      </c>
      <c r="M108" s="99">
        <v>4</v>
      </c>
      <c r="N108" s="99">
        <v>6</v>
      </c>
      <c r="O108" s="340">
        <v>25.970149253731343</v>
      </c>
      <c r="P108" s="340">
        <v>37.6</v>
      </c>
      <c r="Q108" s="340">
        <v>69.8</v>
      </c>
      <c r="S108" s="340">
        <f t="shared" si="26"/>
        <v>6.1058344640432693E-2</v>
      </c>
      <c r="T108" s="340">
        <f t="shared" si="27"/>
        <v>17.600000000000001</v>
      </c>
      <c r="U108" s="340">
        <f t="shared" si="28"/>
        <v>-16.5</v>
      </c>
      <c r="W108" s="99" t="s">
        <v>255</v>
      </c>
      <c r="X108" s="99">
        <v>4.5</v>
      </c>
      <c r="Y108" s="99">
        <v>8</v>
      </c>
      <c r="Z108" s="364">
        <v>27.341772151898734</v>
      </c>
      <c r="AA108" s="364">
        <v>33.6</v>
      </c>
      <c r="AB108" s="364">
        <v>92.2</v>
      </c>
      <c r="AD108" s="364">
        <f t="shared" si="31"/>
        <v>1.2548156301596052</v>
      </c>
      <c r="AE108" s="364">
        <f t="shared" si="32"/>
        <v>-0.10000000000000142</v>
      </c>
      <c r="AF108" s="364">
        <f t="shared" si="33"/>
        <v>11.799999999999997</v>
      </c>
      <c r="AH108" s="99" t="s">
        <v>255</v>
      </c>
      <c r="AI108" s="99">
        <v>4</v>
      </c>
      <c r="AJ108" s="99">
        <v>6.5</v>
      </c>
      <c r="AK108" s="353">
        <v>25.970149253731343</v>
      </c>
      <c r="AL108" s="353">
        <v>35.099999999999994</v>
      </c>
      <c r="AM108" s="353">
        <v>74.900000000000006</v>
      </c>
      <c r="AO108" s="353">
        <f t="shared" si="20"/>
        <v>0.25586353944562745</v>
      </c>
      <c r="AP108" s="353">
        <f t="shared" si="21"/>
        <v>16.699999999999996</v>
      </c>
      <c r="AQ108" s="353">
        <f t="shared" si="22"/>
        <v>0.40000000000000568</v>
      </c>
      <c r="AS108" s="353" t="str">
        <f t="shared" si="29"/>
        <v>Cool 겨울 Bright</v>
      </c>
      <c r="AT108" s="1098" t="str">
        <f t="shared" si="30"/>
        <v>Warm 가을 Mute</v>
      </c>
    </row>
    <row r="109" spans="2:46" x14ac:dyDescent="0.4">
      <c r="B109" s="99" t="s">
        <v>255</v>
      </c>
      <c r="C109" s="99">
        <v>4.5</v>
      </c>
      <c r="D109" s="99">
        <v>3.5</v>
      </c>
      <c r="E109" s="321">
        <v>148</v>
      </c>
      <c r="F109" s="321">
        <v>115</v>
      </c>
      <c r="G109" s="321">
        <v>91</v>
      </c>
      <c r="H109" s="251">
        <f t="shared" si="23"/>
        <v>25.263157894736842</v>
      </c>
      <c r="I109" s="251">
        <f t="shared" si="24"/>
        <v>38.5</v>
      </c>
      <c r="J109" s="251">
        <f t="shared" si="25"/>
        <v>57.999999999999993</v>
      </c>
      <c r="L109" s="99" t="s">
        <v>255</v>
      </c>
      <c r="M109" s="99">
        <v>4</v>
      </c>
      <c r="N109" s="99">
        <v>6.5</v>
      </c>
      <c r="O109" s="353">
        <v>25.970149253731343</v>
      </c>
      <c r="P109" s="353">
        <v>35.099999999999994</v>
      </c>
      <c r="Q109" s="353">
        <v>74.900000000000006</v>
      </c>
      <c r="S109" s="353">
        <f t="shared" si="26"/>
        <v>0</v>
      </c>
      <c r="T109" s="353">
        <f t="shared" si="27"/>
        <v>-2.5000000000000071</v>
      </c>
      <c r="U109" s="353">
        <f t="shared" si="28"/>
        <v>5.1000000000000085</v>
      </c>
      <c r="W109" s="99" t="s">
        <v>255</v>
      </c>
      <c r="X109" s="99">
        <v>8</v>
      </c>
      <c r="Y109" s="99">
        <v>4.5</v>
      </c>
      <c r="Z109" s="364">
        <v>27.341772151898734</v>
      </c>
      <c r="AA109" s="364">
        <v>33.6</v>
      </c>
      <c r="AB109" s="364">
        <v>92.2</v>
      </c>
      <c r="AD109" s="364">
        <f t="shared" si="31"/>
        <v>0</v>
      </c>
      <c r="AE109" s="364">
        <f t="shared" si="32"/>
        <v>0</v>
      </c>
      <c r="AF109" s="364">
        <f t="shared" si="33"/>
        <v>0</v>
      </c>
      <c r="AH109" s="99" t="s">
        <v>255</v>
      </c>
      <c r="AI109" s="99">
        <v>6.5</v>
      </c>
      <c r="AJ109" s="99">
        <v>6</v>
      </c>
      <c r="AK109" s="184">
        <v>27.476635514018692</v>
      </c>
      <c r="AL109" s="184">
        <v>55.400000000000006</v>
      </c>
      <c r="AM109" s="184">
        <v>75.7</v>
      </c>
      <c r="AO109" s="184">
        <f t="shared" si="20"/>
        <v>1.5064862602873497</v>
      </c>
      <c r="AP109" s="184">
        <f t="shared" si="21"/>
        <v>20.300000000000011</v>
      </c>
      <c r="AQ109" s="184">
        <f t="shared" si="22"/>
        <v>0.79999999999999716</v>
      </c>
      <c r="AS109" s="184" t="str">
        <f t="shared" si="29"/>
        <v>Warm 가을 Deep</v>
      </c>
      <c r="AT109" s="1099" t="str">
        <f t="shared" si="30"/>
        <v>Warm 가을 Deep</v>
      </c>
    </row>
    <row r="110" spans="2:46" x14ac:dyDescent="0.4">
      <c r="B110" s="99" t="s">
        <v>255</v>
      </c>
      <c r="C110" s="99">
        <v>4.5</v>
      </c>
      <c r="D110" s="99">
        <v>4</v>
      </c>
      <c r="E110" s="365">
        <v>128</v>
      </c>
      <c r="F110" s="365">
        <v>87</v>
      </c>
      <c r="G110" s="365">
        <v>57</v>
      </c>
      <c r="H110" s="160">
        <f t="shared" si="23"/>
        <v>25.35211267605634</v>
      </c>
      <c r="I110" s="160">
        <f t="shared" si="24"/>
        <v>55.500000000000007</v>
      </c>
      <c r="J110" s="160">
        <f t="shared" si="25"/>
        <v>50.2</v>
      </c>
      <c r="L110" s="99" t="s">
        <v>255</v>
      </c>
      <c r="M110" s="99">
        <v>6</v>
      </c>
      <c r="N110" s="99">
        <v>3.5</v>
      </c>
      <c r="O110" s="327">
        <v>26</v>
      </c>
      <c r="P110" s="327">
        <v>31.900000000000002</v>
      </c>
      <c r="Q110" s="327">
        <v>73.7</v>
      </c>
      <c r="S110" s="327">
        <f t="shared" si="26"/>
        <v>2.9850746268657247E-2</v>
      </c>
      <c r="T110" s="327">
        <f t="shared" si="27"/>
        <v>-3.1999999999999922</v>
      </c>
      <c r="U110" s="327">
        <f t="shared" si="28"/>
        <v>-1.2000000000000028</v>
      </c>
      <c r="W110" s="99" t="s">
        <v>255</v>
      </c>
      <c r="X110" s="99">
        <v>3.5</v>
      </c>
      <c r="Y110" s="99">
        <v>6</v>
      </c>
      <c r="Z110" s="325">
        <v>25.862068965517242</v>
      </c>
      <c r="AA110" s="325">
        <v>33.300000000000004</v>
      </c>
      <c r="AB110" s="325">
        <v>68.2</v>
      </c>
      <c r="AD110" s="325">
        <f t="shared" si="31"/>
        <v>-1.4797031863814922</v>
      </c>
      <c r="AE110" s="325">
        <f t="shared" si="32"/>
        <v>-0.29999999999999716</v>
      </c>
      <c r="AF110" s="325">
        <f t="shared" si="33"/>
        <v>-24</v>
      </c>
      <c r="AH110" s="99" t="s">
        <v>255</v>
      </c>
      <c r="AI110" s="99">
        <v>4.5</v>
      </c>
      <c r="AJ110" s="99">
        <v>6.5</v>
      </c>
      <c r="AK110" s="332">
        <v>26.4</v>
      </c>
      <c r="AL110" s="332">
        <v>38.700000000000003</v>
      </c>
      <c r="AM110" s="332">
        <v>76.099999999999994</v>
      </c>
      <c r="AO110" s="332">
        <f t="shared" si="20"/>
        <v>-1.0766355140186938</v>
      </c>
      <c r="AP110" s="332">
        <f t="shared" si="21"/>
        <v>-16.700000000000003</v>
      </c>
      <c r="AQ110" s="332">
        <f t="shared" si="22"/>
        <v>0.39999999999999147</v>
      </c>
      <c r="AS110" s="332" t="str">
        <f t="shared" si="29"/>
        <v>Warm 가을 Mute</v>
      </c>
      <c r="AT110" s="1100" t="str">
        <f t="shared" si="30"/>
        <v>Warm 가을 Mute</v>
      </c>
    </row>
    <row r="111" spans="2:46" ht="13.5" customHeight="1" x14ac:dyDescent="0.4">
      <c r="B111" s="99" t="s">
        <v>255</v>
      </c>
      <c r="C111" s="99">
        <v>4.5</v>
      </c>
      <c r="D111" s="99">
        <v>4.5</v>
      </c>
      <c r="E111" s="366">
        <v>141</v>
      </c>
      <c r="F111" s="366">
        <v>100</v>
      </c>
      <c r="G111" s="366">
        <v>69</v>
      </c>
      <c r="H111" s="222">
        <f t="shared" si="23"/>
        <v>25.833333333333332</v>
      </c>
      <c r="I111" s="222">
        <f t="shared" si="24"/>
        <v>51.1</v>
      </c>
      <c r="J111" s="222">
        <f t="shared" si="25"/>
        <v>55.300000000000004</v>
      </c>
      <c r="L111" s="99" t="s">
        <v>255</v>
      </c>
      <c r="M111" s="99">
        <v>3.5</v>
      </c>
      <c r="N111" s="99">
        <v>6.5</v>
      </c>
      <c r="O111" s="327">
        <v>26</v>
      </c>
      <c r="P111" s="327">
        <v>31.900000000000002</v>
      </c>
      <c r="Q111" s="327">
        <v>73.7</v>
      </c>
      <c r="S111" s="327">
        <f t="shared" si="26"/>
        <v>0</v>
      </c>
      <c r="T111" s="327">
        <f t="shared" si="27"/>
        <v>0</v>
      </c>
      <c r="U111" s="327">
        <f t="shared" si="28"/>
        <v>0</v>
      </c>
      <c r="W111" s="99" t="s">
        <v>255</v>
      </c>
      <c r="X111" s="99">
        <v>5.5</v>
      </c>
      <c r="Y111" s="99">
        <v>3.5</v>
      </c>
      <c r="Z111" s="325">
        <v>25.862068965517242</v>
      </c>
      <c r="AA111" s="325">
        <v>33.300000000000004</v>
      </c>
      <c r="AB111" s="325">
        <v>68.2</v>
      </c>
      <c r="AD111" s="325">
        <f t="shared" si="31"/>
        <v>0</v>
      </c>
      <c r="AE111" s="325">
        <f t="shared" si="32"/>
        <v>0</v>
      </c>
      <c r="AF111" s="325">
        <f t="shared" si="33"/>
        <v>0</v>
      </c>
      <c r="AH111" s="99" t="s">
        <v>255</v>
      </c>
      <c r="AI111" s="99">
        <v>2.5</v>
      </c>
      <c r="AJ111" s="99">
        <v>7</v>
      </c>
      <c r="AK111" s="260">
        <v>25.90909090909091</v>
      </c>
      <c r="AL111" s="260">
        <v>22.7</v>
      </c>
      <c r="AM111" s="260">
        <v>76.099999999999994</v>
      </c>
      <c r="AO111" s="260">
        <f t="shared" si="20"/>
        <v>-0.49090909090908852</v>
      </c>
      <c r="AP111" s="260">
        <f t="shared" si="21"/>
        <v>-16.000000000000004</v>
      </c>
      <c r="AQ111" s="260">
        <f t="shared" si="22"/>
        <v>0</v>
      </c>
      <c r="AS111" s="260" t="str">
        <f t="shared" si="29"/>
        <v>Cool 여름 Mute</v>
      </c>
      <c r="AT111" s="1101" t="str">
        <f t="shared" si="30"/>
        <v>Warm 봄 Light</v>
      </c>
    </row>
    <row r="112" spans="2:46" ht="13.5" customHeight="1" x14ac:dyDescent="0.4">
      <c r="B112" s="99" t="s">
        <v>255</v>
      </c>
      <c r="C112" s="99">
        <v>4.5</v>
      </c>
      <c r="D112" s="99">
        <v>5</v>
      </c>
      <c r="E112" s="367">
        <v>154</v>
      </c>
      <c r="F112" s="367">
        <v>113</v>
      </c>
      <c r="G112" s="367">
        <v>81</v>
      </c>
      <c r="H112" s="265">
        <f t="shared" si="23"/>
        <v>26.301369863013697</v>
      </c>
      <c r="I112" s="265">
        <f t="shared" si="24"/>
        <v>47.4</v>
      </c>
      <c r="J112" s="265">
        <f t="shared" si="25"/>
        <v>60.4</v>
      </c>
      <c r="L112" s="99" t="s">
        <v>255</v>
      </c>
      <c r="M112" s="99">
        <v>6.5</v>
      </c>
      <c r="N112" s="99">
        <v>3.5</v>
      </c>
      <c r="O112" s="329">
        <v>26</v>
      </c>
      <c r="P112" s="329">
        <v>29.9</v>
      </c>
      <c r="Q112" s="329">
        <v>78.8</v>
      </c>
      <c r="S112" s="329">
        <f t="shared" si="26"/>
        <v>0</v>
      </c>
      <c r="T112" s="329">
        <f t="shared" si="27"/>
        <v>-2.0000000000000036</v>
      </c>
      <c r="U112" s="329">
        <f t="shared" si="28"/>
        <v>5.0999999999999943</v>
      </c>
      <c r="W112" s="99" t="s">
        <v>255</v>
      </c>
      <c r="X112" s="99">
        <v>4.5</v>
      </c>
      <c r="Y112" s="99">
        <v>8.5</v>
      </c>
      <c r="Z112" s="368">
        <v>27.46987951807229</v>
      </c>
      <c r="AA112" s="368">
        <v>33.200000000000003</v>
      </c>
      <c r="AB112" s="368">
        <v>98</v>
      </c>
      <c r="AD112" s="368">
        <f t="shared" si="31"/>
        <v>1.6078105525550477</v>
      </c>
      <c r="AE112" s="368">
        <f t="shared" si="32"/>
        <v>-0.10000000000000142</v>
      </c>
      <c r="AF112" s="368">
        <f t="shared" si="33"/>
        <v>29.799999999999997</v>
      </c>
      <c r="AH112" s="99" t="s">
        <v>255</v>
      </c>
      <c r="AI112" s="99">
        <v>6.5</v>
      </c>
      <c r="AJ112" s="99">
        <v>2.5</v>
      </c>
      <c r="AK112" s="260">
        <v>25.90909090909091</v>
      </c>
      <c r="AL112" s="260">
        <v>22.7</v>
      </c>
      <c r="AM112" s="260">
        <v>76.099999999999994</v>
      </c>
      <c r="AO112" s="260">
        <f t="shared" si="20"/>
        <v>0</v>
      </c>
      <c r="AP112" s="260">
        <f t="shared" si="21"/>
        <v>0</v>
      </c>
      <c r="AQ112" s="260">
        <f t="shared" si="22"/>
        <v>0</v>
      </c>
      <c r="AS112" s="260" t="str">
        <f t="shared" si="29"/>
        <v>Cool 여름 Mute</v>
      </c>
      <c r="AT112" s="1101" t="str">
        <f t="shared" si="30"/>
        <v>Warm 봄 Light</v>
      </c>
    </row>
    <row r="113" spans="2:46" x14ac:dyDescent="0.4">
      <c r="B113" s="99" t="s">
        <v>255</v>
      </c>
      <c r="C113" s="99">
        <v>4.5</v>
      </c>
      <c r="D113" s="99">
        <v>5.5</v>
      </c>
      <c r="E113" s="369">
        <v>167</v>
      </c>
      <c r="F113" s="369">
        <v>126</v>
      </c>
      <c r="G113" s="369">
        <v>94</v>
      </c>
      <c r="H113" s="295">
        <f t="shared" si="23"/>
        <v>26.301369863013697</v>
      </c>
      <c r="I113" s="295">
        <f t="shared" si="24"/>
        <v>43.7</v>
      </c>
      <c r="J113" s="295">
        <f t="shared" si="25"/>
        <v>65.5</v>
      </c>
      <c r="L113" s="99" t="s">
        <v>255</v>
      </c>
      <c r="M113" s="99">
        <v>3.5</v>
      </c>
      <c r="N113" s="99">
        <v>7</v>
      </c>
      <c r="O113" s="329">
        <v>26</v>
      </c>
      <c r="P113" s="329">
        <v>29.9</v>
      </c>
      <c r="Q113" s="329">
        <v>78.8</v>
      </c>
      <c r="S113" s="329">
        <f t="shared" si="26"/>
        <v>0</v>
      </c>
      <c r="T113" s="329">
        <f t="shared" si="27"/>
        <v>0</v>
      </c>
      <c r="U113" s="329">
        <f t="shared" si="28"/>
        <v>0</v>
      </c>
      <c r="W113" s="99" t="s">
        <v>255</v>
      </c>
      <c r="X113" s="99">
        <v>8.5</v>
      </c>
      <c r="Y113" s="99">
        <v>4.5</v>
      </c>
      <c r="Z113" s="368">
        <v>27.46987951807229</v>
      </c>
      <c r="AA113" s="368">
        <v>33.200000000000003</v>
      </c>
      <c r="AB113" s="368">
        <v>98</v>
      </c>
      <c r="AD113" s="368">
        <f t="shared" si="31"/>
        <v>0</v>
      </c>
      <c r="AE113" s="368">
        <f t="shared" si="32"/>
        <v>0</v>
      </c>
      <c r="AF113" s="368">
        <f t="shared" si="33"/>
        <v>0</v>
      </c>
      <c r="AH113" s="99" t="s">
        <v>255</v>
      </c>
      <c r="AI113" s="99">
        <v>7</v>
      </c>
      <c r="AJ113" s="99">
        <v>6</v>
      </c>
      <c r="AK113" s="167">
        <v>27.894736842105264</v>
      </c>
      <c r="AL113" s="167">
        <v>58.5</v>
      </c>
      <c r="AM113" s="167">
        <v>76.5</v>
      </c>
      <c r="AO113" s="167">
        <f t="shared" si="20"/>
        <v>1.9856459330143537</v>
      </c>
      <c r="AP113" s="167">
        <f t="shared" si="21"/>
        <v>35.799999999999997</v>
      </c>
      <c r="AQ113" s="167">
        <f t="shared" si="22"/>
        <v>0.40000000000000568</v>
      </c>
      <c r="AS113" s="167" t="str">
        <f t="shared" si="29"/>
        <v>Warm 가을 Deep</v>
      </c>
      <c r="AT113" s="1102" t="str">
        <f t="shared" si="30"/>
        <v>Warm 가을 Deep</v>
      </c>
    </row>
    <row r="114" spans="2:46" x14ac:dyDescent="0.4">
      <c r="B114" s="99" t="s">
        <v>255</v>
      </c>
      <c r="C114" s="99">
        <v>4.5</v>
      </c>
      <c r="D114" s="99">
        <v>6</v>
      </c>
      <c r="E114" s="370">
        <v>181</v>
      </c>
      <c r="F114" s="370">
        <v>139</v>
      </c>
      <c r="G114" s="370">
        <v>106</v>
      </c>
      <c r="H114" s="316">
        <f t="shared" si="23"/>
        <v>26.4</v>
      </c>
      <c r="I114" s="316">
        <f t="shared" si="24"/>
        <v>41.4</v>
      </c>
      <c r="J114" s="316">
        <f t="shared" si="25"/>
        <v>71</v>
      </c>
      <c r="L114" s="99" t="s">
        <v>255</v>
      </c>
      <c r="M114" s="99">
        <v>6.5</v>
      </c>
      <c r="N114" s="99">
        <v>3</v>
      </c>
      <c r="O114" s="297">
        <v>26.037735849056602</v>
      </c>
      <c r="P114" s="297">
        <v>26.8</v>
      </c>
      <c r="Q114" s="297">
        <v>77.600000000000009</v>
      </c>
      <c r="S114" s="297">
        <f t="shared" si="26"/>
        <v>3.7735849056602433E-2</v>
      </c>
      <c r="T114" s="297">
        <f t="shared" si="27"/>
        <v>-3.0999999999999979</v>
      </c>
      <c r="U114" s="297">
        <f t="shared" si="28"/>
        <v>-1.1999999999999886</v>
      </c>
      <c r="W114" s="99" t="s">
        <v>255</v>
      </c>
      <c r="X114" s="99">
        <v>3.5</v>
      </c>
      <c r="Y114" s="99">
        <v>2</v>
      </c>
      <c r="Z114" s="194">
        <v>23.636363636363637</v>
      </c>
      <c r="AA114" s="194">
        <v>33</v>
      </c>
      <c r="AB114" s="194">
        <v>39.200000000000003</v>
      </c>
      <c r="AD114" s="194">
        <f t="shared" si="31"/>
        <v>-3.833515881708653</v>
      </c>
      <c r="AE114" s="194">
        <f t="shared" si="32"/>
        <v>-0.20000000000000284</v>
      </c>
      <c r="AF114" s="194">
        <f t="shared" si="33"/>
        <v>-58.8</v>
      </c>
      <c r="AH114" s="99" t="s">
        <v>255</v>
      </c>
      <c r="AI114" s="99">
        <v>1</v>
      </c>
      <c r="AJ114" s="99">
        <v>7.5</v>
      </c>
      <c r="AK114" s="128">
        <v>26.666666666666668</v>
      </c>
      <c r="AL114" s="128">
        <v>9.1999999999999993</v>
      </c>
      <c r="AM114" s="128">
        <v>76.5</v>
      </c>
      <c r="AO114" s="128">
        <f t="shared" si="20"/>
        <v>-1.2280701754385959</v>
      </c>
      <c r="AP114" s="128">
        <f t="shared" si="21"/>
        <v>-49.3</v>
      </c>
      <c r="AQ114" s="128">
        <f t="shared" si="22"/>
        <v>0</v>
      </c>
      <c r="AS114" s="128" t="str">
        <f t="shared" si="29"/>
        <v>Warm 봄 Light</v>
      </c>
      <c r="AT114" s="1103" t="str">
        <f t="shared" si="30"/>
        <v>Warm 봄 Light</v>
      </c>
    </row>
    <row r="115" spans="2:46" x14ac:dyDescent="0.4">
      <c r="B115" s="99" t="s">
        <v>255</v>
      </c>
      <c r="C115" s="99">
        <v>4.5</v>
      </c>
      <c r="D115" s="99">
        <v>6.5</v>
      </c>
      <c r="E115" s="371">
        <v>194</v>
      </c>
      <c r="F115" s="371">
        <v>152</v>
      </c>
      <c r="G115" s="371">
        <v>119</v>
      </c>
      <c r="H115" s="332">
        <f t="shared" si="23"/>
        <v>26.4</v>
      </c>
      <c r="I115" s="332">
        <f t="shared" si="24"/>
        <v>38.700000000000003</v>
      </c>
      <c r="J115" s="332">
        <f t="shared" si="25"/>
        <v>76.099999999999994</v>
      </c>
      <c r="L115" s="99" t="s">
        <v>255</v>
      </c>
      <c r="M115" s="99">
        <v>3</v>
      </c>
      <c r="N115" s="99">
        <v>7</v>
      </c>
      <c r="O115" s="297">
        <v>26.037735849056602</v>
      </c>
      <c r="P115" s="297">
        <v>26.8</v>
      </c>
      <c r="Q115" s="297">
        <v>77.600000000000009</v>
      </c>
      <c r="S115" s="297">
        <f t="shared" si="26"/>
        <v>0</v>
      </c>
      <c r="T115" s="297">
        <f t="shared" si="27"/>
        <v>0</v>
      </c>
      <c r="U115" s="297">
        <f t="shared" si="28"/>
        <v>0</v>
      </c>
      <c r="W115" s="99" t="s">
        <v>255</v>
      </c>
      <c r="X115" s="99">
        <v>2.5</v>
      </c>
      <c r="Y115" s="99">
        <v>4.5</v>
      </c>
      <c r="Z115" s="164">
        <v>24.285714285714285</v>
      </c>
      <c r="AA115" s="164">
        <v>32.6</v>
      </c>
      <c r="AB115" s="164">
        <v>50.6</v>
      </c>
      <c r="AD115" s="164">
        <f t="shared" si="31"/>
        <v>0.64935064935064801</v>
      </c>
      <c r="AE115" s="164">
        <f t="shared" si="32"/>
        <v>-0.39999999999999858</v>
      </c>
      <c r="AF115" s="164">
        <f t="shared" si="33"/>
        <v>11.399999999999999</v>
      </c>
      <c r="AH115" s="99" t="s">
        <v>255</v>
      </c>
      <c r="AI115" s="99">
        <v>7</v>
      </c>
      <c r="AJ115" s="99">
        <v>1</v>
      </c>
      <c r="AK115" s="128">
        <v>26.666666666666668</v>
      </c>
      <c r="AL115" s="128">
        <v>9.1999999999999993</v>
      </c>
      <c r="AM115" s="128">
        <v>76.5</v>
      </c>
      <c r="AO115" s="128">
        <f t="shared" si="20"/>
        <v>0</v>
      </c>
      <c r="AP115" s="128">
        <f t="shared" si="21"/>
        <v>0</v>
      </c>
      <c r="AQ115" s="128">
        <f t="shared" si="22"/>
        <v>0</v>
      </c>
      <c r="AS115" s="128" t="str">
        <f t="shared" si="29"/>
        <v>Warm 봄 Light</v>
      </c>
      <c r="AT115" s="1103" t="str">
        <f t="shared" si="30"/>
        <v>Warm 봄 Light</v>
      </c>
    </row>
    <row r="116" spans="2:46" x14ac:dyDescent="0.4">
      <c r="B116" s="99" t="s">
        <v>255</v>
      </c>
      <c r="C116" s="99">
        <v>4.5</v>
      </c>
      <c r="D116" s="99">
        <v>7</v>
      </c>
      <c r="E116" s="372">
        <v>208</v>
      </c>
      <c r="F116" s="372">
        <v>165</v>
      </c>
      <c r="G116" s="372">
        <v>131</v>
      </c>
      <c r="H116" s="344">
        <f t="shared" si="23"/>
        <v>26.493506493506494</v>
      </c>
      <c r="I116" s="344">
        <f t="shared" si="24"/>
        <v>37</v>
      </c>
      <c r="J116" s="344">
        <f t="shared" si="25"/>
        <v>81.599999999999994</v>
      </c>
      <c r="L116" s="99" t="s">
        <v>255</v>
      </c>
      <c r="M116" s="99">
        <v>7</v>
      </c>
      <c r="N116" s="99">
        <v>3</v>
      </c>
      <c r="O116" s="300">
        <v>26.037735849056602</v>
      </c>
      <c r="P116" s="300">
        <v>25.1</v>
      </c>
      <c r="Q116" s="300">
        <v>82.699999999999989</v>
      </c>
      <c r="S116" s="300">
        <f t="shared" si="26"/>
        <v>0</v>
      </c>
      <c r="T116" s="300">
        <f t="shared" si="27"/>
        <v>-1.6999999999999993</v>
      </c>
      <c r="U116" s="300">
        <f t="shared" si="28"/>
        <v>5.0999999999999801</v>
      </c>
      <c r="W116" s="99" t="s">
        <v>255</v>
      </c>
      <c r="X116" s="99">
        <v>4</v>
      </c>
      <c r="Y116" s="99">
        <v>7.5</v>
      </c>
      <c r="Z116" s="358">
        <v>26.571428571428573</v>
      </c>
      <c r="AA116" s="358">
        <v>32.1</v>
      </c>
      <c r="AB116" s="358">
        <v>85.5</v>
      </c>
      <c r="AD116" s="358">
        <f t="shared" si="31"/>
        <v>2.2857142857142883</v>
      </c>
      <c r="AE116" s="358">
        <f t="shared" si="32"/>
        <v>-0.5</v>
      </c>
      <c r="AF116" s="358">
        <f t="shared" si="33"/>
        <v>34.9</v>
      </c>
      <c r="AH116" s="99" t="s">
        <v>255</v>
      </c>
      <c r="AI116" s="99">
        <v>5</v>
      </c>
      <c r="AJ116" s="99">
        <v>6.5</v>
      </c>
      <c r="AK116" s="303">
        <v>26.428571428571427</v>
      </c>
      <c r="AL116" s="303">
        <v>42.4</v>
      </c>
      <c r="AM116" s="303">
        <v>77.600000000000009</v>
      </c>
      <c r="AO116" s="303">
        <f t="shared" si="20"/>
        <v>-0.2380952380952408</v>
      </c>
      <c r="AP116" s="303">
        <f t="shared" si="21"/>
        <v>33.200000000000003</v>
      </c>
      <c r="AQ116" s="303">
        <f t="shared" si="22"/>
        <v>1.1000000000000085</v>
      </c>
      <c r="AS116" s="303" t="str">
        <f t="shared" si="29"/>
        <v>Warm 가을 Mute</v>
      </c>
      <c r="AT116" s="1104" t="str">
        <f t="shared" si="30"/>
        <v>Warm 가을 Mute</v>
      </c>
    </row>
    <row r="117" spans="2:46" x14ac:dyDescent="0.4">
      <c r="B117" s="99" t="s">
        <v>255</v>
      </c>
      <c r="C117" s="99">
        <v>4.5</v>
      </c>
      <c r="D117" s="99">
        <v>7.5</v>
      </c>
      <c r="E117" s="373">
        <v>222</v>
      </c>
      <c r="F117" s="373">
        <v>178</v>
      </c>
      <c r="G117" s="373">
        <v>143</v>
      </c>
      <c r="H117" s="361">
        <f t="shared" si="23"/>
        <v>26.582278481012658</v>
      </c>
      <c r="I117" s="361">
        <f t="shared" si="24"/>
        <v>35.6</v>
      </c>
      <c r="J117" s="361">
        <f t="shared" si="25"/>
        <v>87.1</v>
      </c>
      <c r="L117" s="99" t="s">
        <v>255</v>
      </c>
      <c r="M117" s="99">
        <v>3</v>
      </c>
      <c r="N117" s="99">
        <v>7.5</v>
      </c>
      <c r="O117" s="300">
        <v>26.037735849056602</v>
      </c>
      <c r="P117" s="300">
        <v>25.1</v>
      </c>
      <c r="Q117" s="300">
        <v>82.699999999999989</v>
      </c>
      <c r="S117" s="300">
        <f t="shared" si="26"/>
        <v>0</v>
      </c>
      <c r="T117" s="300">
        <f t="shared" si="27"/>
        <v>0</v>
      </c>
      <c r="U117" s="300">
        <f t="shared" si="28"/>
        <v>0</v>
      </c>
      <c r="W117" s="99" t="s">
        <v>255</v>
      </c>
      <c r="X117" s="99">
        <v>7.5</v>
      </c>
      <c r="Y117" s="99">
        <v>4</v>
      </c>
      <c r="Z117" s="358">
        <v>26.571428571428573</v>
      </c>
      <c r="AA117" s="358">
        <v>32.1</v>
      </c>
      <c r="AB117" s="358">
        <v>85.5</v>
      </c>
      <c r="AD117" s="358">
        <f t="shared" si="31"/>
        <v>0</v>
      </c>
      <c r="AE117" s="358">
        <f t="shared" si="32"/>
        <v>0</v>
      </c>
      <c r="AF117" s="358">
        <f t="shared" si="33"/>
        <v>0</v>
      </c>
      <c r="AH117" s="99" t="s">
        <v>255</v>
      </c>
      <c r="AI117" s="99">
        <v>3</v>
      </c>
      <c r="AJ117" s="99">
        <v>7</v>
      </c>
      <c r="AK117" s="297">
        <v>26.037735849056602</v>
      </c>
      <c r="AL117" s="297">
        <v>26.8</v>
      </c>
      <c r="AM117" s="297">
        <v>77.600000000000009</v>
      </c>
      <c r="AO117" s="297">
        <f t="shared" ref="AO117:AO180" si="34">AK117-AK116</f>
        <v>-0.39083557951482462</v>
      </c>
      <c r="AP117" s="297">
        <f t="shared" ref="AP117:AP180" si="35">AL117-AL116</f>
        <v>-15.599999999999998</v>
      </c>
      <c r="AQ117" s="297">
        <f t="shared" ref="AQ117:AQ180" si="36">AM117-AM116</f>
        <v>0</v>
      </c>
      <c r="AS117" s="297" t="str">
        <f t="shared" si="29"/>
        <v>Warm 봄 Light</v>
      </c>
      <c r="AT117" s="1105" t="str">
        <f t="shared" si="30"/>
        <v>Warm 봄 Bright</v>
      </c>
    </row>
    <row r="118" spans="2:46" x14ac:dyDescent="0.4">
      <c r="B118" s="99" t="s">
        <v>255</v>
      </c>
      <c r="C118" s="99">
        <v>4.5</v>
      </c>
      <c r="D118" s="99">
        <v>8</v>
      </c>
      <c r="E118" s="374">
        <v>235</v>
      </c>
      <c r="F118" s="374">
        <v>192</v>
      </c>
      <c r="G118" s="374">
        <v>156</v>
      </c>
      <c r="H118" s="364">
        <f t="shared" si="23"/>
        <v>27.341772151898734</v>
      </c>
      <c r="I118" s="364">
        <f t="shared" si="24"/>
        <v>33.6</v>
      </c>
      <c r="J118" s="364">
        <f t="shared" si="25"/>
        <v>92.2</v>
      </c>
      <c r="L118" s="99" t="s">
        <v>255</v>
      </c>
      <c r="M118" s="99">
        <v>8</v>
      </c>
      <c r="N118" s="99">
        <v>3</v>
      </c>
      <c r="O118" s="302">
        <v>26.037735849056602</v>
      </c>
      <c r="P118" s="302">
        <v>23.7</v>
      </c>
      <c r="Q118" s="302">
        <v>87.8</v>
      </c>
      <c r="S118" s="302">
        <f t="shared" si="26"/>
        <v>0</v>
      </c>
      <c r="T118" s="302">
        <f t="shared" si="27"/>
        <v>-1.4000000000000021</v>
      </c>
      <c r="U118" s="302">
        <f t="shared" si="28"/>
        <v>5.1000000000000085</v>
      </c>
      <c r="W118" s="99" t="s">
        <v>255</v>
      </c>
      <c r="X118" s="99">
        <v>3.5</v>
      </c>
      <c r="Y118" s="99">
        <v>6.5</v>
      </c>
      <c r="Z118" s="327">
        <v>26</v>
      </c>
      <c r="AA118" s="327">
        <v>31.900000000000002</v>
      </c>
      <c r="AB118" s="327">
        <v>73.7</v>
      </c>
      <c r="AD118" s="327">
        <f t="shared" si="31"/>
        <v>-0.57142857142857295</v>
      </c>
      <c r="AE118" s="327">
        <f t="shared" si="32"/>
        <v>-0.19999999999999929</v>
      </c>
      <c r="AF118" s="327">
        <f t="shared" si="33"/>
        <v>-11.799999999999997</v>
      </c>
      <c r="AH118" s="99" t="s">
        <v>255</v>
      </c>
      <c r="AI118" s="99">
        <v>6.5</v>
      </c>
      <c r="AJ118" s="99">
        <v>3</v>
      </c>
      <c r="AK118" s="297">
        <v>26.037735849056602</v>
      </c>
      <c r="AL118" s="297">
        <v>26.8</v>
      </c>
      <c r="AM118" s="297">
        <v>77.600000000000009</v>
      </c>
      <c r="AO118" s="297">
        <f t="shared" si="34"/>
        <v>0</v>
      </c>
      <c r="AP118" s="297">
        <f t="shared" si="35"/>
        <v>0</v>
      </c>
      <c r="AQ118" s="297">
        <f t="shared" si="36"/>
        <v>0</v>
      </c>
      <c r="AS118" s="297" t="str">
        <f t="shared" si="29"/>
        <v>Warm 봄 Light</v>
      </c>
      <c r="AT118" s="1105" t="str">
        <f t="shared" si="30"/>
        <v>Warm 봄 Bright</v>
      </c>
    </row>
    <row r="119" spans="2:46" ht="13.5" customHeight="1" x14ac:dyDescent="0.4">
      <c r="B119" s="99" t="s">
        <v>255</v>
      </c>
      <c r="C119" s="99">
        <v>4.5</v>
      </c>
      <c r="D119" s="99">
        <v>8.5</v>
      </c>
      <c r="E119" s="375">
        <v>250</v>
      </c>
      <c r="F119" s="375">
        <v>205</v>
      </c>
      <c r="G119" s="375">
        <v>167</v>
      </c>
      <c r="H119" s="368">
        <f t="shared" si="23"/>
        <v>27.46987951807229</v>
      </c>
      <c r="I119" s="368">
        <f t="shared" si="24"/>
        <v>33.200000000000003</v>
      </c>
      <c r="J119" s="368">
        <f t="shared" si="25"/>
        <v>98</v>
      </c>
      <c r="L119" s="99" t="s">
        <v>255</v>
      </c>
      <c r="M119" s="99">
        <v>3</v>
      </c>
      <c r="N119" s="99">
        <v>8</v>
      </c>
      <c r="O119" s="302">
        <v>26.037735849056602</v>
      </c>
      <c r="P119" s="302">
        <v>23.7</v>
      </c>
      <c r="Q119" s="302">
        <v>87.8</v>
      </c>
      <c r="S119" s="302">
        <f t="shared" si="26"/>
        <v>0</v>
      </c>
      <c r="T119" s="302">
        <f t="shared" si="27"/>
        <v>0</v>
      </c>
      <c r="U119" s="302">
        <f t="shared" si="28"/>
        <v>0</v>
      </c>
      <c r="W119" s="99" t="s">
        <v>255</v>
      </c>
      <c r="X119" s="99">
        <v>6</v>
      </c>
      <c r="Y119" s="99">
        <v>3.5</v>
      </c>
      <c r="Z119" s="327">
        <v>26</v>
      </c>
      <c r="AA119" s="327">
        <v>31.900000000000002</v>
      </c>
      <c r="AB119" s="327">
        <v>73.7</v>
      </c>
      <c r="AD119" s="327">
        <f t="shared" si="31"/>
        <v>0</v>
      </c>
      <c r="AE119" s="327">
        <f t="shared" si="32"/>
        <v>0</v>
      </c>
      <c r="AF119" s="327">
        <f t="shared" si="33"/>
        <v>0</v>
      </c>
      <c r="AH119" s="99" t="s">
        <v>255</v>
      </c>
      <c r="AI119" s="99">
        <v>1.5</v>
      </c>
      <c r="AJ119" s="99">
        <v>7.5</v>
      </c>
      <c r="AK119" s="179">
        <v>25.384615384615383</v>
      </c>
      <c r="AL119" s="179">
        <v>13.100000000000001</v>
      </c>
      <c r="AM119" s="179">
        <v>78</v>
      </c>
      <c r="AO119" s="179">
        <f t="shared" si="34"/>
        <v>-0.65312046444121918</v>
      </c>
      <c r="AP119" s="179">
        <f t="shared" si="35"/>
        <v>-13.7</v>
      </c>
      <c r="AQ119" s="179">
        <f t="shared" si="36"/>
        <v>0.39999999999999147</v>
      </c>
      <c r="AS119" s="179" t="str">
        <f t="shared" si="29"/>
        <v>Cool 여름 Light</v>
      </c>
      <c r="AT119" s="1106" t="str">
        <f t="shared" si="30"/>
        <v>Warm 봄 Light</v>
      </c>
    </row>
    <row r="120" spans="2:46" ht="13.5" customHeight="1" x14ac:dyDescent="0.4">
      <c r="B120" s="99" t="s">
        <v>255</v>
      </c>
      <c r="C120" s="99">
        <v>5</v>
      </c>
      <c r="D120" s="99">
        <v>1</v>
      </c>
      <c r="E120" s="110">
        <v>143</v>
      </c>
      <c r="F120" s="110">
        <v>132</v>
      </c>
      <c r="G120" s="110">
        <v>126</v>
      </c>
      <c r="H120" s="111">
        <f t="shared" si="23"/>
        <v>21.176470588235293</v>
      </c>
      <c r="I120" s="111">
        <f t="shared" si="24"/>
        <v>11.899999999999999</v>
      </c>
      <c r="J120" s="111">
        <f t="shared" si="25"/>
        <v>56.100000000000009</v>
      </c>
      <c r="L120" s="99" t="s">
        <v>255</v>
      </c>
      <c r="M120" s="99">
        <v>4</v>
      </c>
      <c r="N120" s="99">
        <v>7</v>
      </c>
      <c r="O120" s="356">
        <v>26.086956521739129</v>
      </c>
      <c r="P120" s="356">
        <v>33.700000000000003</v>
      </c>
      <c r="Q120" s="356">
        <v>80.400000000000006</v>
      </c>
      <c r="S120" s="356">
        <f t="shared" si="26"/>
        <v>4.9220672682526612E-2</v>
      </c>
      <c r="T120" s="356">
        <f t="shared" si="27"/>
        <v>10.000000000000004</v>
      </c>
      <c r="U120" s="356">
        <f t="shared" si="28"/>
        <v>-7.3999999999999915</v>
      </c>
      <c r="W120" s="99" t="s">
        <v>255</v>
      </c>
      <c r="X120" s="99">
        <v>3</v>
      </c>
      <c r="Y120" s="99">
        <v>5.5</v>
      </c>
      <c r="Z120" s="283">
        <v>25.2</v>
      </c>
      <c r="AA120" s="283">
        <v>31.6</v>
      </c>
      <c r="AB120" s="283">
        <v>62</v>
      </c>
      <c r="AD120" s="283">
        <f t="shared" si="31"/>
        <v>-0.80000000000000071</v>
      </c>
      <c r="AE120" s="283">
        <f t="shared" si="32"/>
        <v>-0.30000000000000071</v>
      </c>
      <c r="AF120" s="283">
        <f t="shared" si="33"/>
        <v>-11.700000000000003</v>
      </c>
      <c r="AH120" s="99" t="s">
        <v>255</v>
      </c>
      <c r="AI120" s="99">
        <v>7</v>
      </c>
      <c r="AJ120" s="99">
        <v>1.5</v>
      </c>
      <c r="AK120" s="179">
        <v>25.384615384615383</v>
      </c>
      <c r="AL120" s="179">
        <v>13.100000000000001</v>
      </c>
      <c r="AM120" s="179">
        <v>78</v>
      </c>
      <c r="AO120" s="179">
        <f t="shared" si="34"/>
        <v>0</v>
      </c>
      <c r="AP120" s="179">
        <f t="shared" si="35"/>
        <v>0</v>
      </c>
      <c r="AQ120" s="179">
        <f t="shared" si="36"/>
        <v>0</v>
      </c>
      <c r="AS120" s="179" t="str">
        <f t="shared" si="29"/>
        <v>Cool 여름 Light</v>
      </c>
      <c r="AT120" s="1106" t="str">
        <f t="shared" si="30"/>
        <v>Warm 봄 Light</v>
      </c>
    </row>
    <row r="121" spans="2:46" x14ac:dyDescent="0.4">
      <c r="B121" s="99" t="s">
        <v>255</v>
      </c>
      <c r="C121" s="99">
        <v>5</v>
      </c>
      <c r="D121" s="99">
        <v>1.5</v>
      </c>
      <c r="E121" s="161">
        <v>147</v>
      </c>
      <c r="F121" s="161">
        <v>132</v>
      </c>
      <c r="G121" s="161">
        <v>121</v>
      </c>
      <c r="H121" s="162">
        <f t="shared" si="23"/>
        <v>25.384615384615383</v>
      </c>
      <c r="I121" s="162">
        <f t="shared" si="24"/>
        <v>17.7</v>
      </c>
      <c r="J121" s="162">
        <f t="shared" si="25"/>
        <v>57.599999999999994</v>
      </c>
      <c r="L121" s="99" t="s">
        <v>255</v>
      </c>
      <c r="M121" s="99">
        <v>7</v>
      </c>
      <c r="N121" s="99">
        <v>3.5</v>
      </c>
      <c r="O121" s="331">
        <v>26.129032258064516</v>
      </c>
      <c r="P121" s="331">
        <v>28.799999999999997</v>
      </c>
      <c r="Q121" s="331">
        <v>84.3</v>
      </c>
      <c r="S121" s="331">
        <f t="shared" si="26"/>
        <v>4.207573632538697E-2</v>
      </c>
      <c r="T121" s="331">
        <f t="shared" si="27"/>
        <v>-4.9000000000000057</v>
      </c>
      <c r="U121" s="331">
        <f t="shared" si="28"/>
        <v>3.8999999999999915</v>
      </c>
      <c r="W121" s="99" t="s">
        <v>255</v>
      </c>
      <c r="X121" s="99">
        <v>5</v>
      </c>
      <c r="Y121" s="99">
        <v>3</v>
      </c>
      <c r="Z121" s="283">
        <v>25.2</v>
      </c>
      <c r="AA121" s="283">
        <v>31.6</v>
      </c>
      <c r="AB121" s="283">
        <v>62</v>
      </c>
      <c r="AD121" s="283">
        <f t="shared" si="31"/>
        <v>0</v>
      </c>
      <c r="AE121" s="283">
        <f t="shared" si="32"/>
        <v>0</v>
      </c>
      <c r="AF121" s="283">
        <f t="shared" si="33"/>
        <v>0</v>
      </c>
      <c r="AH121" s="99" t="s">
        <v>255</v>
      </c>
      <c r="AI121" s="99">
        <v>5.5</v>
      </c>
      <c r="AJ121" s="99">
        <v>6.5</v>
      </c>
      <c r="AK121" s="280">
        <v>26.739130434782609</v>
      </c>
      <c r="AL121" s="280">
        <v>45.800000000000004</v>
      </c>
      <c r="AM121" s="280">
        <v>78.8</v>
      </c>
      <c r="AO121" s="280">
        <f t="shared" si="34"/>
        <v>1.3545150501672261</v>
      </c>
      <c r="AP121" s="280">
        <f t="shared" si="35"/>
        <v>32.700000000000003</v>
      </c>
      <c r="AQ121" s="280">
        <f t="shared" si="36"/>
        <v>0.79999999999999716</v>
      </c>
      <c r="AS121" s="280" t="str">
        <f t="shared" si="29"/>
        <v>Warm 가을 Mute</v>
      </c>
      <c r="AT121" s="1107" t="str">
        <f t="shared" si="30"/>
        <v>Warm 가을 Mute</v>
      </c>
    </row>
    <row r="122" spans="2:46" ht="13.5" customHeight="1" x14ac:dyDescent="0.4">
      <c r="B122" s="99" t="s">
        <v>255</v>
      </c>
      <c r="C122" s="99">
        <v>5</v>
      </c>
      <c r="D122" s="99">
        <v>2</v>
      </c>
      <c r="E122" s="210">
        <v>151</v>
      </c>
      <c r="F122" s="210">
        <v>131</v>
      </c>
      <c r="G122" s="210">
        <v>117</v>
      </c>
      <c r="H122" s="211">
        <f t="shared" si="23"/>
        <v>24.705882352941178</v>
      </c>
      <c r="I122" s="211">
        <f t="shared" si="24"/>
        <v>22.5</v>
      </c>
      <c r="J122" s="211">
        <f t="shared" si="25"/>
        <v>59.199999999999996</v>
      </c>
      <c r="L122" s="99" t="s">
        <v>255</v>
      </c>
      <c r="M122" s="99">
        <v>3.5</v>
      </c>
      <c r="N122" s="99">
        <v>7.5</v>
      </c>
      <c r="O122" s="331">
        <v>26.129032258064516</v>
      </c>
      <c r="P122" s="331">
        <v>28.799999999999997</v>
      </c>
      <c r="Q122" s="331">
        <v>84.3</v>
      </c>
      <c r="S122" s="331">
        <f t="shared" si="26"/>
        <v>0</v>
      </c>
      <c r="T122" s="331">
        <f t="shared" si="27"/>
        <v>0</v>
      </c>
      <c r="U122" s="331">
        <f t="shared" si="28"/>
        <v>0</v>
      </c>
      <c r="W122" s="99" t="s">
        <v>255</v>
      </c>
      <c r="X122" s="99">
        <v>4</v>
      </c>
      <c r="Y122" s="99">
        <v>8</v>
      </c>
      <c r="Z122" s="360">
        <v>27.5</v>
      </c>
      <c r="AA122" s="360">
        <v>31</v>
      </c>
      <c r="AB122" s="360">
        <v>91</v>
      </c>
      <c r="AD122" s="360">
        <f t="shared" si="31"/>
        <v>2.3000000000000007</v>
      </c>
      <c r="AE122" s="360">
        <f t="shared" si="32"/>
        <v>-0.60000000000000142</v>
      </c>
      <c r="AF122" s="360">
        <f t="shared" si="33"/>
        <v>29</v>
      </c>
      <c r="AH122" s="99" t="s">
        <v>255</v>
      </c>
      <c r="AI122" s="99">
        <v>3.5</v>
      </c>
      <c r="AJ122" s="99">
        <v>7</v>
      </c>
      <c r="AK122" s="329">
        <v>26</v>
      </c>
      <c r="AL122" s="329">
        <v>29.9</v>
      </c>
      <c r="AM122" s="329">
        <v>78.8</v>
      </c>
      <c r="AO122" s="329">
        <f t="shared" si="34"/>
        <v>-0.73913043478260931</v>
      </c>
      <c r="AP122" s="329">
        <f t="shared" si="35"/>
        <v>-15.900000000000006</v>
      </c>
      <c r="AQ122" s="329">
        <f t="shared" si="36"/>
        <v>0</v>
      </c>
      <c r="AS122" s="329" t="str">
        <f t="shared" si="29"/>
        <v>Cool 여름 Mute</v>
      </c>
      <c r="AT122" s="1108" t="str">
        <f t="shared" si="30"/>
        <v>Warm 봄 Bright</v>
      </c>
    </row>
    <row r="123" spans="2:46" ht="13.5" customHeight="1" x14ac:dyDescent="0.4">
      <c r="B123" s="99" t="s">
        <v>255</v>
      </c>
      <c r="C123" s="99">
        <v>5</v>
      </c>
      <c r="D123" s="99">
        <v>2.5</v>
      </c>
      <c r="E123" s="252">
        <v>154</v>
      </c>
      <c r="F123" s="252">
        <v>130</v>
      </c>
      <c r="G123" s="252">
        <v>112</v>
      </c>
      <c r="H123" s="253">
        <f t="shared" si="23"/>
        <v>25.714285714285715</v>
      </c>
      <c r="I123" s="253">
        <f t="shared" si="24"/>
        <v>27.3</v>
      </c>
      <c r="J123" s="253">
        <f t="shared" si="25"/>
        <v>60.4</v>
      </c>
      <c r="L123" s="99" t="s">
        <v>255</v>
      </c>
      <c r="M123" s="99">
        <v>5</v>
      </c>
      <c r="N123" s="99">
        <v>4</v>
      </c>
      <c r="O123" s="148">
        <v>26.153846153846153</v>
      </c>
      <c r="P123" s="148">
        <v>60</v>
      </c>
      <c r="Q123" s="148">
        <v>51</v>
      </c>
      <c r="S123" s="148">
        <f t="shared" si="26"/>
        <v>2.4813895781637285E-2</v>
      </c>
      <c r="T123" s="148">
        <f t="shared" si="27"/>
        <v>31.200000000000003</v>
      </c>
      <c r="U123" s="148">
        <f t="shared" si="28"/>
        <v>-33.299999999999997</v>
      </c>
      <c r="W123" s="99" t="s">
        <v>255</v>
      </c>
      <c r="X123" s="99">
        <v>8</v>
      </c>
      <c r="Y123" s="99">
        <v>4</v>
      </c>
      <c r="Z123" s="360">
        <v>27.5</v>
      </c>
      <c r="AA123" s="360">
        <v>31</v>
      </c>
      <c r="AB123" s="360">
        <v>91</v>
      </c>
      <c r="AD123" s="360">
        <f t="shared" si="31"/>
        <v>0</v>
      </c>
      <c r="AE123" s="360">
        <f t="shared" si="32"/>
        <v>0</v>
      </c>
      <c r="AF123" s="360">
        <f t="shared" si="33"/>
        <v>0</v>
      </c>
      <c r="AH123" s="99" t="s">
        <v>255</v>
      </c>
      <c r="AI123" s="99">
        <v>6.5</v>
      </c>
      <c r="AJ123" s="99">
        <v>3.5</v>
      </c>
      <c r="AK123" s="329">
        <v>26</v>
      </c>
      <c r="AL123" s="329">
        <v>29.9</v>
      </c>
      <c r="AM123" s="329">
        <v>78.8</v>
      </c>
      <c r="AO123" s="329">
        <f t="shared" si="34"/>
        <v>0</v>
      </c>
      <c r="AP123" s="329">
        <f t="shared" si="35"/>
        <v>0</v>
      </c>
      <c r="AQ123" s="329">
        <f t="shared" si="36"/>
        <v>0</v>
      </c>
      <c r="AS123" s="329" t="str">
        <f t="shared" si="29"/>
        <v>Cool 여름 Mute</v>
      </c>
      <c r="AT123" s="1108" t="str">
        <f t="shared" si="30"/>
        <v>Warm 봄 Bright</v>
      </c>
    </row>
    <row r="124" spans="2:46" ht="13.5" customHeight="1" x14ac:dyDescent="0.4">
      <c r="B124" s="99" t="s">
        <v>255</v>
      </c>
      <c r="C124" s="99">
        <v>5</v>
      </c>
      <c r="D124" s="99">
        <v>3</v>
      </c>
      <c r="E124" s="289">
        <v>158</v>
      </c>
      <c r="F124" s="289">
        <v>129</v>
      </c>
      <c r="G124" s="289">
        <v>108</v>
      </c>
      <c r="H124" s="283">
        <f t="shared" si="23"/>
        <v>25.2</v>
      </c>
      <c r="I124" s="283">
        <f t="shared" si="24"/>
        <v>31.6</v>
      </c>
      <c r="J124" s="283">
        <f t="shared" si="25"/>
        <v>62</v>
      </c>
      <c r="L124" s="99" t="s">
        <v>255</v>
      </c>
      <c r="M124" s="99">
        <v>5</v>
      </c>
      <c r="N124" s="99">
        <v>5</v>
      </c>
      <c r="O124" s="237">
        <v>26.25</v>
      </c>
      <c r="P124" s="237">
        <v>51</v>
      </c>
      <c r="Q124" s="237">
        <v>61.6</v>
      </c>
      <c r="S124" s="237">
        <f t="shared" si="26"/>
        <v>9.61538461538467E-2</v>
      </c>
      <c r="T124" s="237">
        <f t="shared" si="27"/>
        <v>-9</v>
      </c>
      <c r="U124" s="237">
        <f t="shared" si="28"/>
        <v>10.600000000000001</v>
      </c>
      <c r="W124" s="99" t="s">
        <v>255</v>
      </c>
      <c r="X124" s="99">
        <v>4</v>
      </c>
      <c r="Y124" s="99">
        <v>8.5</v>
      </c>
      <c r="Z124" s="363">
        <v>27.2</v>
      </c>
      <c r="AA124" s="363">
        <v>30.4</v>
      </c>
      <c r="AB124" s="363">
        <v>96.899999999999991</v>
      </c>
      <c r="AD124" s="363">
        <f t="shared" si="31"/>
        <v>-0.30000000000000071</v>
      </c>
      <c r="AE124" s="363">
        <f t="shared" si="32"/>
        <v>-0.60000000000000142</v>
      </c>
      <c r="AF124" s="363">
        <f t="shared" si="33"/>
        <v>5.8999999999999915</v>
      </c>
      <c r="AH124" s="99" t="s">
        <v>255</v>
      </c>
      <c r="AI124" s="99">
        <v>2</v>
      </c>
      <c r="AJ124" s="99">
        <v>7.5</v>
      </c>
      <c r="AK124" s="224">
        <v>25.714285714285715</v>
      </c>
      <c r="AL124" s="224">
        <v>17.2</v>
      </c>
      <c r="AM124" s="224">
        <v>79.600000000000009</v>
      </c>
      <c r="AO124" s="224">
        <f t="shared" si="34"/>
        <v>-0.2857142857142847</v>
      </c>
      <c r="AP124" s="224">
        <f t="shared" si="35"/>
        <v>-12.7</v>
      </c>
      <c r="AQ124" s="224">
        <f t="shared" si="36"/>
        <v>0.80000000000001137</v>
      </c>
      <c r="AS124" s="224" t="str">
        <f t="shared" si="29"/>
        <v>Cool 여름 Light</v>
      </c>
      <c r="AT124" s="1109" t="str">
        <f t="shared" si="30"/>
        <v>Warm 봄 Light</v>
      </c>
    </row>
    <row r="125" spans="2:46" ht="13.5" customHeight="1" x14ac:dyDescent="0.4">
      <c r="B125" s="99" t="s">
        <v>255</v>
      </c>
      <c r="C125" s="99">
        <v>5</v>
      </c>
      <c r="D125" s="99">
        <v>3.5</v>
      </c>
      <c r="E125" s="322">
        <v>161</v>
      </c>
      <c r="F125" s="322">
        <v>128</v>
      </c>
      <c r="G125" s="322">
        <v>103</v>
      </c>
      <c r="H125" s="292">
        <f t="shared" si="23"/>
        <v>25.862068965517242</v>
      </c>
      <c r="I125" s="292">
        <f t="shared" si="24"/>
        <v>36</v>
      </c>
      <c r="J125" s="292">
        <f t="shared" si="25"/>
        <v>63.1</v>
      </c>
      <c r="L125" s="99" t="s">
        <v>255</v>
      </c>
      <c r="M125" s="99">
        <v>4.5</v>
      </c>
      <c r="N125" s="99">
        <v>5</v>
      </c>
      <c r="O125" s="265">
        <v>26.301369863013697</v>
      </c>
      <c r="P125" s="265">
        <v>47.4</v>
      </c>
      <c r="Q125" s="265">
        <v>60.4</v>
      </c>
      <c r="S125" s="265">
        <f t="shared" si="26"/>
        <v>5.136986301369717E-2</v>
      </c>
      <c r="T125" s="265">
        <f t="shared" si="27"/>
        <v>-3.6000000000000014</v>
      </c>
      <c r="U125" s="265">
        <f t="shared" si="28"/>
        <v>-1.2000000000000028</v>
      </c>
      <c r="W125" s="99" t="s">
        <v>255</v>
      </c>
      <c r="X125" s="99">
        <v>8.5</v>
      </c>
      <c r="Y125" s="99">
        <v>4</v>
      </c>
      <c r="Z125" s="363">
        <v>27.2</v>
      </c>
      <c r="AA125" s="363">
        <v>30.4</v>
      </c>
      <c r="AB125" s="363">
        <v>96.899999999999991</v>
      </c>
      <c r="AD125" s="363">
        <f t="shared" si="31"/>
        <v>0</v>
      </c>
      <c r="AE125" s="363">
        <f t="shared" si="32"/>
        <v>0</v>
      </c>
      <c r="AF125" s="363">
        <f t="shared" si="33"/>
        <v>0</v>
      </c>
      <c r="AH125" s="99" t="s">
        <v>255</v>
      </c>
      <c r="AI125" s="99">
        <v>7</v>
      </c>
      <c r="AJ125" s="99">
        <v>2</v>
      </c>
      <c r="AK125" s="224">
        <v>25.714285714285715</v>
      </c>
      <c r="AL125" s="224">
        <v>17.2</v>
      </c>
      <c r="AM125" s="224">
        <v>79.600000000000009</v>
      </c>
      <c r="AO125" s="224">
        <f t="shared" si="34"/>
        <v>0</v>
      </c>
      <c r="AP125" s="224">
        <f t="shared" si="35"/>
        <v>0</v>
      </c>
      <c r="AQ125" s="224">
        <f t="shared" si="36"/>
        <v>0</v>
      </c>
      <c r="AS125" s="224" t="str">
        <f t="shared" si="29"/>
        <v>Cool 여름 Light</v>
      </c>
      <c r="AT125" s="1109" t="str">
        <f t="shared" si="30"/>
        <v>Warm 봄 Light</v>
      </c>
    </row>
    <row r="126" spans="2:46" x14ac:dyDescent="0.4">
      <c r="B126" s="99" t="s">
        <v>255</v>
      </c>
      <c r="C126" s="99">
        <v>5</v>
      </c>
      <c r="D126" s="99">
        <v>4</v>
      </c>
      <c r="E126" s="376">
        <v>130</v>
      </c>
      <c r="F126" s="376">
        <v>86</v>
      </c>
      <c r="G126" s="376">
        <v>52</v>
      </c>
      <c r="H126" s="148">
        <f t="shared" si="23"/>
        <v>26.153846153846153</v>
      </c>
      <c r="I126" s="148">
        <f t="shared" si="24"/>
        <v>60</v>
      </c>
      <c r="J126" s="148">
        <f t="shared" si="25"/>
        <v>51</v>
      </c>
      <c r="L126" s="99" t="s">
        <v>255</v>
      </c>
      <c r="M126" s="99">
        <v>4.5</v>
      </c>
      <c r="N126" s="99">
        <v>5.5</v>
      </c>
      <c r="O126" s="295">
        <v>26.301369863013697</v>
      </c>
      <c r="P126" s="295">
        <v>43.7</v>
      </c>
      <c r="Q126" s="295">
        <v>65.5</v>
      </c>
      <c r="S126" s="295">
        <f t="shared" si="26"/>
        <v>0</v>
      </c>
      <c r="T126" s="295">
        <f t="shared" si="27"/>
        <v>-3.6999999999999957</v>
      </c>
      <c r="U126" s="295">
        <f t="shared" si="28"/>
        <v>5.1000000000000014</v>
      </c>
      <c r="W126" s="99" t="s">
        <v>255</v>
      </c>
      <c r="X126" s="99">
        <v>2</v>
      </c>
      <c r="Y126" s="99">
        <v>4</v>
      </c>
      <c r="Z126" s="109">
        <v>22.941176470588236</v>
      </c>
      <c r="AA126" s="109">
        <v>30.099999999999998</v>
      </c>
      <c r="AB126" s="109">
        <v>44.3</v>
      </c>
      <c r="AD126" s="109">
        <f t="shared" si="31"/>
        <v>-4.2588235294117638</v>
      </c>
      <c r="AE126" s="109">
        <f t="shared" si="32"/>
        <v>-0.30000000000000071</v>
      </c>
      <c r="AF126" s="109">
        <f t="shared" si="33"/>
        <v>-52.599999999999994</v>
      </c>
      <c r="AH126" s="99" t="s">
        <v>255</v>
      </c>
      <c r="AI126" s="99">
        <v>6</v>
      </c>
      <c r="AJ126" s="99">
        <v>6.5</v>
      </c>
      <c r="AK126" s="248">
        <v>27</v>
      </c>
      <c r="AL126" s="248">
        <v>49</v>
      </c>
      <c r="AM126" s="248">
        <v>80</v>
      </c>
      <c r="AO126" s="248">
        <f t="shared" si="34"/>
        <v>1.2857142857142847</v>
      </c>
      <c r="AP126" s="248">
        <f t="shared" si="35"/>
        <v>31.8</v>
      </c>
      <c r="AQ126" s="248">
        <f t="shared" si="36"/>
        <v>0.39999999999999147</v>
      </c>
      <c r="AS126" s="248" t="str">
        <f t="shared" si="29"/>
        <v>Warm 가을 Mute</v>
      </c>
      <c r="AT126" s="1110" t="str">
        <f t="shared" si="30"/>
        <v>Warm 가을 Mute</v>
      </c>
    </row>
    <row r="127" spans="2:46" x14ac:dyDescent="0.4">
      <c r="B127" s="99" t="s">
        <v>255</v>
      </c>
      <c r="C127" s="99">
        <v>5</v>
      </c>
      <c r="D127" s="99">
        <v>4.5</v>
      </c>
      <c r="E127" s="377">
        <v>144</v>
      </c>
      <c r="F127" s="377">
        <v>99</v>
      </c>
      <c r="G127" s="377">
        <v>65</v>
      </c>
      <c r="H127" s="202">
        <f t="shared" si="23"/>
        <v>25.822784810126581</v>
      </c>
      <c r="I127" s="202">
        <f t="shared" si="24"/>
        <v>54.900000000000006</v>
      </c>
      <c r="J127" s="202">
        <f t="shared" si="25"/>
        <v>56.499999999999993</v>
      </c>
      <c r="L127" s="99" t="s">
        <v>255</v>
      </c>
      <c r="M127" s="99">
        <v>6</v>
      </c>
      <c r="N127" s="99">
        <v>4</v>
      </c>
      <c r="O127" s="112">
        <v>26.373626373626372</v>
      </c>
      <c r="P127" s="112">
        <v>67.400000000000006</v>
      </c>
      <c r="Q127" s="112">
        <v>52.900000000000006</v>
      </c>
      <c r="S127" s="112">
        <f t="shared" si="26"/>
        <v>7.2256510612675129E-2</v>
      </c>
      <c r="T127" s="112">
        <f t="shared" si="27"/>
        <v>23.700000000000003</v>
      </c>
      <c r="U127" s="112">
        <f t="shared" si="28"/>
        <v>-12.599999999999994</v>
      </c>
      <c r="W127" s="99" t="s">
        <v>255</v>
      </c>
      <c r="X127" s="99">
        <v>4</v>
      </c>
      <c r="Y127" s="99">
        <v>2</v>
      </c>
      <c r="Z127" s="109">
        <v>22.941176470588236</v>
      </c>
      <c r="AA127" s="109">
        <v>30.099999999999998</v>
      </c>
      <c r="AB127" s="109">
        <v>44.3</v>
      </c>
      <c r="AD127" s="109">
        <f t="shared" si="31"/>
        <v>0</v>
      </c>
      <c r="AE127" s="109">
        <f t="shared" si="32"/>
        <v>0</v>
      </c>
      <c r="AF127" s="109">
        <f t="shared" si="33"/>
        <v>0</v>
      </c>
      <c r="AH127" s="99" t="s">
        <v>255</v>
      </c>
      <c r="AI127" s="99">
        <v>4</v>
      </c>
      <c r="AJ127" s="99">
        <v>7</v>
      </c>
      <c r="AK127" s="356">
        <v>26.086956521739129</v>
      </c>
      <c r="AL127" s="356">
        <v>33.700000000000003</v>
      </c>
      <c r="AM127" s="356">
        <v>80.400000000000006</v>
      </c>
      <c r="AO127" s="356">
        <f t="shared" si="34"/>
        <v>-0.91304347826087096</v>
      </c>
      <c r="AP127" s="356">
        <f t="shared" si="35"/>
        <v>-15.299999999999997</v>
      </c>
      <c r="AQ127" s="356">
        <f t="shared" si="36"/>
        <v>0.40000000000000568</v>
      </c>
      <c r="AS127" s="356" t="str">
        <f t="shared" si="29"/>
        <v>Warm 봄 Bright</v>
      </c>
      <c r="AT127" s="1111" t="str">
        <f t="shared" si="30"/>
        <v>Warm 봄 Bright</v>
      </c>
    </row>
    <row r="128" spans="2:46" x14ac:dyDescent="0.4">
      <c r="B128" s="99" t="s">
        <v>255</v>
      </c>
      <c r="C128" s="99">
        <v>5</v>
      </c>
      <c r="D128" s="99">
        <v>5</v>
      </c>
      <c r="E128" s="378">
        <v>157</v>
      </c>
      <c r="F128" s="378">
        <v>112</v>
      </c>
      <c r="G128" s="378">
        <v>77</v>
      </c>
      <c r="H128" s="237">
        <f t="shared" si="23"/>
        <v>26.25</v>
      </c>
      <c r="I128" s="237">
        <f t="shared" si="24"/>
        <v>51</v>
      </c>
      <c r="J128" s="237">
        <f t="shared" si="25"/>
        <v>61.6</v>
      </c>
      <c r="L128" s="99" t="s">
        <v>255</v>
      </c>
      <c r="M128" s="99">
        <v>4.5</v>
      </c>
      <c r="N128" s="99">
        <v>6</v>
      </c>
      <c r="O128" s="316">
        <v>26.4</v>
      </c>
      <c r="P128" s="316">
        <v>41.4</v>
      </c>
      <c r="Q128" s="316">
        <v>71</v>
      </c>
      <c r="S128" s="316">
        <f t="shared" si="26"/>
        <v>2.637362637362628E-2</v>
      </c>
      <c r="T128" s="316">
        <f t="shared" si="27"/>
        <v>-26.000000000000007</v>
      </c>
      <c r="U128" s="316">
        <f t="shared" si="28"/>
        <v>18.099999999999994</v>
      </c>
      <c r="W128" s="99" t="s">
        <v>255</v>
      </c>
      <c r="X128" s="99">
        <v>3.5</v>
      </c>
      <c r="Y128" s="99">
        <v>7</v>
      </c>
      <c r="Z128" s="329">
        <v>26</v>
      </c>
      <c r="AA128" s="329">
        <v>29.9</v>
      </c>
      <c r="AB128" s="329">
        <v>78.8</v>
      </c>
      <c r="AD128" s="329">
        <f t="shared" si="31"/>
        <v>3.0588235294117645</v>
      </c>
      <c r="AE128" s="329">
        <f t="shared" si="32"/>
        <v>-0.19999999999999929</v>
      </c>
      <c r="AF128" s="329">
        <f t="shared" si="33"/>
        <v>34.5</v>
      </c>
      <c r="AH128" s="99" t="s">
        <v>255</v>
      </c>
      <c r="AI128" s="99">
        <v>6.5</v>
      </c>
      <c r="AJ128" s="99">
        <v>6.5</v>
      </c>
      <c r="AK128" s="218">
        <v>27.476635514018692</v>
      </c>
      <c r="AL128" s="218">
        <v>51.9</v>
      </c>
      <c r="AM128" s="218">
        <v>80.800000000000011</v>
      </c>
      <c r="AO128" s="218">
        <f t="shared" si="34"/>
        <v>1.3896789922795634</v>
      </c>
      <c r="AP128" s="218">
        <f t="shared" si="35"/>
        <v>18.199999999999996</v>
      </c>
      <c r="AQ128" s="218">
        <f t="shared" si="36"/>
        <v>0.40000000000000568</v>
      </c>
      <c r="AS128" s="218" t="str">
        <f t="shared" si="29"/>
        <v>Warm 가을 Mute</v>
      </c>
      <c r="AT128" s="1112" t="str">
        <f t="shared" si="30"/>
        <v>Warm 가을 Mute</v>
      </c>
    </row>
    <row r="129" spans="2:46" ht="13.5" customHeight="1" x14ac:dyDescent="0.4">
      <c r="B129" s="99" t="s">
        <v>255</v>
      </c>
      <c r="C129" s="99">
        <v>5</v>
      </c>
      <c r="D129" s="99">
        <v>5.5</v>
      </c>
      <c r="E129" s="379">
        <v>170</v>
      </c>
      <c r="F129" s="379">
        <v>125</v>
      </c>
      <c r="G129" s="379">
        <v>89</v>
      </c>
      <c r="H129" s="261">
        <f t="shared" si="23"/>
        <v>26.666666666666668</v>
      </c>
      <c r="I129" s="261">
        <f t="shared" si="24"/>
        <v>47.599999999999994</v>
      </c>
      <c r="J129" s="261">
        <f t="shared" si="25"/>
        <v>66.7</v>
      </c>
      <c r="L129" s="99" t="s">
        <v>255</v>
      </c>
      <c r="M129" s="99">
        <v>4.5</v>
      </c>
      <c r="N129" s="99">
        <v>6.5</v>
      </c>
      <c r="O129" s="332">
        <v>26.4</v>
      </c>
      <c r="P129" s="332">
        <v>38.700000000000003</v>
      </c>
      <c r="Q129" s="332">
        <v>76.099999999999994</v>
      </c>
      <c r="S129" s="332">
        <f t="shared" si="26"/>
        <v>0</v>
      </c>
      <c r="T129" s="332">
        <f t="shared" si="27"/>
        <v>-2.6999999999999957</v>
      </c>
      <c r="U129" s="332">
        <f t="shared" si="28"/>
        <v>5.0999999999999943</v>
      </c>
      <c r="W129" s="99" t="s">
        <v>255</v>
      </c>
      <c r="X129" s="99">
        <v>6.5</v>
      </c>
      <c r="Y129" s="99">
        <v>3.5</v>
      </c>
      <c r="Z129" s="329">
        <v>26</v>
      </c>
      <c r="AA129" s="329">
        <v>29.9</v>
      </c>
      <c r="AB129" s="329">
        <v>78.8</v>
      </c>
      <c r="AD129" s="329">
        <f t="shared" si="31"/>
        <v>0</v>
      </c>
      <c r="AE129" s="329">
        <f t="shared" si="32"/>
        <v>0</v>
      </c>
      <c r="AF129" s="329">
        <f t="shared" si="33"/>
        <v>0</v>
      </c>
      <c r="AH129" s="99" t="s">
        <v>255</v>
      </c>
      <c r="AI129" s="99">
        <v>2.5</v>
      </c>
      <c r="AJ129" s="99">
        <v>7.5</v>
      </c>
      <c r="AK129" s="264">
        <v>25.90909090909091</v>
      </c>
      <c r="AL129" s="264">
        <v>21.3</v>
      </c>
      <c r="AM129" s="264">
        <v>81.2</v>
      </c>
      <c r="AO129" s="264">
        <f t="shared" si="34"/>
        <v>-1.5675446049277824</v>
      </c>
      <c r="AP129" s="264">
        <f t="shared" si="35"/>
        <v>-30.599999999999998</v>
      </c>
      <c r="AQ129" s="264">
        <f t="shared" si="36"/>
        <v>0.39999999999999147</v>
      </c>
      <c r="AS129" s="264" t="str">
        <f t="shared" si="29"/>
        <v>Cool 여름 Mute</v>
      </c>
      <c r="AT129" s="1113" t="str">
        <f t="shared" si="30"/>
        <v>Warm 봄 Light</v>
      </c>
    </row>
    <row r="130" spans="2:46" ht="13.5" customHeight="1" x14ac:dyDescent="0.4">
      <c r="B130" s="99" t="s">
        <v>255</v>
      </c>
      <c r="C130" s="99">
        <v>5</v>
      </c>
      <c r="D130" s="99">
        <v>6</v>
      </c>
      <c r="E130" s="380">
        <v>184</v>
      </c>
      <c r="F130" s="380">
        <v>138</v>
      </c>
      <c r="G130" s="380">
        <v>101</v>
      </c>
      <c r="H130" s="286">
        <f t="shared" si="23"/>
        <v>26.746987951807228</v>
      </c>
      <c r="I130" s="286">
        <f t="shared" si="24"/>
        <v>45.1</v>
      </c>
      <c r="J130" s="286">
        <f t="shared" si="25"/>
        <v>72.2</v>
      </c>
      <c r="L130" s="99" t="s">
        <v>255</v>
      </c>
      <c r="M130" s="99">
        <v>5.5</v>
      </c>
      <c r="N130" s="99">
        <v>4</v>
      </c>
      <c r="O130" s="126">
        <v>26.428571428571427</v>
      </c>
      <c r="P130" s="126">
        <v>63.6</v>
      </c>
      <c r="Q130" s="126">
        <v>51.800000000000004</v>
      </c>
      <c r="S130" s="126">
        <f t="shared" si="26"/>
        <v>2.857142857142847E-2</v>
      </c>
      <c r="T130" s="126">
        <f t="shared" si="27"/>
        <v>24.9</v>
      </c>
      <c r="U130" s="126">
        <f t="shared" si="28"/>
        <v>-24.29999999999999</v>
      </c>
      <c r="W130" s="99" t="s">
        <v>255</v>
      </c>
      <c r="X130" s="99">
        <v>3</v>
      </c>
      <c r="Y130" s="99">
        <v>6</v>
      </c>
      <c r="Z130" s="291">
        <v>25.882352941176471</v>
      </c>
      <c r="AA130" s="291">
        <v>29.799999999999997</v>
      </c>
      <c r="AB130" s="291">
        <v>67.100000000000009</v>
      </c>
      <c r="AD130" s="291">
        <f t="shared" si="31"/>
        <v>-0.11764705882352899</v>
      </c>
      <c r="AE130" s="291">
        <f t="shared" si="32"/>
        <v>-0.10000000000000142</v>
      </c>
      <c r="AF130" s="291">
        <f t="shared" si="33"/>
        <v>-11.699999999999989</v>
      </c>
      <c r="AH130" s="99" t="s">
        <v>255</v>
      </c>
      <c r="AI130" s="99">
        <v>7</v>
      </c>
      <c r="AJ130" s="99">
        <v>2.5</v>
      </c>
      <c r="AK130" s="264">
        <v>25.90909090909091</v>
      </c>
      <c r="AL130" s="264">
        <v>21.3</v>
      </c>
      <c r="AM130" s="264">
        <v>81.2</v>
      </c>
      <c r="AO130" s="264">
        <f t="shared" si="34"/>
        <v>0</v>
      </c>
      <c r="AP130" s="264">
        <f t="shared" si="35"/>
        <v>0</v>
      </c>
      <c r="AQ130" s="264">
        <f t="shared" si="36"/>
        <v>0</v>
      </c>
      <c r="AS130" s="264" t="str">
        <f t="shared" si="29"/>
        <v>Cool 여름 Mute</v>
      </c>
      <c r="AT130" s="1113" t="str">
        <f t="shared" si="30"/>
        <v>Warm 봄 Light</v>
      </c>
    </row>
    <row r="131" spans="2:46" x14ac:dyDescent="0.4">
      <c r="B131" s="99" t="s">
        <v>255</v>
      </c>
      <c r="C131" s="99">
        <v>5</v>
      </c>
      <c r="D131" s="99">
        <v>6.5</v>
      </c>
      <c r="E131" s="381">
        <v>198</v>
      </c>
      <c r="F131" s="381">
        <v>151</v>
      </c>
      <c r="G131" s="381">
        <v>114</v>
      </c>
      <c r="H131" s="303">
        <f t="shared" si="23"/>
        <v>26.428571428571427</v>
      </c>
      <c r="I131" s="303">
        <f t="shared" si="24"/>
        <v>42.4</v>
      </c>
      <c r="J131" s="303">
        <f t="shared" si="25"/>
        <v>77.600000000000009</v>
      </c>
      <c r="L131" s="99" t="s">
        <v>255</v>
      </c>
      <c r="M131" s="99">
        <v>5</v>
      </c>
      <c r="N131" s="99">
        <v>6.5</v>
      </c>
      <c r="O131" s="303">
        <v>26.428571428571427</v>
      </c>
      <c r="P131" s="303">
        <v>42.4</v>
      </c>
      <c r="Q131" s="303">
        <v>77.600000000000009</v>
      </c>
      <c r="S131" s="303">
        <f t="shared" si="26"/>
        <v>0</v>
      </c>
      <c r="T131" s="303">
        <f t="shared" si="27"/>
        <v>-21.200000000000003</v>
      </c>
      <c r="U131" s="303">
        <f t="shared" si="28"/>
        <v>25.800000000000004</v>
      </c>
      <c r="W131" s="99" t="s">
        <v>255</v>
      </c>
      <c r="X131" s="99">
        <v>5.5</v>
      </c>
      <c r="Y131" s="99">
        <v>3</v>
      </c>
      <c r="Z131" s="291">
        <v>25.882352941176471</v>
      </c>
      <c r="AA131" s="291">
        <v>29.799999999999997</v>
      </c>
      <c r="AB131" s="291">
        <v>67.100000000000009</v>
      </c>
      <c r="AD131" s="291">
        <f t="shared" si="31"/>
        <v>0</v>
      </c>
      <c r="AE131" s="291">
        <f t="shared" si="32"/>
        <v>0</v>
      </c>
      <c r="AF131" s="291">
        <f t="shared" si="33"/>
        <v>0</v>
      </c>
      <c r="AH131" s="99" t="s">
        <v>255</v>
      </c>
      <c r="AI131" s="99">
        <v>4.5</v>
      </c>
      <c r="AJ131" s="99">
        <v>7</v>
      </c>
      <c r="AK131" s="344">
        <v>26.493506493506494</v>
      </c>
      <c r="AL131" s="344">
        <v>37</v>
      </c>
      <c r="AM131" s="344">
        <v>81.599999999999994</v>
      </c>
      <c r="AO131" s="344">
        <f t="shared" si="34"/>
        <v>0.58441558441558428</v>
      </c>
      <c r="AP131" s="344">
        <f t="shared" si="35"/>
        <v>15.7</v>
      </c>
      <c r="AQ131" s="344">
        <f t="shared" si="36"/>
        <v>0.39999999999999147</v>
      </c>
      <c r="AS131" s="344" t="str">
        <f t="shared" si="29"/>
        <v>Warm 봄 Bright</v>
      </c>
      <c r="AT131" s="1114" t="str">
        <f t="shared" si="30"/>
        <v>Warm 봄 Bright</v>
      </c>
    </row>
    <row r="132" spans="2:46" x14ac:dyDescent="0.4">
      <c r="B132" s="99" t="s">
        <v>255</v>
      </c>
      <c r="C132" s="99">
        <v>5</v>
      </c>
      <c r="D132" s="99">
        <v>7</v>
      </c>
      <c r="E132" s="382">
        <v>211</v>
      </c>
      <c r="F132" s="382">
        <v>164</v>
      </c>
      <c r="G132" s="382">
        <v>126</v>
      </c>
      <c r="H132" s="320">
        <f t="shared" si="23"/>
        <v>26.823529411764707</v>
      </c>
      <c r="I132" s="320">
        <f t="shared" si="24"/>
        <v>40.300000000000004</v>
      </c>
      <c r="J132" s="320">
        <f t="shared" si="25"/>
        <v>82.699999999999989</v>
      </c>
      <c r="L132" s="99" t="s">
        <v>255</v>
      </c>
      <c r="M132" s="99">
        <v>4.5</v>
      </c>
      <c r="N132" s="99">
        <v>7</v>
      </c>
      <c r="O132" s="344">
        <v>26.493506493506494</v>
      </c>
      <c r="P132" s="344">
        <v>37</v>
      </c>
      <c r="Q132" s="344">
        <v>81.599999999999994</v>
      </c>
      <c r="S132" s="344">
        <f t="shared" si="26"/>
        <v>6.4935064935067288E-2</v>
      </c>
      <c r="T132" s="344">
        <f t="shared" si="27"/>
        <v>-5.3999999999999986</v>
      </c>
      <c r="U132" s="344">
        <f t="shared" si="28"/>
        <v>3.9999999999999858</v>
      </c>
      <c r="W132" s="99" t="s">
        <v>255</v>
      </c>
      <c r="X132" s="99">
        <v>2.5</v>
      </c>
      <c r="Y132" s="99">
        <v>5</v>
      </c>
      <c r="Z132" s="226">
        <v>24.878048780487806</v>
      </c>
      <c r="AA132" s="226">
        <v>29.099999999999998</v>
      </c>
      <c r="AB132" s="226">
        <v>55.300000000000004</v>
      </c>
      <c r="AD132" s="226">
        <f t="shared" si="31"/>
        <v>-1.0043041606886653</v>
      </c>
      <c r="AE132" s="226">
        <f t="shared" si="32"/>
        <v>-0.69999999999999929</v>
      </c>
      <c r="AF132" s="226">
        <f t="shared" si="33"/>
        <v>-11.800000000000004</v>
      </c>
      <c r="AH132" s="99" t="s">
        <v>255</v>
      </c>
      <c r="AI132" s="99">
        <v>1</v>
      </c>
      <c r="AJ132" s="99">
        <v>8</v>
      </c>
      <c r="AK132" s="134">
        <v>26.666666666666668</v>
      </c>
      <c r="AL132" s="134">
        <v>8.6999999999999993</v>
      </c>
      <c r="AM132" s="134">
        <v>81.599999999999994</v>
      </c>
      <c r="AO132" s="134">
        <f t="shared" si="34"/>
        <v>0.17316017316017351</v>
      </c>
      <c r="AP132" s="134">
        <f t="shared" si="35"/>
        <v>-28.3</v>
      </c>
      <c r="AQ132" s="134">
        <f t="shared" si="36"/>
        <v>0</v>
      </c>
      <c r="AS132" s="134" t="str">
        <f t="shared" si="29"/>
        <v>Warm 봄 Light</v>
      </c>
      <c r="AT132" s="1115" t="str">
        <f t="shared" si="30"/>
        <v>Warm 봄 Light</v>
      </c>
    </row>
    <row r="133" spans="2:46" x14ac:dyDescent="0.4">
      <c r="B133" s="99" t="s">
        <v>255</v>
      </c>
      <c r="C133" s="99">
        <v>5</v>
      </c>
      <c r="D133" s="99">
        <v>7.5</v>
      </c>
      <c r="E133" s="383">
        <v>225</v>
      </c>
      <c r="F133" s="383">
        <v>177</v>
      </c>
      <c r="G133" s="383">
        <v>138</v>
      </c>
      <c r="H133" s="335">
        <f t="shared" ref="H133:H196" si="37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35">
        <f t="shared" ref="I133:I196" si="38">ROUND((MAX(E133/255, F133/255, G133/255) - MIN(E133/255, F133/255, G133/255))/MAX(E133/255, F133/255, G133/255),3)*100</f>
        <v>38.700000000000003</v>
      </c>
      <c r="J133" s="335">
        <f t="shared" ref="J133:J196" si="39">ROUND(MAX(E133/255, F133/255, G133/255),3)*100</f>
        <v>88.2</v>
      </c>
      <c r="L133" s="99" t="s">
        <v>255</v>
      </c>
      <c r="M133" s="99">
        <v>5.5</v>
      </c>
      <c r="N133" s="99">
        <v>4.5</v>
      </c>
      <c r="O133" s="154">
        <v>26.511627906976745</v>
      </c>
      <c r="P133" s="154">
        <v>58.9</v>
      </c>
      <c r="Q133" s="154">
        <v>57.3</v>
      </c>
      <c r="S133" s="154">
        <f t="shared" si="26"/>
        <v>1.8121413470250758E-2</v>
      </c>
      <c r="T133" s="154">
        <f t="shared" si="27"/>
        <v>21.9</v>
      </c>
      <c r="U133" s="154">
        <f t="shared" si="28"/>
        <v>-24.299999999999997</v>
      </c>
      <c r="W133" s="99" t="s">
        <v>255</v>
      </c>
      <c r="X133" s="99">
        <v>4.5</v>
      </c>
      <c r="Y133" s="99">
        <v>2.5</v>
      </c>
      <c r="Z133" s="226">
        <v>24.878048780487806</v>
      </c>
      <c r="AA133" s="226">
        <v>29.099999999999998</v>
      </c>
      <c r="AB133" s="226">
        <v>55.300000000000004</v>
      </c>
      <c r="AD133" s="226">
        <f t="shared" si="31"/>
        <v>0</v>
      </c>
      <c r="AE133" s="226">
        <f t="shared" si="32"/>
        <v>0</v>
      </c>
      <c r="AF133" s="226">
        <f t="shared" si="33"/>
        <v>0</v>
      </c>
      <c r="AH133" s="99" t="s">
        <v>255</v>
      </c>
      <c r="AI133" s="99">
        <v>8</v>
      </c>
      <c r="AJ133" s="99">
        <v>1</v>
      </c>
      <c r="AK133" s="134">
        <v>26.666666666666668</v>
      </c>
      <c r="AL133" s="134">
        <v>8.6999999999999993</v>
      </c>
      <c r="AM133" s="134">
        <v>81.599999999999994</v>
      </c>
      <c r="AO133" s="134">
        <f t="shared" si="34"/>
        <v>0</v>
      </c>
      <c r="AP133" s="134">
        <f t="shared" si="35"/>
        <v>0</v>
      </c>
      <c r="AQ133" s="134">
        <f t="shared" si="36"/>
        <v>0</v>
      </c>
      <c r="AS133" s="134" t="str">
        <f t="shared" si="29"/>
        <v>Warm 봄 Light</v>
      </c>
      <c r="AT133" s="1115" t="str">
        <f t="shared" si="30"/>
        <v>Warm 봄 Light</v>
      </c>
    </row>
    <row r="134" spans="2:46" x14ac:dyDescent="0.4">
      <c r="B134" s="99" t="s">
        <v>255</v>
      </c>
      <c r="C134" s="99">
        <v>5</v>
      </c>
      <c r="D134" s="99">
        <v>8</v>
      </c>
      <c r="E134" s="384">
        <v>239</v>
      </c>
      <c r="F134" s="384">
        <v>191</v>
      </c>
      <c r="G134" s="384">
        <v>151</v>
      </c>
      <c r="H134" s="346">
        <f t="shared" si="37"/>
        <v>27.272727272727273</v>
      </c>
      <c r="I134" s="346">
        <f t="shared" si="38"/>
        <v>36.799999999999997</v>
      </c>
      <c r="J134" s="346">
        <f t="shared" si="39"/>
        <v>93.7</v>
      </c>
      <c r="L134" s="99" t="s">
        <v>255</v>
      </c>
      <c r="M134" s="99">
        <v>7.5</v>
      </c>
      <c r="N134" s="99">
        <v>4</v>
      </c>
      <c r="O134" s="358">
        <v>26.571428571428573</v>
      </c>
      <c r="P134" s="358">
        <v>32.1</v>
      </c>
      <c r="Q134" s="358">
        <v>85.5</v>
      </c>
      <c r="S134" s="358">
        <f t="shared" ref="S134:S197" si="40">O134-O133</f>
        <v>5.9800664451827856E-2</v>
      </c>
      <c r="T134" s="358">
        <f t="shared" ref="T134:T197" si="41">P134-P133</f>
        <v>-26.799999999999997</v>
      </c>
      <c r="U134" s="358">
        <f t="shared" ref="U134:U197" si="42">Q134-Q133</f>
        <v>28.200000000000003</v>
      </c>
      <c r="W134" s="99" t="s">
        <v>255</v>
      </c>
      <c r="X134" s="99">
        <v>3.5</v>
      </c>
      <c r="Y134" s="99">
        <v>7.5</v>
      </c>
      <c r="Z134" s="331">
        <v>26.129032258064516</v>
      </c>
      <c r="AA134" s="331">
        <v>28.799999999999997</v>
      </c>
      <c r="AB134" s="331">
        <v>84.3</v>
      </c>
      <c r="AD134" s="331">
        <f t="shared" si="31"/>
        <v>1.2509834775767104</v>
      </c>
      <c r="AE134" s="331">
        <f t="shared" si="32"/>
        <v>-0.30000000000000071</v>
      </c>
      <c r="AF134" s="331">
        <f t="shared" si="33"/>
        <v>28.999999999999993</v>
      </c>
      <c r="AH134" s="99" t="s">
        <v>255</v>
      </c>
      <c r="AI134" s="99">
        <v>7</v>
      </c>
      <c r="AJ134" s="99">
        <v>6.5</v>
      </c>
      <c r="AK134" s="199">
        <v>27.652173913043477</v>
      </c>
      <c r="AL134" s="199">
        <v>55.000000000000007</v>
      </c>
      <c r="AM134" s="199">
        <v>82</v>
      </c>
      <c r="AO134" s="199">
        <f t="shared" si="34"/>
        <v>0.98550724637680887</v>
      </c>
      <c r="AP134" s="199">
        <f t="shared" si="35"/>
        <v>46.300000000000011</v>
      </c>
      <c r="AQ134" s="199">
        <f t="shared" si="36"/>
        <v>0.40000000000000568</v>
      </c>
      <c r="AS134" s="199" t="str">
        <f t="shared" ref="AS134:AS197" si="43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26.8,"Bright","Light"),IF(AL134&gt;54.65,"Deep","Mute")))</f>
        <v>Warm 가을 Deep</v>
      </c>
      <c r="AT134" s="1116" t="str">
        <f t="shared" ref="AT134:AT197" si="44">IF(AND((AK134&gt;23),(AK134&lt;=(203))),"Warm","Cool")&amp;" "&amp;IF(IF(AND((AK134&gt;23),(AK134&lt;=(203))),"Warm","Cool")="Cool",IF((AM134-AL134)&gt;47.15,"여름","겨울"),IF((AM134-AL134)&gt;43.15,"봄","가을"))&amp;" "&amp;IF(IF(AND((AK134&gt;23),(AK134&lt;=(203))),"Warm","Cool")="Cool",IF(IF(IF(AND((AK134&gt;23),(AK134&lt;=(203))),"Warm","Cool")="Cool",IF((AM134-AL134)&gt;47.15,"여름","겨울"),IF((AM134-AL134)&gt;43.15,"봄","가을"))="여름",IF((AM134-AL134)&gt;60.8,"Light","Mute"),IF((AM134-AL134)&gt;23.58,"Bright","Deep")),IF(IF(IF(AND((AK134&gt;23),(AK134&lt;=(203))),"Warm","Cool")="Cool",IF((AM134-AL134)&gt;47.15,"여름","겨울"),IF((AM134-AL134)&gt;43.15,"봄","가을"))="봄",IF(AL134&gt;23.8,"Bright","Light"),IF(AL134&gt;54.65,"Deep","Mute")))</f>
        <v>Warm 가을 Deep</v>
      </c>
    </row>
    <row r="135" spans="2:46" x14ac:dyDescent="0.4">
      <c r="B135" s="99" t="s">
        <v>255</v>
      </c>
      <c r="C135" s="99">
        <v>5</v>
      </c>
      <c r="D135" s="99">
        <v>8.5</v>
      </c>
      <c r="E135" s="385">
        <v>253</v>
      </c>
      <c r="F135" s="385">
        <v>204</v>
      </c>
      <c r="G135" s="385">
        <v>162</v>
      </c>
      <c r="H135" s="354">
        <f t="shared" si="37"/>
        <v>27.692307692307693</v>
      </c>
      <c r="I135" s="354">
        <f t="shared" si="38"/>
        <v>36</v>
      </c>
      <c r="J135" s="354">
        <f t="shared" si="39"/>
        <v>99.2</v>
      </c>
      <c r="L135" s="99" t="s">
        <v>255</v>
      </c>
      <c r="M135" s="99">
        <v>4</v>
      </c>
      <c r="N135" s="99">
        <v>7.5</v>
      </c>
      <c r="O135" s="358">
        <v>26.571428571428573</v>
      </c>
      <c r="P135" s="358">
        <v>32.1</v>
      </c>
      <c r="Q135" s="358">
        <v>85.5</v>
      </c>
      <c r="S135" s="358">
        <f t="shared" si="40"/>
        <v>0</v>
      </c>
      <c r="T135" s="358">
        <f t="shared" si="41"/>
        <v>0</v>
      </c>
      <c r="U135" s="358">
        <f t="shared" si="42"/>
        <v>0</v>
      </c>
      <c r="W135" s="99" t="s">
        <v>255</v>
      </c>
      <c r="X135" s="99">
        <v>7</v>
      </c>
      <c r="Y135" s="99">
        <v>3.5</v>
      </c>
      <c r="Z135" s="331">
        <v>26.129032258064516</v>
      </c>
      <c r="AA135" s="331">
        <v>28.799999999999997</v>
      </c>
      <c r="AB135" s="331">
        <v>84.3</v>
      </c>
      <c r="AD135" s="331">
        <f t="shared" ref="AD135:AD198" si="45">Z135-Z134</f>
        <v>0</v>
      </c>
      <c r="AE135" s="331">
        <f t="shared" ref="AE135:AE198" si="46">AA135-AA134</f>
        <v>0</v>
      </c>
      <c r="AF135" s="331">
        <f t="shared" ref="AF135:AF198" si="47">AB135-AB134</f>
        <v>0</v>
      </c>
      <c r="AH135" s="99" t="s">
        <v>255</v>
      </c>
      <c r="AI135" s="99">
        <v>5</v>
      </c>
      <c r="AJ135" s="99">
        <v>7</v>
      </c>
      <c r="AK135" s="320">
        <v>26.823529411764707</v>
      </c>
      <c r="AL135" s="320">
        <v>40.300000000000004</v>
      </c>
      <c r="AM135" s="320">
        <v>82.699999999999989</v>
      </c>
      <c r="AO135" s="320">
        <f t="shared" si="34"/>
        <v>-0.82864450127877021</v>
      </c>
      <c r="AP135" s="320">
        <f t="shared" si="35"/>
        <v>-14.700000000000003</v>
      </c>
      <c r="AQ135" s="320">
        <f t="shared" si="36"/>
        <v>0.69999999999998863</v>
      </c>
      <c r="AS135" s="320" t="str">
        <f t="shared" si="43"/>
        <v>Warm 가을 Mute</v>
      </c>
      <c r="AT135" s="1117" t="str">
        <f t="shared" si="44"/>
        <v>Warm 가을 Mute</v>
      </c>
    </row>
    <row r="136" spans="2:46" x14ac:dyDescent="0.4">
      <c r="B136" s="99" t="s">
        <v>255</v>
      </c>
      <c r="C136" s="99">
        <v>5.5</v>
      </c>
      <c r="D136" s="99">
        <v>1</v>
      </c>
      <c r="E136" s="114">
        <v>156</v>
      </c>
      <c r="F136" s="114">
        <v>145</v>
      </c>
      <c r="G136" s="114">
        <v>138</v>
      </c>
      <c r="H136" s="115">
        <f t="shared" si="37"/>
        <v>23.333333333333332</v>
      </c>
      <c r="I136" s="115">
        <f t="shared" si="38"/>
        <v>11.5</v>
      </c>
      <c r="J136" s="115">
        <f t="shared" si="39"/>
        <v>61.199999999999996</v>
      </c>
      <c r="L136" s="99" t="s">
        <v>255</v>
      </c>
      <c r="M136" s="99">
        <v>7.5</v>
      </c>
      <c r="N136" s="99">
        <v>4.5</v>
      </c>
      <c r="O136" s="361">
        <v>26.582278481012658</v>
      </c>
      <c r="P136" s="361">
        <v>35.6</v>
      </c>
      <c r="Q136" s="361">
        <v>87.1</v>
      </c>
      <c r="S136" s="361">
        <f t="shared" si="40"/>
        <v>1.0849909584084827E-2</v>
      </c>
      <c r="T136" s="361">
        <f t="shared" si="41"/>
        <v>3.5</v>
      </c>
      <c r="U136" s="361">
        <f t="shared" si="42"/>
        <v>1.5999999999999943</v>
      </c>
      <c r="W136" s="99" t="s">
        <v>255</v>
      </c>
      <c r="X136" s="99">
        <v>3</v>
      </c>
      <c r="Y136" s="99">
        <v>1.5</v>
      </c>
      <c r="Z136" s="107">
        <v>20.869565217391305</v>
      </c>
      <c r="AA136" s="107">
        <v>27.700000000000003</v>
      </c>
      <c r="AB136" s="107">
        <v>32.5</v>
      </c>
      <c r="AD136" s="107">
        <f t="shared" si="45"/>
        <v>-5.2594670406732114</v>
      </c>
      <c r="AE136" s="107">
        <f t="shared" si="46"/>
        <v>-1.0999999999999943</v>
      </c>
      <c r="AF136" s="107">
        <f t="shared" si="47"/>
        <v>-51.8</v>
      </c>
      <c r="AH136" s="99" t="s">
        <v>255</v>
      </c>
      <c r="AI136" s="99">
        <v>3</v>
      </c>
      <c r="AJ136" s="99">
        <v>7.5</v>
      </c>
      <c r="AK136" s="300">
        <v>26.037735849056602</v>
      </c>
      <c r="AL136" s="300">
        <v>25.1</v>
      </c>
      <c r="AM136" s="300">
        <v>82.699999999999989</v>
      </c>
      <c r="AO136" s="300">
        <f t="shared" si="34"/>
        <v>-0.78579356270810408</v>
      </c>
      <c r="AP136" s="300">
        <f t="shared" si="35"/>
        <v>-15.200000000000003</v>
      </c>
      <c r="AQ136" s="300">
        <f t="shared" si="36"/>
        <v>0</v>
      </c>
      <c r="AS136" s="300" t="str">
        <f t="shared" si="43"/>
        <v>Warm 봄 Light</v>
      </c>
      <c r="AT136" s="1118" t="str">
        <f t="shared" si="44"/>
        <v>Warm 봄 Bright</v>
      </c>
    </row>
    <row r="137" spans="2:46" x14ac:dyDescent="0.4">
      <c r="B137" s="99" t="s">
        <v>255</v>
      </c>
      <c r="C137" s="99">
        <v>5.5</v>
      </c>
      <c r="D137" s="99">
        <v>1.5</v>
      </c>
      <c r="E137" s="166">
        <v>160</v>
      </c>
      <c r="F137" s="166">
        <v>144</v>
      </c>
      <c r="G137" s="166">
        <v>134</v>
      </c>
      <c r="H137" s="158">
        <f t="shared" si="37"/>
        <v>23.076923076923077</v>
      </c>
      <c r="I137" s="158">
        <f t="shared" si="38"/>
        <v>16.3</v>
      </c>
      <c r="J137" s="158">
        <f t="shared" si="39"/>
        <v>62.7</v>
      </c>
      <c r="L137" s="99" t="s">
        <v>255</v>
      </c>
      <c r="M137" s="99">
        <v>4.5</v>
      </c>
      <c r="N137" s="99">
        <v>7.5</v>
      </c>
      <c r="O137" s="361">
        <v>26.582278481012658</v>
      </c>
      <c r="P137" s="361">
        <v>35.6</v>
      </c>
      <c r="Q137" s="361">
        <v>87.1</v>
      </c>
      <c r="S137" s="361">
        <f t="shared" si="40"/>
        <v>0</v>
      </c>
      <c r="T137" s="361">
        <f t="shared" si="41"/>
        <v>0</v>
      </c>
      <c r="U137" s="361">
        <f t="shared" si="42"/>
        <v>0</v>
      </c>
      <c r="W137" s="99" t="s">
        <v>255</v>
      </c>
      <c r="X137" s="99">
        <v>3</v>
      </c>
      <c r="Y137" s="99">
        <v>6.5</v>
      </c>
      <c r="Z137" s="294">
        <v>25.882352941176471</v>
      </c>
      <c r="AA137" s="294">
        <v>27.700000000000003</v>
      </c>
      <c r="AB137" s="294">
        <v>72.2</v>
      </c>
      <c r="AD137" s="294">
        <f t="shared" si="45"/>
        <v>5.0127877237851663</v>
      </c>
      <c r="AE137" s="294">
        <f t="shared" si="46"/>
        <v>0</v>
      </c>
      <c r="AF137" s="294">
        <f t="shared" si="47"/>
        <v>39.700000000000003</v>
      </c>
      <c r="AH137" s="99" t="s">
        <v>255</v>
      </c>
      <c r="AI137" s="99">
        <v>7</v>
      </c>
      <c r="AJ137" s="99">
        <v>3</v>
      </c>
      <c r="AK137" s="300">
        <v>26.037735849056602</v>
      </c>
      <c r="AL137" s="300">
        <v>25.1</v>
      </c>
      <c r="AM137" s="300">
        <v>82.699999999999989</v>
      </c>
      <c r="AO137" s="300">
        <f t="shared" si="34"/>
        <v>0</v>
      </c>
      <c r="AP137" s="300">
        <f t="shared" si="35"/>
        <v>0</v>
      </c>
      <c r="AQ137" s="300">
        <f t="shared" si="36"/>
        <v>0</v>
      </c>
      <c r="AS137" s="300" t="str">
        <f t="shared" si="43"/>
        <v>Warm 봄 Light</v>
      </c>
      <c r="AT137" s="1118" t="str">
        <f t="shared" si="44"/>
        <v>Warm 봄 Bright</v>
      </c>
    </row>
    <row r="138" spans="2:46" ht="13.5" customHeight="1" x14ac:dyDescent="0.4">
      <c r="B138" s="99" t="s">
        <v>255</v>
      </c>
      <c r="C138" s="99">
        <v>5.5</v>
      </c>
      <c r="D138" s="99">
        <v>2</v>
      </c>
      <c r="E138" s="213">
        <v>164</v>
      </c>
      <c r="F138" s="213">
        <v>143</v>
      </c>
      <c r="G138" s="213">
        <v>129</v>
      </c>
      <c r="H138" s="214">
        <f t="shared" si="37"/>
        <v>24</v>
      </c>
      <c r="I138" s="214">
        <f t="shared" si="38"/>
        <v>21.3</v>
      </c>
      <c r="J138" s="214">
        <f t="shared" si="39"/>
        <v>64.3</v>
      </c>
      <c r="L138" s="99" t="s">
        <v>255</v>
      </c>
      <c r="M138" s="99">
        <v>5.5</v>
      </c>
      <c r="N138" s="99">
        <v>5</v>
      </c>
      <c r="O138" s="195">
        <v>26.59090909090909</v>
      </c>
      <c r="P138" s="195">
        <v>55.000000000000007</v>
      </c>
      <c r="Q138" s="195">
        <v>62.7</v>
      </c>
      <c r="S138" s="195">
        <f t="shared" si="40"/>
        <v>8.630609896432162E-3</v>
      </c>
      <c r="T138" s="195">
        <f t="shared" si="41"/>
        <v>19.400000000000006</v>
      </c>
      <c r="U138" s="195">
        <f t="shared" si="42"/>
        <v>-24.399999999999991</v>
      </c>
      <c r="W138" s="99" t="s">
        <v>255</v>
      </c>
      <c r="X138" s="99">
        <v>6</v>
      </c>
      <c r="Y138" s="99">
        <v>3</v>
      </c>
      <c r="Z138" s="294">
        <v>25.882352941176471</v>
      </c>
      <c r="AA138" s="294">
        <v>27.700000000000003</v>
      </c>
      <c r="AB138" s="294">
        <v>72.2</v>
      </c>
      <c r="AD138" s="294">
        <f t="shared" si="45"/>
        <v>0</v>
      </c>
      <c r="AE138" s="294">
        <f t="shared" si="46"/>
        <v>0</v>
      </c>
      <c r="AF138" s="294">
        <f t="shared" si="47"/>
        <v>0</v>
      </c>
      <c r="AH138" s="99" t="s">
        <v>255</v>
      </c>
      <c r="AI138" s="99">
        <v>1.5</v>
      </c>
      <c r="AJ138" s="99">
        <v>8</v>
      </c>
      <c r="AK138" s="183">
        <v>25.384615384615383</v>
      </c>
      <c r="AL138" s="183">
        <v>12.3</v>
      </c>
      <c r="AM138" s="183">
        <v>83.1</v>
      </c>
      <c r="AO138" s="183">
        <f t="shared" si="34"/>
        <v>-0.65312046444121918</v>
      </c>
      <c r="AP138" s="183">
        <f t="shared" si="35"/>
        <v>-12.8</v>
      </c>
      <c r="AQ138" s="183">
        <f t="shared" si="36"/>
        <v>0.40000000000000568</v>
      </c>
      <c r="AS138" s="183" t="str">
        <f t="shared" si="43"/>
        <v>Cool 여름 Light</v>
      </c>
      <c r="AT138" s="1119" t="str">
        <f t="shared" si="44"/>
        <v>Warm 봄 Light</v>
      </c>
    </row>
    <row r="139" spans="2:46" ht="13.5" customHeight="1" x14ac:dyDescent="0.4">
      <c r="B139" s="99" t="s">
        <v>255</v>
      </c>
      <c r="C139" s="99">
        <v>5.5</v>
      </c>
      <c r="D139" s="99">
        <v>2.5</v>
      </c>
      <c r="E139" s="255">
        <v>168</v>
      </c>
      <c r="F139" s="255">
        <v>143</v>
      </c>
      <c r="G139" s="255">
        <v>125</v>
      </c>
      <c r="H139" s="256">
        <f t="shared" si="37"/>
        <v>25.11627906976744</v>
      </c>
      <c r="I139" s="256">
        <f t="shared" si="38"/>
        <v>25.6</v>
      </c>
      <c r="J139" s="256">
        <f t="shared" si="39"/>
        <v>65.900000000000006</v>
      </c>
      <c r="L139" s="99" t="s">
        <v>255</v>
      </c>
      <c r="M139" s="99">
        <v>5</v>
      </c>
      <c r="N139" s="99">
        <v>5.5</v>
      </c>
      <c r="O139" s="261">
        <v>26.666666666666668</v>
      </c>
      <c r="P139" s="261">
        <v>47.599999999999994</v>
      </c>
      <c r="Q139" s="261">
        <v>66.7</v>
      </c>
      <c r="S139" s="261">
        <f t="shared" si="40"/>
        <v>7.5757575757577911E-2</v>
      </c>
      <c r="T139" s="261">
        <f t="shared" si="41"/>
        <v>-7.4000000000000128</v>
      </c>
      <c r="U139" s="261">
        <f t="shared" si="42"/>
        <v>4</v>
      </c>
      <c r="W139" s="99" t="s">
        <v>255</v>
      </c>
      <c r="X139" s="99">
        <v>2.5</v>
      </c>
      <c r="Y139" s="99">
        <v>5.5</v>
      </c>
      <c r="Z139" s="253">
        <v>25.714285714285715</v>
      </c>
      <c r="AA139" s="253">
        <v>27.3</v>
      </c>
      <c r="AB139" s="253">
        <v>60.4</v>
      </c>
      <c r="AD139" s="253">
        <f t="shared" si="45"/>
        <v>-0.16806722689075571</v>
      </c>
      <c r="AE139" s="253">
        <f t="shared" si="46"/>
        <v>-0.40000000000000213</v>
      </c>
      <c r="AF139" s="253">
        <f t="shared" si="47"/>
        <v>-11.800000000000004</v>
      </c>
      <c r="AH139" s="99" t="s">
        <v>255</v>
      </c>
      <c r="AI139" s="99">
        <v>8</v>
      </c>
      <c r="AJ139" s="99">
        <v>1.5</v>
      </c>
      <c r="AK139" s="183">
        <v>25.384615384615383</v>
      </c>
      <c r="AL139" s="183">
        <v>12.3</v>
      </c>
      <c r="AM139" s="183">
        <v>83.1</v>
      </c>
      <c r="AO139" s="183">
        <f t="shared" si="34"/>
        <v>0</v>
      </c>
      <c r="AP139" s="183">
        <f t="shared" si="35"/>
        <v>0</v>
      </c>
      <c r="AQ139" s="183">
        <f t="shared" si="36"/>
        <v>0</v>
      </c>
      <c r="AS139" s="183" t="str">
        <f t="shared" si="43"/>
        <v>Cool 여름 Light</v>
      </c>
      <c r="AT139" s="1119" t="str">
        <f t="shared" si="44"/>
        <v>Warm 봄 Light</v>
      </c>
    </row>
    <row r="140" spans="2:46" x14ac:dyDescent="0.4">
      <c r="B140" s="99" t="s">
        <v>255</v>
      </c>
      <c r="C140" s="99">
        <v>5.5</v>
      </c>
      <c r="D140" s="99">
        <v>3</v>
      </c>
      <c r="E140" s="290">
        <v>171</v>
      </c>
      <c r="F140" s="290">
        <v>142</v>
      </c>
      <c r="G140" s="290">
        <v>120</v>
      </c>
      <c r="H140" s="291">
        <f t="shared" si="37"/>
        <v>25.882352941176471</v>
      </c>
      <c r="I140" s="291">
        <f t="shared" si="38"/>
        <v>29.799999999999997</v>
      </c>
      <c r="J140" s="291">
        <f t="shared" si="39"/>
        <v>67.100000000000009</v>
      </c>
      <c r="L140" s="99" t="s">
        <v>255</v>
      </c>
      <c r="M140" s="99">
        <v>6</v>
      </c>
      <c r="N140" s="99">
        <v>1.5</v>
      </c>
      <c r="O140" s="169">
        <v>26.666666666666668</v>
      </c>
      <c r="P140" s="169">
        <v>15.6</v>
      </c>
      <c r="Q140" s="169">
        <v>67.800000000000011</v>
      </c>
      <c r="S140" s="169">
        <f t="shared" si="40"/>
        <v>0</v>
      </c>
      <c r="T140" s="169">
        <f t="shared" si="41"/>
        <v>-31.999999999999993</v>
      </c>
      <c r="U140" s="169">
        <f t="shared" si="42"/>
        <v>1.1000000000000085</v>
      </c>
      <c r="W140" s="99" t="s">
        <v>255</v>
      </c>
      <c r="X140" s="99">
        <v>5</v>
      </c>
      <c r="Y140" s="99">
        <v>2.5</v>
      </c>
      <c r="Z140" s="253">
        <v>25.714285714285715</v>
      </c>
      <c r="AA140" s="253">
        <v>27.3</v>
      </c>
      <c r="AB140" s="253">
        <v>60.4</v>
      </c>
      <c r="AD140" s="253">
        <f t="shared" si="45"/>
        <v>0</v>
      </c>
      <c r="AE140" s="253">
        <f t="shared" si="46"/>
        <v>0</v>
      </c>
      <c r="AF140" s="253">
        <f t="shared" si="47"/>
        <v>0</v>
      </c>
      <c r="AH140" s="99" t="s">
        <v>255</v>
      </c>
      <c r="AI140" s="99">
        <v>5.5</v>
      </c>
      <c r="AJ140" s="99">
        <v>7</v>
      </c>
      <c r="AK140" s="298">
        <v>27.096774193548388</v>
      </c>
      <c r="AL140" s="298">
        <v>43.5</v>
      </c>
      <c r="AM140" s="298">
        <v>83.899999999999991</v>
      </c>
      <c r="AO140" s="298">
        <f t="shared" si="34"/>
        <v>1.7121588089330047</v>
      </c>
      <c r="AP140" s="298">
        <f t="shared" si="35"/>
        <v>31.2</v>
      </c>
      <c r="AQ140" s="298">
        <f t="shared" si="36"/>
        <v>0.79999999999999716</v>
      </c>
      <c r="AS140" s="298" t="str">
        <f t="shared" si="43"/>
        <v>Warm 가을 Mute</v>
      </c>
      <c r="AT140" s="1120" t="str">
        <f t="shared" si="44"/>
        <v>Warm 가을 Mute</v>
      </c>
    </row>
    <row r="141" spans="2:46" x14ac:dyDescent="0.4">
      <c r="B141" s="99" t="s">
        <v>255</v>
      </c>
      <c r="C141" s="99">
        <v>5.5</v>
      </c>
      <c r="D141" s="99">
        <v>3.5</v>
      </c>
      <c r="E141" s="324">
        <v>174</v>
      </c>
      <c r="F141" s="324">
        <v>141</v>
      </c>
      <c r="G141" s="324">
        <v>116</v>
      </c>
      <c r="H141" s="325">
        <f t="shared" si="37"/>
        <v>25.862068965517242</v>
      </c>
      <c r="I141" s="325">
        <f t="shared" si="38"/>
        <v>33.300000000000004</v>
      </c>
      <c r="J141" s="325">
        <f t="shared" si="39"/>
        <v>68.2</v>
      </c>
      <c r="L141" s="99" t="s">
        <v>255</v>
      </c>
      <c r="M141" s="99">
        <v>1.5</v>
      </c>
      <c r="N141" s="99">
        <v>6.5</v>
      </c>
      <c r="O141" s="169">
        <v>26.666666666666668</v>
      </c>
      <c r="P141" s="169">
        <v>15.6</v>
      </c>
      <c r="Q141" s="169">
        <v>67.800000000000011</v>
      </c>
      <c r="S141" s="169">
        <f t="shared" si="40"/>
        <v>0</v>
      </c>
      <c r="T141" s="169">
        <f t="shared" si="41"/>
        <v>0</v>
      </c>
      <c r="U141" s="169">
        <f t="shared" si="42"/>
        <v>0</v>
      </c>
      <c r="W141" s="99" t="s">
        <v>255</v>
      </c>
      <c r="X141" s="99">
        <v>2</v>
      </c>
      <c r="Y141" s="99">
        <v>4.5</v>
      </c>
      <c r="Z141" s="152">
        <v>24.705882352941178</v>
      </c>
      <c r="AA141" s="152">
        <v>27.200000000000003</v>
      </c>
      <c r="AB141" s="152">
        <v>49</v>
      </c>
      <c r="AD141" s="152">
        <f t="shared" si="45"/>
        <v>-1.0084033613445378</v>
      </c>
      <c r="AE141" s="152">
        <f t="shared" si="46"/>
        <v>-9.9999999999997868E-2</v>
      </c>
      <c r="AF141" s="152">
        <f t="shared" si="47"/>
        <v>-11.399999999999999</v>
      </c>
      <c r="AH141" s="99" t="s">
        <v>255</v>
      </c>
      <c r="AI141" s="99">
        <v>3.5</v>
      </c>
      <c r="AJ141" s="99">
        <v>7.5</v>
      </c>
      <c r="AK141" s="331">
        <v>26.129032258064516</v>
      </c>
      <c r="AL141" s="331">
        <v>28.799999999999997</v>
      </c>
      <c r="AM141" s="331">
        <v>84.3</v>
      </c>
      <c r="AO141" s="331">
        <f t="shared" si="34"/>
        <v>-0.96774193548387188</v>
      </c>
      <c r="AP141" s="331">
        <f t="shared" si="35"/>
        <v>-14.700000000000003</v>
      </c>
      <c r="AQ141" s="331">
        <f t="shared" si="36"/>
        <v>0.40000000000000568</v>
      </c>
      <c r="AS141" s="331" t="str">
        <f t="shared" si="43"/>
        <v>Warm 봄 Bright</v>
      </c>
      <c r="AT141" s="1121" t="str">
        <f t="shared" si="44"/>
        <v>Warm 봄 Bright</v>
      </c>
    </row>
    <row r="142" spans="2:46" x14ac:dyDescent="0.4">
      <c r="B142" s="99" t="s">
        <v>255</v>
      </c>
      <c r="C142" s="99">
        <v>5.5</v>
      </c>
      <c r="D142" s="99">
        <v>4</v>
      </c>
      <c r="E142" s="386">
        <v>132</v>
      </c>
      <c r="F142" s="386">
        <v>85</v>
      </c>
      <c r="G142" s="386">
        <v>48</v>
      </c>
      <c r="H142" s="126">
        <f t="shared" si="37"/>
        <v>26.428571428571427</v>
      </c>
      <c r="I142" s="126">
        <f t="shared" si="38"/>
        <v>63.6</v>
      </c>
      <c r="J142" s="126">
        <f t="shared" si="39"/>
        <v>51.800000000000004</v>
      </c>
      <c r="L142" s="99" t="s">
        <v>255</v>
      </c>
      <c r="M142" s="99">
        <v>6.5</v>
      </c>
      <c r="N142" s="99">
        <v>1</v>
      </c>
      <c r="O142" s="124">
        <v>26.666666666666668</v>
      </c>
      <c r="P142" s="124">
        <v>9.9</v>
      </c>
      <c r="Q142" s="124">
        <v>71.399999999999991</v>
      </c>
      <c r="S142" s="124">
        <f t="shared" si="40"/>
        <v>0</v>
      </c>
      <c r="T142" s="124">
        <f t="shared" si="41"/>
        <v>-5.6999999999999993</v>
      </c>
      <c r="U142" s="124">
        <f t="shared" si="42"/>
        <v>3.5999999999999801</v>
      </c>
      <c r="W142" s="99" t="s">
        <v>255</v>
      </c>
      <c r="X142" s="99">
        <v>3.5</v>
      </c>
      <c r="Y142" s="99">
        <v>8</v>
      </c>
      <c r="Z142" s="334">
        <v>27.096774193548388</v>
      </c>
      <c r="AA142" s="334">
        <v>27.200000000000003</v>
      </c>
      <c r="AB142" s="334">
        <v>89.4</v>
      </c>
      <c r="AD142" s="334">
        <f t="shared" si="45"/>
        <v>2.3908918406072104</v>
      </c>
      <c r="AE142" s="334">
        <f t="shared" si="46"/>
        <v>0</v>
      </c>
      <c r="AF142" s="334">
        <f t="shared" si="47"/>
        <v>40.400000000000006</v>
      </c>
      <c r="AH142" s="99" t="s">
        <v>255</v>
      </c>
      <c r="AI142" s="99">
        <v>7</v>
      </c>
      <c r="AJ142" s="99">
        <v>3.5</v>
      </c>
      <c r="AK142" s="331">
        <v>26.129032258064516</v>
      </c>
      <c r="AL142" s="331">
        <v>28.799999999999997</v>
      </c>
      <c r="AM142" s="331">
        <v>84.3</v>
      </c>
      <c r="AO142" s="331">
        <f t="shared" si="34"/>
        <v>0</v>
      </c>
      <c r="AP142" s="331">
        <f t="shared" si="35"/>
        <v>0</v>
      </c>
      <c r="AQ142" s="331">
        <f t="shared" si="36"/>
        <v>0</v>
      </c>
      <c r="AS142" s="331" t="str">
        <f t="shared" si="43"/>
        <v>Warm 봄 Bright</v>
      </c>
      <c r="AT142" s="1121" t="str">
        <f t="shared" si="44"/>
        <v>Warm 봄 Bright</v>
      </c>
    </row>
    <row r="143" spans="2:46" ht="13.5" customHeight="1" x14ac:dyDescent="0.4">
      <c r="B143" s="99" t="s">
        <v>255</v>
      </c>
      <c r="C143" s="99">
        <v>5.5</v>
      </c>
      <c r="D143" s="99">
        <v>4.5</v>
      </c>
      <c r="E143" s="387">
        <v>146</v>
      </c>
      <c r="F143" s="387">
        <v>98</v>
      </c>
      <c r="G143" s="387">
        <v>60</v>
      </c>
      <c r="H143" s="154">
        <f t="shared" si="37"/>
        <v>26.511627906976745</v>
      </c>
      <c r="I143" s="154">
        <f t="shared" si="38"/>
        <v>58.9</v>
      </c>
      <c r="J143" s="154">
        <f t="shared" si="39"/>
        <v>57.3</v>
      </c>
      <c r="L143" s="99" t="s">
        <v>255</v>
      </c>
      <c r="M143" s="99">
        <v>1</v>
      </c>
      <c r="N143" s="99">
        <v>7</v>
      </c>
      <c r="O143" s="124">
        <v>26.666666666666668</v>
      </c>
      <c r="P143" s="124">
        <v>9.9</v>
      </c>
      <c r="Q143" s="124">
        <v>71.399999999999991</v>
      </c>
      <c r="S143" s="124">
        <f t="shared" si="40"/>
        <v>0</v>
      </c>
      <c r="T143" s="124">
        <f t="shared" si="41"/>
        <v>0</v>
      </c>
      <c r="U143" s="124">
        <f t="shared" si="42"/>
        <v>0</v>
      </c>
      <c r="W143" s="99" t="s">
        <v>255</v>
      </c>
      <c r="X143" s="99">
        <v>8</v>
      </c>
      <c r="Y143" s="99">
        <v>3.5</v>
      </c>
      <c r="Z143" s="334">
        <v>27.096774193548388</v>
      </c>
      <c r="AA143" s="334">
        <v>27.200000000000003</v>
      </c>
      <c r="AB143" s="334">
        <v>89.4</v>
      </c>
      <c r="AD143" s="334">
        <f t="shared" si="45"/>
        <v>0</v>
      </c>
      <c r="AE143" s="334">
        <f t="shared" si="46"/>
        <v>0</v>
      </c>
      <c r="AF143" s="334">
        <f t="shared" si="47"/>
        <v>0</v>
      </c>
      <c r="AH143" s="99" t="s">
        <v>255</v>
      </c>
      <c r="AI143" s="99">
        <v>2</v>
      </c>
      <c r="AJ143" s="99">
        <v>8</v>
      </c>
      <c r="AK143" s="228">
        <v>25.714285714285715</v>
      </c>
      <c r="AL143" s="228">
        <v>16.2</v>
      </c>
      <c r="AM143" s="228">
        <v>84.7</v>
      </c>
      <c r="AO143" s="228">
        <f t="shared" si="34"/>
        <v>-0.41474654377880071</v>
      </c>
      <c r="AP143" s="228">
        <f t="shared" si="35"/>
        <v>-12.599999999999998</v>
      </c>
      <c r="AQ143" s="228">
        <f t="shared" si="36"/>
        <v>0.40000000000000568</v>
      </c>
      <c r="AS143" s="228" t="str">
        <f t="shared" si="43"/>
        <v>Cool 여름 Light</v>
      </c>
      <c r="AT143" s="1122" t="str">
        <f t="shared" si="44"/>
        <v>Warm 봄 Light</v>
      </c>
    </row>
    <row r="144" spans="2:46" ht="13.5" customHeight="1" x14ac:dyDescent="0.4">
      <c r="B144" s="99" t="s">
        <v>255</v>
      </c>
      <c r="C144" s="99">
        <v>5.5</v>
      </c>
      <c r="D144" s="99">
        <v>5</v>
      </c>
      <c r="E144" s="388">
        <v>160</v>
      </c>
      <c r="F144" s="388">
        <v>111</v>
      </c>
      <c r="G144" s="388">
        <v>72</v>
      </c>
      <c r="H144" s="195">
        <f t="shared" si="37"/>
        <v>26.59090909090909</v>
      </c>
      <c r="I144" s="195">
        <f t="shared" si="38"/>
        <v>55.000000000000007</v>
      </c>
      <c r="J144" s="195">
        <f t="shared" si="39"/>
        <v>62.7</v>
      </c>
      <c r="L144" s="99" t="s">
        <v>255</v>
      </c>
      <c r="M144" s="99">
        <v>6.5</v>
      </c>
      <c r="N144" s="99">
        <v>1.5</v>
      </c>
      <c r="O144" s="174">
        <v>26.666666666666668</v>
      </c>
      <c r="P144" s="174">
        <v>14.499999999999998</v>
      </c>
      <c r="Q144" s="174">
        <v>72.899999999999991</v>
      </c>
      <c r="S144" s="174">
        <f t="shared" si="40"/>
        <v>0</v>
      </c>
      <c r="T144" s="174">
        <f t="shared" si="41"/>
        <v>4.5999999999999979</v>
      </c>
      <c r="U144" s="174">
        <f t="shared" si="42"/>
        <v>1.5</v>
      </c>
      <c r="W144" s="99" t="s">
        <v>255</v>
      </c>
      <c r="X144" s="99">
        <v>3.5</v>
      </c>
      <c r="Y144" s="99">
        <v>8.5</v>
      </c>
      <c r="Z144" s="337">
        <v>27.692307692307693</v>
      </c>
      <c r="AA144" s="337">
        <v>26.900000000000002</v>
      </c>
      <c r="AB144" s="337">
        <v>94.899999999999991</v>
      </c>
      <c r="AD144" s="337">
        <f t="shared" si="45"/>
        <v>0.5955334987593055</v>
      </c>
      <c r="AE144" s="337">
        <f t="shared" si="46"/>
        <v>-0.30000000000000071</v>
      </c>
      <c r="AF144" s="337">
        <f t="shared" si="47"/>
        <v>5.4999999999999858</v>
      </c>
      <c r="AH144" s="99" t="s">
        <v>255</v>
      </c>
      <c r="AI144" s="99">
        <v>8</v>
      </c>
      <c r="AJ144" s="99">
        <v>2</v>
      </c>
      <c r="AK144" s="228">
        <v>25.714285714285715</v>
      </c>
      <c r="AL144" s="228">
        <v>16.2</v>
      </c>
      <c r="AM144" s="228">
        <v>84.7</v>
      </c>
      <c r="AO144" s="228">
        <f t="shared" si="34"/>
        <v>0</v>
      </c>
      <c r="AP144" s="228">
        <f t="shared" si="35"/>
        <v>0</v>
      </c>
      <c r="AQ144" s="228">
        <f t="shared" si="36"/>
        <v>0</v>
      </c>
      <c r="AS144" s="228" t="str">
        <f t="shared" si="43"/>
        <v>Cool 여름 Light</v>
      </c>
      <c r="AT144" s="1122" t="str">
        <f t="shared" si="44"/>
        <v>Warm 봄 Light</v>
      </c>
    </row>
    <row r="145" spans="2:46" x14ac:dyDescent="0.4">
      <c r="B145" s="99" t="s">
        <v>255</v>
      </c>
      <c r="C145" s="99">
        <v>5.5</v>
      </c>
      <c r="D145" s="99">
        <v>5.5</v>
      </c>
      <c r="E145" s="389">
        <v>173</v>
      </c>
      <c r="F145" s="389">
        <v>124</v>
      </c>
      <c r="G145" s="389">
        <v>84</v>
      </c>
      <c r="H145" s="229">
        <f t="shared" si="37"/>
        <v>26.966292134831459</v>
      </c>
      <c r="I145" s="229">
        <f t="shared" si="38"/>
        <v>51.4</v>
      </c>
      <c r="J145" s="229">
        <f t="shared" si="39"/>
        <v>67.800000000000011</v>
      </c>
      <c r="L145" s="99" t="s">
        <v>255</v>
      </c>
      <c r="M145" s="99">
        <v>1.5</v>
      </c>
      <c r="N145" s="99">
        <v>7</v>
      </c>
      <c r="O145" s="174">
        <v>26.666666666666668</v>
      </c>
      <c r="P145" s="174">
        <v>14.499999999999998</v>
      </c>
      <c r="Q145" s="174">
        <v>72.899999999999991</v>
      </c>
      <c r="S145" s="174">
        <f t="shared" si="40"/>
        <v>0</v>
      </c>
      <c r="T145" s="174">
        <f t="shared" si="41"/>
        <v>0</v>
      </c>
      <c r="U145" s="174">
        <f t="shared" si="42"/>
        <v>0</v>
      </c>
      <c r="W145" s="99" t="s">
        <v>255</v>
      </c>
      <c r="X145" s="99">
        <v>8.5</v>
      </c>
      <c r="Y145" s="99">
        <v>3.5</v>
      </c>
      <c r="Z145" s="337">
        <v>27.692307692307693</v>
      </c>
      <c r="AA145" s="337">
        <v>26.900000000000002</v>
      </c>
      <c r="AB145" s="337">
        <v>94.899999999999991</v>
      </c>
      <c r="AD145" s="337">
        <f t="shared" si="45"/>
        <v>0</v>
      </c>
      <c r="AE145" s="337">
        <f t="shared" si="46"/>
        <v>0</v>
      </c>
      <c r="AF145" s="337">
        <f t="shared" si="47"/>
        <v>0</v>
      </c>
      <c r="AH145" s="390" t="s">
        <v>255</v>
      </c>
      <c r="AI145" s="390">
        <v>6</v>
      </c>
      <c r="AJ145" s="390">
        <v>7</v>
      </c>
      <c r="AK145" s="391">
        <v>27.058823529411764</v>
      </c>
      <c r="AL145" s="391">
        <v>46.800000000000004</v>
      </c>
      <c r="AM145" s="391">
        <v>85.5</v>
      </c>
      <c r="AO145" s="391">
        <f t="shared" si="34"/>
        <v>1.3445378151260492</v>
      </c>
      <c r="AP145" s="391">
        <f t="shared" si="35"/>
        <v>30.600000000000005</v>
      </c>
      <c r="AQ145" s="391">
        <f t="shared" si="36"/>
        <v>0.79999999999999716</v>
      </c>
      <c r="AS145" s="273" t="str">
        <f t="shared" si="43"/>
        <v>Warm 가을 Mute</v>
      </c>
      <c r="AT145" s="1123" t="str">
        <f t="shared" si="44"/>
        <v>Warm 가을 Mute</v>
      </c>
    </row>
    <row r="146" spans="2:46" x14ac:dyDescent="0.4">
      <c r="B146" s="99" t="s">
        <v>255</v>
      </c>
      <c r="C146" s="99">
        <v>5.5</v>
      </c>
      <c r="D146" s="99">
        <v>6</v>
      </c>
      <c r="E146" s="392">
        <v>187</v>
      </c>
      <c r="F146" s="392">
        <v>137</v>
      </c>
      <c r="G146" s="392">
        <v>96</v>
      </c>
      <c r="H146" s="250">
        <f t="shared" si="37"/>
        <v>27.032967032967033</v>
      </c>
      <c r="I146" s="250">
        <f t="shared" si="38"/>
        <v>48.699999999999996</v>
      </c>
      <c r="J146" s="250">
        <f t="shared" si="39"/>
        <v>73.3</v>
      </c>
      <c r="L146" s="99" t="s">
        <v>255</v>
      </c>
      <c r="M146" s="99">
        <v>7</v>
      </c>
      <c r="N146" s="99">
        <v>1</v>
      </c>
      <c r="O146" s="128">
        <v>26.666666666666668</v>
      </c>
      <c r="P146" s="128">
        <v>9.1999999999999993</v>
      </c>
      <c r="Q146" s="128">
        <v>76.5</v>
      </c>
      <c r="S146" s="128">
        <f t="shared" si="40"/>
        <v>0</v>
      </c>
      <c r="T146" s="128">
        <f t="shared" si="41"/>
        <v>-5.2999999999999989</v>
      </c>
      <c r="U146" s="128">
        <f t="shared" si="42"/>
        <v>3.6000000000000085</v>
      </c>
      <c r="W146" s="99" t="s">
        <v>255</v>
      </c>
      <c r="X146" s="99">
        <v>3</v>
      </c>
      <c r="Y146" s="99">
        <v>7</v>
      </c>
      <c r="Z146" s="297">
        <v>26.037735849056602</v>
      </c>
      <c r="AA146" s="297">
        <v>26.8</v>
      </c>
      <c r="AB146" s="297">
        <v>77.600000000000009</v>
      </c>
      <c r="AD146" s="297">
        <f t="shared" si="45"/>
        <v>-1.654571843251091</v>
      </c>
      <c r="AE146" s="297">
        <f t="shared" si="46"/>
        <v>-0.10000000000000142</v>
      </c>
      <c r="AF146" s="297">
        <f t="shared" si="47"/>
        <v>-17.299999999999983</v>
      </c>
      <c r="AH146" s="99" t="s">
        <v>255</v>
      </c>
      <c r="AI146" s="99">
        <v>4</v>
      </c>
      <c r="AJ146" s="99">
        <v>7.5</v>
      </c>
      <c r="AK146" s="358">
        <v>26.571428571428573</v>
      </c>
      <c r="AL146" s="358">
        <v>32.1</v>
      </c>
      <c r="AM146" s="358">
        <v>85.5</v>
      </c>
      <c r="AN146" s="393"/>
      <c r="AO146" s="358">
        <f t="shared" si="34"/>
        <v>-0.48739495798319155</v>
      </c>
      <c r="AP146" s="358">
        <f t="shared" si="35"/>
        <v>-14.700000000000003</v>
      </c>
      <c r="AQ146" s="358">
        <f t="shared" si="36"/>
        <v>0</v>
      </c>
      <c r="AS146" s="358" t="str">
        <f t="shared" si="43"/>
        <v>Warm 봄 Bright</v>
      </c>
      <c r="AT146" s="1124" t="str">
        <f t="shared" si="44"/>
        <v>Warm 봄 Bright</v>
      </c>
    </row>
    <row r="147" spans="2:46" x14ac:dyDescent="0.4">
      <c r="B147" s="99" t="s">
        <v>255</v>
      </c>
      <c r="C147" s="99">
        <v>5.5</v>
      </c>
      <c r="D147" s="99">
        <v>6.5</v>
      </c>
      <c r="E147" s="394">
        <v>201</v>
      </c>
      <c r="F147" s="394">
        <v>150</v>
      </c>
      <c r="G147" s="394">
        <v>109</v>
      </c>
      <c r="H147" s="280">
        <f t="shared" si="37"/>
        <v>26.739130434782609</v>
      </c>
      <c r="I147" s="280">
        <f t="shared" si="38"/>
        <v>45.800000000000004</v>
      </c>
      <c r="J147" s="280">
        <f t="shared" si="39"/>
        <v>78.8</v>
      </c>
      <c r="L147" s="99" t="s">
        <v>255</v>
      </c>
      <c r="M147" s="99">
        <v>1</v>
      </c>
      <c r="N147" s="99">
        <v>7.5</v>
      </c>
      <c r="O147" s="128">
        <v>26.666666666666668</v>
      </c>
      <c r="P147" s="128">
        <v>9.1999999999999993</v>
      </c>
      <c r="Q147" s="128">
        <v>76.5</v>
      </c>
      <c r="S147" s="128">
        <f t="shared" si="40"/>
        <v>0</v>
      </c>
      <c r="T147" s="128">
        <f t="shared" si="41"/>
        <v>0</v>
      </c>
      <c r="U147" s="128">
        <f t="shared" si="42"/>
        <v>0</v>
      </c>
      <c r="W147" s="99" t="s">
        <v>255</v>
      </c>
      <c r="X147" s="99">
        <v>6.5</v>
      </c>
      <c r="Y147" s="99">
        <v>3</v>
      </c>
      <c r="Z147" s="297">
        <v>26.037735849056602</v>
      </c>
      <c r="AA147" s="297">
        <v>26.8</v>
      </c>
      <c r="AB147" s="297">
        <v>77.600000000000009</v>
      </c>
      <c r="AD147" s="297">
        <f t="shared" si="45"/>
        <v>0</v>
      </c>
      <c r="AE147" s="297">
        <f t="shared" si="46"/>
        <v>0</v>
      </c>
      <c r="AF147" s="297">
        <f t="shared" si="47"/>
        <v>0</v>
      </c>
      <c r="AH147" s="99" t="s">
        <v>255</v>
      </c>
      <c r="AI147" s="99">
        <v>7.5</v>
      </c>
      <c r="AJ147" s="99">
        <v>4</v>
      </c>
      <c r="AK147" s="358">
        <v>26.571428571428573</v>
      </c>
      <c r="AL147" s="358">
        <v>32.1</v>
      </c>
      <c r="AM147" s="358">
        <v>85.5</v>
      </c>
      <c r="AN147" s="393"/>
      <c r="AO147" s="358">
        <f t="shared" si="34"/>
        <v>0</v>
      </c>
      <c r="AP147" s="358">
        <f t="shared" si="35"/>
        <v>0</v>
      </c>
      <c r="AQ147" s="358">
        <f t="shared" si="36"/>
        <v>0</v>
      </c>
      <c r="AS147" s="358" t="str">
        <f t="shared" si="43"/>
        <v>Warm 봄 Bright</v>
      </c>
      <c r="AT147" s="1124" t="str">
        <f t="shared" si="44"/>
        <v>Warm 봄 Bright</v>
      </c>
    </row>
    <row r="148" spans="2:46" x14ac:dyDescent="0.4">
      <c r="B148" s="99" t="s">
        <v>255</v>
      </c>
      <c r="C148" s="99">
        <v>5.5</v>
      </c>
      <c r="D148" s="99">
        <v>7</v>
      </c>
      <c r="E148" s="395">
        <v>214</v>
      </c>
      <c r="F148" s="395">
        <v>163</v>
      </c>
      <c r="G148" s="395">
        <v>121</v>
      </c>
      <c r="H148" s="298">
        <f t="shared" si="37"/>
        <v>27.096774193548388</v>
      </c>
      <c r="I148" s="298">
        <f t="shared" si="38"/>
        <v>43.5</v>
      </c>
      <c r="J148" s="298">
        <f t="shared" si="39"/>
        <v>83.899999999999991</v>
      </c>
      <c r="L148" s="99" t="s">
        <v>255</v>
      </c>
      <c r="M148" s="99">
        <v>8</v>
      </c>
      <c r="N148" s="99">
        <v>1</v>
      </c>
      <c r="O148" s="134">
        <v>26.666666666666668</v>
      </c>
      <c r="P148" s="134">
        <v>8.6999999999999993</v>
      </c>
      <c r="Q148" s="134">
        <v>81.599999999999994</v>
      </c>
      <c r="S148" s="134">
        <f t="shared" si="40"/>
        <v>0</v>
      </c>
      <c r="T148" s="134">
        <f t="shared" si="41"/>
        <v>-0.5</v>
      </c>
      <c r="U148" s="134">
        <f t="shared" si="42"/>
        <v>5.0999999999999943</v>
      </c>
      <c r="W148" s="99" t="s">
        <v>255</v>
      </c>
      <c r="X148" s="99">
        <v>3.5</v>
      </c>
      <c r="Y148" s="99">
        <v>1.5</v>
      </c>
      <c r="Z148" s="198">
        <v>24</v>
      </c>
      <c r="AA148" s="198">
        <v>26</v>
      </c>
      <c r="AB148" s="198">
        <v>37.6</v>
      </c>
      <c r="AD148" s="198">
        <f t="shared" si="45"/>
        <v>-2.0377358490566024</v>
      </c>
      <c r="AE148" s="198">
        <f t="shared" si="46"/>
        <v>-0.80000000000000071</v>
      </c>
      <c r="AF148" s="198">
        <f t="shared" si="47"/>
        <v>-40.000000000000007</v>
      </c>
      <c r="AH148" s="99" t="s">
        <v>255</v>
      </c>
      <c r="AI148" s="99">
        <v>6.5</v>
      </c>
      <c r="AJ148" s="99">
        <v>7</v>
      </c>
      <c r="AK148" s="246">
        <v>27.522935779816514</v>
      </c>
      <c r="AL148" s="246">
        <v>49.5</v>
      </c>
      <c r="AM148" s="246">
        <v>86.3</v>
      </c>
      <c r="AN148" s="393"/>
      <c r="AO148" s="246">
        <f t="shared" si="34"/>
        <v>0.95150720838794101</v>
      </c>
      <c r="AP148" s="246">
        <f t="shared" si="35"/>
        <v>17.399999999999999</v>
      </c>
      <c r="AQ148" s="246">
        <f t="shared" si="36"/>
        <v>0.79999999999999716</v>
      </c>
      <c r="AS148" s="246" t="str">
        <f t="shared" si="43"/>
        <v>Warm 가을 Mute</v>
      </c>
      <c r="AT148" s="1125" t="str">
        <f t="shared" si="44"/>
        <v>Warm 가을 Mute</v>
      </c>
    </row>
    <row r="149" spans="2:46" ht="13.5" customHeight="1" x14ac:dyDescent="0.4">
      <c r="B149" s="99" t="s">
        <v>255</v>
      </c>
      <c r="C149" s="99">
        <v>5.5</v>
      </c>
      <c r="D149" s="99">
        <v>7.5</v>
      </c>
      <c r="E149" s="396">
        <v>228</v>
      </c>
      <c r="F149" s="396">
        <v>176</v>
      </c>
      <c r="G149" s="396">
        <v>133</v>
      </c>
      <c r="H149" s="313">
        <f t="shared" si="37"/>
        <v>27.157894736842106</v>
      </c>
      <c r="I149" s="313">
        <f t="shared" si="38"/>
        <v>41.699999999999996</v>
      </c>
      <c r="J149" s="313">
        <f t="shared" si="39"/>
        <v>89.4</v>
      </c>
      <c r="L149" s="99" t="s">
        <v>255</v>
      </c>
      <c r="M149" s="99">
        <v>1</v>
      </c>
      <c r="N149" s="99">
        <v>8</v>
      </c>
      <c r="O149" s="134">
        <v>26.666666666666668</v>
      </c>
      <c r="P149" s="134">
        <v>8.6999999999999993</v>
      </c>
      <c r="Q149" s="134">
        <v>81.599999999999994</v>
      </c>
      <c r="S149" s="134">
        <f t="shared" si="40"/>
        <v>0</v>
      </c>
      <c r="T149" s="134">
        <f t="shared" si="41"/>
        <v>0</v>
      </c>
      <c r="U149" s="134">
        <f t="shared" si="42"/>
        <v>0</v>
      </c>
      <c r="W149" s="99" t="s">
        <v>255</v>
      </c>
      <c r="X149" s="99">
        <v>2.5</v>
      </c>
      <c r="Y149" s="99">
        <v>6</v>
      </c>
      <c r="Z149" s="256">
        <v>25.11627906976744</v>
      </c>
      <c r="AA149" s="256">
        <v>25.6</v>
      </c>
      <c r="AB149" s="256">
        <v>65.900000000000006</v>
      </c>
      <c r="AD149" s="256">
        <f t="shared" si="45"/>
        <v>1.1162790697674403</v>
      </c>
      <c r="AE149" s="256">
        <f t="shared" si="46"/>
        <v>-0.39999999999999858</v>
      </c>
      <c r="AF149" s="256">
        <f t="shared" si="47"/>
        <v>28.300000000000004</v>
      </c>
      <c r="AH149" s="99" t="s">
        <v>255</v>
      </c>
      <c r="AI149" s="99">
        <v>2.5</v>
      </c>
      <c r="AJ149" s="99">
        <v>8</v>
      </c>
      <c r="AK149" s="267">
        <v>25.90909090909091</v>
      </c>
      <c r="AL149" s="267">
        <v>20</v>
      </c>
      <c r="AM149" s="267">
        <v>86.3</v>
      </c>
      <c r="AN149" s="393"/>
      <c r="AO149" s="267">
        <f t="shared" si="34"/>
        <v>-1.6138448707256039</v>
      </c>
      <c r="AP149" s="267">
        <f t="shared" si="35"/>
        <v>-29.5</v>
      </c>
      <c r="AQ149" s="267">
        <f t="shared" si="36"/>
        <v>0</v>
      </c>
      <c r="AS149" s="267" t="str">
        <f t="shared" si="43"/>
        <v>Cool 여름 Light</v>
      </c>
      <c r="AT149" s="1126" t="str">
        <f t="shared" si="44"/>
        <v>Warm 봄 Light</v>
      </c>
    </row>
    <row r="150" spans="2:46" ht="13.5" customHeight="1" x14ac:dyDescent="0.4">
      <c r="B150" s="99" t="s">
        <v>255</v>
      </c>
      <c r="C150" s="99">
        <v>5.5</v>
      </c>
      <c r="D150" s="99">
        <v>8</v>
      </c>
      <c r="E150" s="397">
        <v>242</v>
      </c>
      <c r="F150" s="397">
        <v>190</v>
      </c>
      <c r="G150" s="397">
        <v>146</v>
      </c>
      <c r="H150" s="323">
        <f t="shared" si="37"/>
        <v>27.5</v>
      </c>
      <c r="I150" s="323">
        <f t="shared" si="38"/>
        <v>39.700000000000003</v>
      </c>
      <c r="J150" s="323">
        <f t="shared" si="39"/>
        <v>94.899999999999991</v>
      </c>
      <c r="L150" s="99" t="s">
        <v>255</v>
      </c>
      <c r="M150" s="99">
        <v>8.5</v>
      </c>
      <c r="N150" s="99">
        <v>1.5</v>
      </c>
      <c r="O150" s="189">
        <v>26.666666666666668</v>
      </c>
      <c r="P150" s="189">
        <v>11.899999999999999</v>
      </c>
      <c r="Q150" s="189">
        <v>88.6</v>
      </c>
      <c r="S150" s="189">
        <f t="shared" si="40"/>
        <v>0</v>
      </c>
      <c r="T150" s="189">
        <f t="shared" si="41"/>
        <v>3.1999999999999993</v>
      </c>
      <c r="U150" s="189">
        <f t="shared" si="42"/>
        <v>7</v>
      </c>
      <c r="W150" s="99" t="s">
        <v>255</v>
      </c>
      <c r="X150" s="99">
        <v>5.5</v>
      </c>
      <c r="Y150" s="99">
        <v>2.5</v>
      </c>
      <c r="Z150" s="256">
        <v>25.11627906976744</v>
      </c>
      <c r="AA150" s="256">
        <v>25.6</v>
      </c>
      <c r="AB150" s="256">
        <v>65.900000000000006</v>
      </c>
      <c r="AD150" s="256">
        <f t="shared" si="45"/>
        <v>0</v>
      </c>
      <c r="AE150" s="256">
        <f t="shared" si="46"/>
        <v>0</v>
      </c>
      <c r="AF150" s="256">
        <f t="shared" si="47"/>
        <v>0</v>
      </c>
      <c r="AH150" s="99" t="s">
        <v>255</v>
      </c>
      <c r="AI150" s="99">
        <v>8</v>
      </c>
      <c r="AJ150" s="99">
        <v>2.5</v>
      </c>
      <c r="AK150" s="267">
        <v>25.90909090909091</v>
      </c>
      <c r="AL150" s="267">
        <v>20</v>
      </c>
      <c r="AM150" s="267">
        <v>86.3</v>
      </c>
      <c r="AN150" s="393"/>
      <c r="AO150" s="267">
        <f t="shared" si="34"/>
        <v>0</v>
      </c>
      <c r="AP150" s="267">
        <f t="shared" si="35"/>
        <v>0</v>
      </c>
      <c r="AQ150" s="267">
        <f t="shared" si="36"/>
        <v>0</v>
      </c>
      <c r="AS150" s="267" t="str">
        <f t="shared" si="43"/>
        <v>Cool 여름 Light</v>
      </c>
      <c r="AT150" s="1126" t="str">
        <f t="shared" si="44"/>
        <v>Warm 봄 Light</v>
      </c>
    </row>
    <row r="151" spans="2:46" x14ac:dyDescent="0.4">
      <c r="B151" s="99" t="s">
        <v>255</v>
      </c>
      <c r="C151" s="99">
        <v>6</v>
      </c>
      <c r="D151" s="99">
        <v>1</v>
      </c>
      <c r="E151" s="119">
        <v>169</v>
      </c>
      <c r="F151" s="119">
        <v>158</v>
      </c>
      <c r="G151" s="119">
        <v>151</v>
      </c>
      <c r="H151" s="120">
        <f t="shared" si="37"/>
        <v>23.333333333333332</v>
      </c>
      <c r="I151" s="120">
        <f t="shared" si="38"/>
        <v>10.7</v>
      </c>
      <c r="J151" s="120">
        <f t="shared" si="39"/>
        <v>66.3</v>
      </c>
      <c r="L151" s="99" t="s">
        <v>255</v>
      </c>
      <c r="M151" s="99">
        <v>1.5</v>
      </c>
      <c r="N151" s="99">
        <v>8.5</v>
      </c>
      <c r="O151" s="189">
        <v>26.666666666666668</v>
      </c>
      <c r="P151" s="189">
        <v>11.899999999999999</v>
      </c>
      <c r="Q151" s="189">
        <v>88.6</v>
      </c>
      <c r="S151" s="189">
        <f t="shared" si="40"/>
        <v>0</v>
      </c>
      <c r="T151" s="189">
        <f t="shared" si="41"/>
        <v>0</v>
      </c>
      <c r="U151" s="189">
        <f t="shared" si="42"/>
        <v>0</v>
      </c>
      <c r="W151" s="99" t="s">
        <v>255</v>
      </c>
      <c r="X151" s="99">
        <v>3</v>
      </c>
      <c r="Y151" s="99">
        <v>7.5</v>
      </c>
      <c r="Z151" s="300">
        <v>26.037735849056602</v>
      </c>
      <c r="AA151" s="300">
        <v>25.1</v>
      </c>
      <c r="AB151" s="300">
        <v>82.699999999999989</v>
      </c>
      <c r="AD151" s="300">
        <f t="shared" si="45"/>
        <v>0.92145677928916214</v>
      </c>
      <c r="AE151" s="300">
        <f t="shared" si="46"/>
        <v>-0.5</v>
      </c>
      <c r="AF151" s="300">
        <f t="shared" si="47"/>
        <v>16.799999999999983</v>
      </c>
      <c r="AH151" s="99" t="s">
        <v>255</v>
      </c>
      <c r="AI151" s="99">
        <v>4.5</v>
      </c>
      <c r="AJ151" s="99">
        <v>7.5</v>
      </c>
      <c r="AK151" s="361">
        <v>26.582278481012658</v>
      </c>
      <c r="AL151" s="361">
        <v>35.6</v>
      </c>
      <c r="AM151" s="361">
        <v>87.1</v>
      </c>
      <c r="AN151" s="393"/>
      <c r="AO151" s="361">
        <f t="shared" si="34"/>
        <v>0.67318757192174772</v>
      </c>
      <c r="AP151" s="361">
        <f t="shared" si="35"/>
        <v>15.600000000000001</v>
      </c>
      <c r="AQ151" s="361">
        <f t="shared" si="36"/>
        <v>0.79999999999999716</v>
      </c>
      <c r="AS151" s="361" t="str">
        <f t="shared" si="43"/>
        <v>Warm 봄 Bright</v>
      </c>
      <c r="AT151" s="1127" t="str">
        <f t="shared" si="44"/>
        <v>Warm 봄 Bright</v>
      </c>
    </row>
    <row r="152" spans="2:46" x14ac:dyDescent="0.4">
      <c r="B152" s="99" t="s">
        <v>255</v>
      </c>
      <c r="C152" s="99">
        <v>6</v>
      </c>
      <c r="D152" s="99">
        <v>1.5</v>
      </c>
      <c r="E152" s="168">
        <v>173</v>
      </c>
      <c r="F152" s="168">
        <v>158</v>
      </c>
      <c r="G152" s="168">
        <v>146</v>
      </c>
      <c r="H152" s="169">
        <f t="shared" si="37"/>
        <v>26.666666666666668</v>
      </c>
      <c r="I152" s="169">
        <f t="shared" si="38"/>
        <v>15.6</v>
      </c>
      <c r="J152" s="169">
        <f t="shared" si="39"/>
        <v>67.800000000000011</v>
      </c>
      <c r="L152" s="99" t="s">
        <v>255</v>
      </c>
      <c r="M152" s="99">
        <v>8.5</v>
      </c>
      <c r="N152" s="99">
        <v>2</v>
      </c>
      <c r="O152" s="231">
        <v>26.666666666666668</v>
      </c>
      <c r="P152" s="231">
        <v>15.7</v>
      </c>
      <c r="Q152" s="231">
        <v>90.2</v>
      </c>
      <c r="S152" s="231">
        <f t="shared" si="40"/>
        <v>0</v>
      </c>
      <c r="T152" s="231">
        <f t="shared" si="41"/>
        <v>3.8000000000000007</v>
      </c>
      <c r="U152" s="231">
        <f t="shared" si="42"/>
        <v>1.6000000000000085</v>
      </c>
      <c r="W152" s="99" t="s">
        <v>255</v>
      </c>
      <c r="X152" s="99">
        <v>7</v>
      </c>
      <c r="Y152" s="99">
        <v>3</v>
      </c>
      <c r="Z152" s="300">
        <v>26.037735849056602</v>
      </c>
      <c r="AA152" s="300">
        <v>25.1</v>
      </c>
      <c r="AB152" s="300">
        <v>82.699999999999989</v>
      </c>
      <c r="AD152" s="300">
        <f t="shared" si="45"/>
        <v>0</v>
      </c>
      <c r="AE152" s="300">
        <f t="shared" si="46"/>
        <v>0</v>
      </c>
      <c r="AF152" s="300">
        <f t="shared" si="47"/>
        <v>0</v>
      </c>
      <c r="AH152" s="99" t="s">
        <v>255</v>
      </c>
      <c r="AI152" s="99">
        <v>7.5</v>
      </c>
      <c r="AJ152" s="99">
        <v>4.5</v>
      </c>
      <c r="AK152" s="361">
        <v>26.582278481012658</v>
      </c>
      <c r="AL152" s="361">
        <v>35.6</v>
      </c>
      <c r="AM152" s="361">
        <v>87.1</v>
      </c>
      <c r="AN152" s="393"/>
      <c r="AO152" s="361">
        <f t="shared" si="34"/>
        <v>0</v>
      </c>
      <c r="AP152" s="361">
        <f t="shared" si="35"/>
        <v>0</v>
      </c>
      <c r="AQ152" s="361">
        <f t="shared" si="36"/>
        <v>0</v>
      </c>
      <c r="AS152" s="361" t="str">
        <f t="shared" si="43"/>
        <v>Warm 봄 Bright</v>
      </c>
      <c r="AT152" s="1127" t="str">
        <f t="shared" si="44"/>
        <v>Warm 봄 Bright</v>
      </c>
    </row>
    <row r="153" spans="2:46" x14ac:dyDescent="0.4">
      <c r="B153" s="99" t="s">
        <v>255</v>
      </c>
      <c r="C153" s="99">
        <v>6</v>
      </c>
      <c r="D153" s="99">
        <v>2</v>
      </c>
      <c r="E153" s="216">
        <v>177</v>
      </c>
      <c r="F153" s="216">
        <v>157</v>
      </c>
      <c r="G153" s="216">
        <v>142</v>
      </c>
      <c r="H153" s="217">
        <f t="shared" si="37"/>
        <v>25.714285714285715</v>
      </c>
      <c r="I153" s="217">
        <f t="shared" si="38"/>
        <v>19.8</v>
      </c>
      <c r="J153" s="217">
        <f t="shared" si="39"/>
        <v>69.399999999999991</v>
      </c>
      <c r="L153" s="99" t="s">
        <v>255</v>
      </c>
      <c r="M153" s="99">
        <v>2</v>
      </c>
      <c r="N153" s="99">
        <v>8.5</v>
      </c>
      <c r="O153" s="231">
        <v>26.666666666666668</v>
      </c>
      <c r="P153" s="231">
        <v>15.7</v>
      </c>
      <c r="Q153" s="231">
        <v>90.2</v>
      </c>
      <c r="S153" s="231">
        <f t="shared" si="40"/>
        <v>0</v>
      </c>
      <c r="T153" s="231">
        <f t="shared" si="41"/>
        <v>0</v>
      </c>
      <c r="U153" s="231">
        <f t="shared" si="42"/>
        <v>0</v>
      </c>
      <c r="W153" s="99" t="s">
        <v>255</v>
      </c>
      <c r="X153" s="99">
        <v>2</v>
      </c>
      <c r="Y153" s="99">
        <v>5</v>
      </c>
      <c r="Z153" s="206">
        <v>24.705882352941178</v>
      </c>
      <c r="AA153" s="206">
        <v>24.6</v>
      </c>
      <c r="AB153" s="206">
        <v>54.1</v>
      </c>
      <c r="AD153" s="206">
        <f t="shared" si="45"/>
        <v>-1.3318534961154249</v>
      </c>
      <c r="AE153" s="206">
        <f t="shared" si="46"/>
        <v>-0.5</v>
      </c>
      <c r="AF153" s="206">
        <f t="shared" si="47"/>
        <v>-28.599999999999987</v>
      </c>
      <c r="AH153" s="99" t="s">
        <v>255</v>
      </c>
      <c r="AI153" s="99">
        <v>1</v>
      </c>
      <c r="AJ153" s="99">
        <v>8.5</v>
      </c>
      <c r="AK153" s="138">
        <v>28.421052631578949</v>
      </c>
      <c r="AL153" s="138">
        <v>8.6</v>
      </c>
      <c r="AM153" s="138">
        <v>87.1</v>
      </c>
      <c r="AN153" s="393"/>
      <c r="AO153" s="138">
        <f t="shared" si="34"/>
        <v>1.8387741505662909</v>
      </c>
      <c r="AP153" s="138">
        <f t="shared" si="35"/>
        <v>-27</v>
      </c>
      <c r="AQ153" s="138">
        <f t="shared" si="36"/>
        <v>0</v>
      </c>
      <c r="AS153" s="138" t="str">
        <f t="shared" si="43"/>
        <v>Warm 봄 Light</v>
      </c>
      <c r="AT153" s="1128" t="str">
        <f t="shared" si="44"/>
        <v>Warm 봄 Light</v>
      </c>
    </row>
    <row r="154" spans="2:46" x14ac:dyDescent="0.4">
      <c r="B154" s="99" t="s">
        <v>255</v>
      </c>
      <c r="C154" s="99">
        <v>6</v>
      </c>
      <c r="D154" s="99">
        <v>2.5</v>
      </c>
      <c r="E154" s="257">
        <v>181</v>
      </c>
      <c r="F154" s="257">
        <v>156</v>
      </c>
      <c r="G154" s="257">
        <v>137</v>
      </c>
      <c r="H154" s="258">
        <f t="shared" si="37"/>
        <v>25.90909090909091</v>
      </c>
      <c r="I154" s="258">
        <f t="shared" si="38"/>
        <v>24.3</v>
      </c>
      <c r="J154" s="258">
        <f t="shared" si="39"/>
        <v>71</v>
      </c>
      <c r="L154" s="99" t="s">
        <v>255</v>
      </c>
      <c r="M154" s="99">
        <v>9</v>
      </c>
      <c r="N154" s="99">
        <v>1</v>
      </c>
      <c r="O154" s="143">
        <v>26.666666666666668</v>
      </c>
      <c r="P154" s="143">
        <v>7.7</v>
      </c>
      <c r="Q154" s="143">
        <v>92.2</v>
      </c>
      <c r="S154" s="143">
        <f t="shared" si="40"/>
        <v>0</v>
      </c>
      <c r="T154" s="143">
        <f t="shared" si="41"/>
        <v>-7.9999999999999991</v>
      </c>
      <c r="U154" s="143">
        <f t="shared" si="42"/>
        <v>2</v>
      </c>
      <c r="W154" s="99" t="s">
        <v>255</v>
      </c>
      <c r="X154" s="99">
        <v>4.5</v>
      </c>
      <c r="Y154" s="99">
        <v>2</v>
      </c>
      <c r="Z154" s="206">
        <v>24.705882352941178</v>
      </c>
      <c r="AA154" s="206">
        <v>24.6</v>
      </c>
      <c r="AB154" s="206">
        <v>54.1</v>
      </c>
      <c r="AD154" s="206">
        <f t="shared" si="45"/>
        <v>0</v>
      </c>
      <c r="AE154" s="206">
        <f t="shared" si="46"/>
        <v>0</v>
      </c>
      <c r="AF154" s="206">
        <f t="shared" si="47"/>
        <v>0</v>
      </c>
      <c r="AH154" s="99" t="s">
        <v>255</v>
      </c>
      <c r="AI154" s="99">
        <v>8.5</v>
      </c>
      <c r="AJ154" s="99">
        <v>1</v>
      </c>
      <c r="AK154" s="138">
        <v>28.421052631578949</v>
      </c>
      <c r="AL154" s="138">
        <v>8.6</v>
      </c>
      <c r="AM154" s="138">
        <v>87.1</v>
      </c>
      <c r="AN154" s="393"/>
      <c r="AO154" s="138">
        <f t="shared" si="34"/>
        <v>0</v>
      </c>
      <c r="AP154" s="138">
        <f t="shared" si="35"/>
        <v>0</v>
      </c>
      <c r="AQ154" s="138">
        <f t="shared" si="36"/>
        <v>0</v>
      </c>
      <c r="AS154" s="138" t="str">
        <f t="shared" si="43"/>
        <v>Warm 봄 Light</v>
      </c>
      <c r="AT154" s="1128" t="str">
        <f t="shared" si="44"/>
        <v>Warm 봄 Light</v>
      </c>
    </row>
    <row r="155" spans="2:46" x14ac:dyDescent="0.4">
      <c r="B155" s="99" t="s">
        <v>255</v>
      </c>
      <c r="C155" s="99">
        <v>6</v>
      </c>
      <c r="D155" s="99">
        <v>3</v>
      </c>
      <c r="E155" s="293">
        <v>184</v>
      </c>
      <c r="F155" s="293">
        <v>155</v>
      </c>
      <c r="G155" s="293">
        <v>133</v>
      </c>
      <c r="H155" s="294">
        <f t="shared" si="37"/>
        <v>25.882352941176471</v>
      </c>
      <c r="I155" s="294">
        <f t="shared" si="38"/>
        <v>27.700000000000003</v>
      </c>
      <c r="J155" s="294">
        <f t="shared" si="39"/>
        <v>72.2</v>
      </c>
      <c r="L155" s="99" t="s">
        <v>255</v>
      </c>
      <c r="M155" s="99">
        <v>1</v>
      </c>
      <c r="N155" s="99">
        <v>9</v>
      </c>
      <c r="O155" s="143">
        <v>26.666666666666668</v>
      </c>
      <c r="P155" s="143">
        <v>7.7</v>
      </c>
      <c r="Q155" s="143">
        <v>92.2</v>
      </c>
      <c r="S155" s="143">
        <f t="shared" si="40"/>
        <v>0</v>
      </c>
      <c r="T155" s="143">
        <f t="shared" si="41"/>
        <v>0</v>
      </c>
      <c r="U155" s="143">
        <f t="shared" si="42"/>
        <v>0</v>
      </c>
      <c r="W155" s="99" t="s">
        <v>255</v>
      </c>
      <c r="X155" s="99">
        <v>2.5</v>
      </c>
      <c r="Y155" s="99">
        <v>6.5</v>
      </c>
      <c r="Z155" s="258">
        <v>25.90909090909091</v>
      </c>
      <c r="AA155" s="258">
        <v>24.3</v>
      </c>
      <c r="AB155" s="258">
        <v>71</v>
      </c>
      <c r="AD155" s="258">
        <f t="shared" si="45"/>
        <v>1.2032085561497325</v>
      </c>
      <c r="AE155" s="258">
        <f t="shared" si="46"/>
        <v>-0.30000000000000071</v>
      </c>
      <c r="AF155" s="258">
        <f t="shared" si="47"/>
        <v>16.899999999999999</v>
      </c>
      <c r="AH155" s="99" t="s">
        <v>255</v>
      </c>
      <c r="AI155" s="99">
        <v>7</v>
      </c>
      <c r="AJ155" s="99">
        <v>7</v>
      </c>
      <c r="AK155" s="215">
        <v>27.692307692307693</v>
      </c>
      <c r="AL155" s="215">
        <v>52.5</v>
      </c>
      <c r="AM155" s="215">
        <v>87.5</v>
      </c>
      <c r="AN155" s="393"/>
      <c r="AO155" s="215">
        <f t="shared" si="34"/>
        <v>-0.72874493927125528</v>
      </c>
      <c r="AP155" s="215">
        <f t="shared" si="35"/>
        <v>43.9</v>
      </c>
      <c r="AQ155" s="215">
        <f t="shared" si="36"/>
        <v>0.40000000000000568</v>
      </c>
      <c r="AS155" s="215" t="str">
        <f t="shared" si="43"/>
        <v>Warm 가을 Mute</v>
      </c>
      <c r="AT155" s="1129" t="str">
        <f t="shared" si="44"/>
        <v>Warm 가을 Mute</v>
      </c>
    </row>
    <row r="156" spans="2:46" x14ac:dyDescent="0.4">
      <c r="B156" s="99" t="s">
        <v>255</v>
      </c>
      <c r="C156" s="99">
        <v>6</v>
      </c>
      <c r="D156" s="99">
        <v>3.5</v>
      </c>
      <c r="E156" s="326">
        <v>188</v>
      </c>
      <c r="F156" s="326">
        <v>154</v>
      </c>
      <c r="G156" s="326">
        <v>128</v>
      </c>
      <c r="H156" s="327">
        <f t="shared" si="37"/>
        <v>26</v>
      </c>
      <c r="I156" s="327">
        <f t="shared" si="38"/>
        <v>31.900000000000002</v>
      </c>
      <c r="J156" s="327">
        <f t="shared" si="39"/>
        <v>73.7</v>
      </c>
      <c r="L156" s="99" t="s">
        <v>255</v>
      </c>
      <c r="M156" s="99">
        <v>5.5</v>
      </c>
      <c r="N156" s="99">
        <v>6.5</v>
      </c>
      <c r="O156" s="280">
        <v>26.739130434782609</v>
      </c>
      <c r="P156" s="280">
        <v>45.800000000000004</v>
      </c>
      <c r="Q156" s="280">
        <v>78.8</v>
      </c>
      <c r="S156" s="280">
        <f t="shared" si="40"/>
        <v>7.2463768115941463E-2</v>
      </c>
      <c r="T156" s="280">
        <f t="shared" si="41"/>
        <v>38.1</v>
      </c>
      <c r="U156" s="280">
        <f t="shared" si="42"/>
        <v>-13.400000000000006</v>
      </c>
      <c r="W156" s="99" t="s">
        <v>255</v>
      </c>
      <c r="X156" s="99">
        <v>6</v>
      </c>
      <c r="Y156" s="99">
        <v>2.5</v>
      </c>
      <c r="Z156" s="258">
        <v>25.90909090909091</v>
      </c>
      <c r="AA156" s="258">
        <v>24.3</v>
      </c>
      <c r="AB156" s="258">
        <v>71</v>
      </c>
      <c r="AD156" s="258">
        <f t="shared" si="45"/>
        <v>0</v>
      </c>
      <c r="AE156" s="258">
        <f t="shared" si="46"/>
        <v>0</v>
      </c>
      <c r="AF156" s="258">
        <f t="shared" si="47"/>
        <v>0</v>
      </c>
      <c r="AH156" s="99" t="s">
        <v>255</v>
      </c>
      <c r="AI156" s="99">
        <v>3</v>
      </c>
      <c r="AJ156" s="99">
        <v>8</v>
      </c>
      <c r="AK156" s="302">
        <v>26.037735849056602</v>
      </c>
      <c r="AL156" s="302">
        <v>23.7</v>
      </c>
      <c r="AM156" s="302">
        <v>87.8</v>
      </c>
      <c r="AN156" s="393"/>
      <c r="AO156" s="302">
        <f t="shared" si="34"/>
        <v>-1.654571843251091</v>
      </c>
      <c r="AP156" s="302">
        <f t="shared" si="35"/>
        <v>-28.8</v>
      </c>
      <c r="AQ156" s="302">
        <f t="shared" si="36"/>
        <v>0.29999999999999716</v>
      </c>
      <c r="AS156" s="302" t="str">
        <f t="shared" si="43"/>
        <v>Warm 봄 Light</v>
      </c>
      <c r="AT156" s="1130" t="str">
        <f t="shared" si="44"/>
        <v>Warm 봄 Light</v>
      </c>
    </row>
    <row r="157" spans="2:46" x14ac:dyDescent="0.4">
      <c r="B157" s="99" t="s">
        <v>255</v>
      </c>
      <c r="C157" s="99">
        <v>6</v>
      </c>
      <c r="D157" s="99">
        <v>4</v>
      </c>
      <c r="E157" s="398">
        <v>135</v>
      </c>
      <c r="F157" s="398">
        <v>84</v>
      </c>
      <c r="G157" s="398">
        <v>44</v>
      </c>
      <c r="H157" s="112">
        <f t="shared" si="37"/>
        <v>26.373626373626372</v>
      </c>
      <c r="I157" s="112">
        <f t="shared" si="38"/>
        <v>67.400000000000006</v>
      </c>
      <c r="J157" s="112">
        <f t="shared" si="39"/>
        <v>52.900000000000006</v>
      </c>
      <c r="L157" s="99" t="s">
        <v>255</v>
      </c>
      <c r="M157" s="99">
        <v>5</v>
      </c>
      <c r="N157" s="99">
        <v>6</v>
      </c>
      <c r="O157" s="286">
        <v>26.746987951807228</v>
      </c>
      <c r="P157" s="286">
        <v>45.1</v>
      </c>
      <c r="Q157" s="286">
        <v>72.2</v>
      </c>
      <c r="S157" s="286">
        <f t="shared" si="40"/>
        <v>7.8575170246182324E-3</v>
      </c>
      <c r="T157" s="286">
        <f t="shared" si="41"/>
        <v>-0.70000000000000284</v>
      </c>
      <c r="U157" s="286">
        <f t="shared" si="42"/>
        <v>-6.5999999999999943</v>
      </c>
      <c r="W157" s="99" t="s">
        <v>255</v>
      </c>
      <c r="X157" s="99">
        <v>1.5</v>
      </c>
      <c r="Y157" s="99">
        <v>4</v>
      </c>
      <c r="Z157" s="100">
        <v>23.076923076923077</v>
      </c>
      <c r="AA157" s="100">
        <v>23.9</v>
      </c>
      <c r="AB157" s="100">
        <v>42.699999999999996</v>
      </c>
      <c r="AD157" s="100">
        <f t="shared" si="45"/>
        <v>-2.8321678321678334</v>
      </c>
      <c r="AE157" s="100">
        <f t="shared" si="46"/>
        <v>-0.40000000000000213</v>
      </c>
      <c r="AF157" s="100">
        <f t="shared" si="47"/>
        <v>-28.300000000000004</v>
      </c>
      <c r="AH157" s="99" t="s">
        <v>255</v>
      </c>
      <c r="AI157" s="99">
        <v>8</v>
      </c>
      <c r="AJ157" s="99">
        <v>3</v>
      </c>
      <c r="AK157" s="302">
        <v>26.037735849056602</v>
      </c>
      <c r="AL157" s="302">
        <v>23.7</v>
      </c>
      <c r="AM157" s="302">
        <v>87.8</v>
      </c>
      <c r="AN157" s="393"/>
      <c r="AO157" s="302">
        <f t="shared" si="34"/>
        <v>0</v>
      </c>
      <c r="AP157" s="302">
        <f t="shared" si="35"/>
        <v>0</v>
      </c>
      <c r="AQ157" s="302">
        <f t="shared" si="36"/>
        <v>0</v>
      </c>
      <c r="AS157" s="302" t="str">
        <f t="shared" si="43"/>
        <v>Warm 봄 Light</v>
      </c>
      <c r="AT157" s="1130" t="str">
        <f t="shared" si="44"/>
        <v>Warm 봄 Light</v>
      </c>
    </row>
    <row r="158" spans="2:46" x14ac:dyDescent="0.4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 t="shared" si="37"/>
        <v>26.808510638297872</v>
      </c>
      <c r="I158" s="130">
        <f t="shared" si="38"/>
        <v>63.1</v>
      </c>
      <c r="J158" s="130">
        <f t="shared" si="39"/>
        <v>58.4</v>
      </c>
      <c r="L158" s="99" t="s">
        <v>255</v>
      </c>
      <c r="M158" s="99">
        <v>6</v>
      </c>
      <c r="N158" s="99">
        <v>4.5</v>
      </c>
      <c r="O158" s="130">
        <v>26.808510638297872</v>
      </c>
      <c r="P158" s="130">
        <v>63.1</v>
      </c>
      <c r="Q158" s="130">
        <v>58.4</v>
      </c>
      <c r="S158" s="130">
        <f t="shared" si="40"/>
        <v>6.1522686490643963E-2</v>
      </c>
      <c r="T158" s="130">
        <f t="shared" si="41"/>
        <v>18</v>
      </c>
      <c r="U158" s="130">
        <f t="shared" si="42"/>
        <v>-13.800000000000004</v>
      </c>
      <c r="W158" s="99" t="s">
        <v>255</v>
      </c>
      <c r="X158" s="99">
        <v>4</v>
      </c>
      <c r="Y158" s="99">
        <v>1.5</v>
      </c>
      <c r="Z158" s="100">
        <v>23.076923076923077</v>
      </c>
      <c r="AA158" s="100">
        <v>23.9</v>
      </c>
      <c r="AB158" s="100">
        <v>42.699999999999996</v>
      </c>
      <c r="AD158" s="100">
        <f t="shared" si="45"/>
        <v>0</v>
      </c>
      <c r="AE158" s="100">
        <f t="shared" si="46"/>
        <v>0</v>
      </c>
      <c r="AF158" s="100">
        <f t="shared" si="47"/>
        <v>0</v>
      </c>
      <c r="AH158" s="99" t="s">
        <v>255</v>
      </c>
      <c r="AI158" s="99">
        <v>5</v>
      </c>
      <c r="AJ158" s="99">
        <v>7.5</v>
      </c>
      <c r="AK158" s="335">
        <v>26.896551724137932</v>
      </c>
      <c r="AL158" s="335">
        <v>38.700000000000003</v>
      </c>
      <c r="AM158" s="335">
        <v>88.2</v>
      </c>
      <c r="AN158" s="393"/>
      <c r="AO158" s="335">
        <f t="shared" si="34"/>
        <v>0.85881587508132995</v>
      </c>
      <c r="AP158" s="335">
        <f t="shared" si="35"/>
        <v>15.000000000000004</v>
      </c>
      <c r="AQ158" s="335">
        <f t="shared" si="36"/>
        <v>0.40000000000000568</v>
      </c>
      <c r="AS158" s="335" t="str">
        <f t="shared" si="43"/>
        <v>Warm 봄 Bright</v>
      </c>
      <c r="AT158" s="1131" t="str">
        <f t="shared" si="44"/>
        <v>Warm 봄 Bright</v>
      </c>
    </row>
    <row r="159" spans="2:46" x14ac:dyDescent="0.4">
      <c r="B159" s="99" t="s">
        <v>255</v>
      </c>
      <c r="C159" s="99">
        <v>6</v>
      </c>
      <c r="D159" s="99">
        <v>5</v>
      </c>
      <c r="E159" s="400">
        <v>163</v>
      </c>
      <c r="F159" s="400">
        <v>110</v>
      </c>
      <c r="G159" s="400">
        <v>67</v>
      </c>
      <c r="H159" s="159">
        <f t="shared" si="37"/>
        <v>26.875</v>
      </c>
      <c r="I159" s="159">
        <f t="shared" si="38"/>
        <v>58.9</v>
      </c>
      <c r="J159" s="159">
        <f t="shared" si="39"/>
        <v>63.9</v>
      </c>
      <c r="L159" s="99" t="s">
        <v>255</v>
      </c>
      <c r="M159" s="99">
        <v>9</v>
      </c>
      <c r="N159" s="99">
        <v>2.5</v>
      </c>
      <c r="O159" s="272">
        <v>26.808510638297872</v>
      </c>
      <c r="P159" s="272">
        <v>19</v>
      </c>
      <c r="Q159" s="272">
        <v>97.3</v>
      </c>
      <c r="S159" s="272">
        <f t="shared" si="40"/>
        <v>0</v>
      </c>
      <c r="T159" s="272">
        <f t="shared" si="41"/>
        <v>-44.1</v>
      </c>
      <c r="U159" s="272">
        <f t="shared" si="42"/>
        <v>38.9</v>
      </c>
      <c r="W159" s="99" t="s">
        <v>255</v>
      </c>
      <c r="X159" s="99">
        <v>3</v>
      </c>
      <c r="Y159" s="99">
        <v>8</v>
      </c>
      <c r="Z159" s="302">
        <v>26.037735849056602</v>
      </c>
      <c r="AA159" s="302">
        <v>23.7</v>
      </c>
      <c r="AB159" s="302">
        <v>87.8</v>
      </c>
      <c r="AD159" s="302">
        <f t="shared" si="45"/>
        <v>2.9608127721335258</v>
      </c>
      <c r="AE159" s="302">
        <f t="shared" si="46"/>
        <v>-0.19999999999999929</v>
      </c>
      <c r="AF159" s="302">
        <f t="shared" si="47"/>
        <v>45.1</v>
      </c>
      <c r="AH159" s="99" t="s">
        <v>255</v>
      </c>
      <c r="AI159" s="99">
        <v>7.5</v>
      </c>
      <c r="AJ159" s="99">
        <v>5</v>
      </c>
      <c r="AK159" s="335">
        <v>26.896551724137932</v>
      </c>
      <c r="AL159" s="335">
        <v>38.700000000000003</v>
      </c>
      <c r="AM159" s="335">
        <v>88.2</v>
      </c>
      <c r="AN159" s="393"/>
      <c r="AO159" s="335">
        <f t="shared" si="34"/>
        <v>0</v>
      </c>
      <c r="AP159" s="335">
        <f t="shared" si="35"/>
        <v>0</v>
      </c>
      <c r="AQ159" s="335">
        <f t="shared" si="36"/>
        <v>0</v>
      </c>
      <c r="AS159" s="335" t="str">
        <f t="shared" si="43"/>
        <v>Warm 봄 Bright</v>
      </c>
      <c r="AT159" s="1131" t="str">
        <f t="shared" si="44"/>
        <v>Warm 봄 Bright</v>
      </c>
    </row>
    <row r="160" spans="2:46" x14ac:dyDescent="0.4">
      <c r="B160" s="99" t="s">
        <v>255</v>
      </c>
      <c r="C160" s="99">
        <v>6</v>
      </c>
      <c r="D160" s="99">
        <v>5.5</v>
      </c>
      <c r="E160" s="401">
        <v>176</v>
      </c>
      <c r="F160" s="401">
        <v>123</v>
      </c>
      <c r="G160" s="401">
        <v>79</v>
      </c>
      <c r="H160" s="191">
        <f t="shared" si="37"/>
        <v>27.216494845360824</v>
      </c>
      <c r="I160" s="191">
        <f t="shared" si="38"/>
        <v>55.1</v>
      </c>
      <c r="J160" s="191">
        <f t="shared" si="39"/>
        <v>69</v>
      </c>
      <c r="L160" s="99" t="s">
        <v>255</v>
      </c>
      <c r="M160" s="99">
        <v>2.5</v>
      </c>
      <c r="N160" s="99">
        <v>9</v>
      </c>
      <c r="O160" s="272">
        <v>26.808510638297872</v>
      </c>
      <c r="P160" s="272">
        <v>19</v>
      </c>
      <c r="Q160" s="272">
        <v>97.3</v>
      </c>
      <c r="S160" s="272">
        <f t="shared" si="40"/>
        <v>0</v>
      </c>
      <c r="T160" s="272">
        <f t="shared" si="41"/>
        <v>0</v>
      </c>
      <c r="U160" s="272">
        <f t="shared" si="42"/>
        <v>0</v>
      </c>
      <c r="W160" s="99" t="s">
        <v>255</v>
      </c>
      <c r="X160" s="99">
        <v>8</v>
      </c>
      <c r="Y160" s="99">
        <v>3</v>
      </c>
      <c r="Z160" s="302">
        <v>26.037735849056602</v>
      </c>
      <c r="AA160" s="302">
        <v>23.7</v>
      </c>
      <c r="AB160" s="302">
        <v>87.8</v>
      </c>
      <c r="AD160" s="302">
        <f t="shared" si="45"/>
        <v>0</v>
      </c>
      <c r="AE160" s="302">
        <f t="shared" si="46"/>
        <v>0</v>
      </c>
      <c r="AF160" s="302">
        <f t="shared" si="47"/>
        <v>0</v>
      </c>
      <c r="AH160" s="99" t="s">
        <v>255</v>
      </c>
      <c r="AI160" s="99">
        <v>1.5</v>
      </c>
      <c r="AJ160" s="99">
        <v>8.5</v>
      </c>
      <c r="AK160" s="189">
        <v>26.666666666666668</v>
      </c>
      <c r="AL160" s="189">
        <v>11.899999999999999</v>
      </c>
      <c r="AM160" s="189">
        <v>88.6</v>
      </c>
      <c r="AN160" s="393"/>
      <c r="AO160" s="189">
        <f t="shared" si="34"/>
        <v>-0.22988505747126453</v>
      </c>
      <c r="AP160" s="189">
        <f t="shared" si="35"/>
        <v>-26.800000000000004</v>
      </c>
      <c r="AQ160" s="189">
        <f t="shared" si="36"/>
        <v>0.39999999999999147</v>
      </c>
      <c r="AS160" s="189" t="str">
        <f t="shared" si="43"/>
        <v>Warm 봄 Light</v>
      </c>
      <c r="AT160" s="1132" t="str">
        <f t="shared" si="44"/>
        <v>Warm 봄 Light</v>
      </c>
    </row>
    <row r="161" spans="2:46" x14ac:dyDescent="0.4">
      <c r="B161" s="99" t="s">
        <v>255</v>
      </c>
      <c r="C161" s="99">
        <v>6</v>
      </c>
      <c r="D161" s="99">
        <v>6</v>
      </c>
      <c r="E161" s="402">
        <v>190</v>
      </c>
      <c r="F161" s="402">
        <v>136</v>
      </c>
      <c r="G161" s="402">
        <v>92</v>
      </c>
      <c r="H161" s="225">
        <f t="shared" si="37"/>
        <v>26.938775510204081</v>
      </c>
      <c r="I161" s="225">
        <f t="shared" si="38"/>
        <v>51.6</v>
      </c>
      <c r="J161" s="225">
        <f t="shared" si="39"/>
        <v>74.5</v>
      </c>
      <c r="L161" s="99" t="s">
        <v>255</v>
      </c>
      <c r="M161" s="99">
        <v>5</v>
      </c>
      <c r="N161" s="99">
        <v>7</v>
      </c>
      <c r="O161" s="320">
        <v>26.823529411764707</v>
      </c>
      <c r="P161" s="320">
        <v>40.300000000000004</v>
      </c>
      <c r="Q161" s="320">
        <v>82.699999999999989</v>
      </c>
      <c r="S161" s="320">
        <f t="shared" si="40"/>
        <v>1.5018773466835E-2</v>
      </c>
      <c r="T161" s="320">
        <f t="shared" si="41"/>
        <v>21.300000000000004</v>
      </c>
      <c r="U161" s="320">
        <f t="shared" si="42"/>
        <v>-14.600000000000009</v>
      </c>
      <c r="W161" s="99" t="s">
        <v>255</v>
      </c>
      <c r="X161" s="99">
        <v>3</v>
      </c>
      <c r="Y161" s="99">
        <v>8.5</v>
      </c>
      <c r="Z161" s="305">
        <v>27.272727272727273</v>
      </c>
      <c r="AA161" s="305">
        <v>23.1</v>
      </c>
      <c r="AB161" s="305">
        <v>93.300000000000011</v>
      </c>
      <c r="AD161" s="305">
        <f t="shared" si="45"/>
        <v>1.2349914236706709</v>
      </c>
      <c r="AE161" s="305">
        <f t="shared" si="46"/>
        <v>-0.59999999999999787</v>
      </c>
      <c r="AF161" s="305">
        <f t="shared" si="47"/>
        <v>5.5000000000000142</v>
      </c>
      <c r="AH161" s="99" t="s">
        <v>255</v>
      </c>
      <c r="AI161" s="99">
        <v>8.5</v>
      </c>
      <c r="AJ161" s="99">
        <v>1.5</v>
      </c>
      <c r="AK161" s="189">
        <v>26.666666666666668</v>
      </c>
      <c r="AL161" s="189">
        <v>11.899999999999999</v>
      </c>
      <c r="AM161" s="189">
        <v>88.6</v>
      </c>
      <c r="AN161" s="393"/>
      <c r="AO161" s="189">
        <f t="shared" si="34"/>
        <v>0</v>
      </c>
      <c r="AP161" s="189">
        <f t="shared" si="35"/>
        <v>0</v>
      </c>
      <c r="AQ161" s="189">
        <f t="shared" si="36"/>
        <v>0</v>
      </c>
      <c r="AS161" s="189" t="str">
        <f t="shared" si="43"/>
        <v>Warm 봄 Light</v>
      </c>
      <c r="AT161" s="1132" t="str">
        <f t="shared" si="44"/>
        <v>Warm 봄 Light</v>
      </c>
    </row>
    <row r="162" spans="2:46" x14ac:dyDescent="0.4">
      <c r="B162" s="99" t="s">
        <v>255</v>
      </c>
      <c r="C162" s="99">
        <v>6</v>
      </c>
      <c r="D162" s="99">
        <v>6.5</v>
      </c>
      <c r="E162" s="403">
        <v>204</v>
      </c>
      <c r="F162" s="403">
        <v>149</v>
      </c>
      <c r="G162" s="403">
        <v>104</v>
      </c>
      <c r="H162" s="248">
        <f t="shared" si="37"/>
        <v>27</v>
      </c>
      <c r="I162" s="248">
        <f t="shared" si="38"/>
        <v>49</v>
      </c>
      <c r="J162" s="248">
        <f t="shared" si="39"/>
        <v>80</v>
      </c>
      <c r="L162" s="99" t="s">
        <v>255</v>
      </c>
      <c r="M162" s="99">
        <v>6</v>
      </c>
      <c r="N162" s="99">
        <v>5</v>
      </c>
      <c r="O162" s="159">
        <v>26.875</v>
      </c>
      <c r="P162" s="159">
        <v>58.9</v>
      </c>
      <c r="Q162" s="159">
        <v>63.9</v>
      </c>
      <c r="S162" s="159">
        <f t="shared" si="40"/>
        <v>5.1470588235293491E-2</v>
      </c>
      <c r="T162" s="159">
        <f t="shared" si="41"/>
        <v>18.599999999999994</v>
      </c>
      <c r="U162" s="159">
        <f t="shared" si="42"/>
        <v>-18.79999999999999</v>
      </c>
      <c r="W162" s="99" t="s">
        <v>255</v>
      </c>
      <c r="X162" s="99">
        <v>8.5</v>
      </c>
      <c r="Y162" s="99">
        <v>3</v>
      </c>
      <c r="Z162" s="305">
        <v>27.272727272727273</v>
      </c>
      <c r="AA162" s="305">
        <v>23.1</v>
      </c>
      <c r="AB162" s="305">
        <v>93.300000000000011</v>
      </c>
      <c r="AD162" s="305">
        <f t="shared" si="45"/>
        <v>0</v>
      </c>
      <c r="AE162" s="305">
        <f t="shared" si="46"/>
        <v>0</v>
      </c>
      <c r="AF162" s="305">
        <f t="shared" si="47"/>
        <v>0</v>
      </c>
      <c r="AH162" s="99" t="s">
        <v>255</v>
      </c>
      <c r="AI162" s="99">
        <v>5.5</v>
      </c>
      <c r="AJ162" s="99">
        <v>7.5</v>
      </c>
      <c r="AK162" s="313">
        <v>27.157894736842106</v>
      </c>
      <c r="AL162" s="313">
        <v>41.699999999999996</v>
      </c>
      <c r="AM162" s="313">
        <v>89.4</v>
      </c>
      <c r="AN162" s="393"/>
      <c r="AO162" s="313">
        <f t="shared" si="34"/>
        <v>0.49122807017543835</v>
      </c>
      <c r="AP162" s="313">
        <f t="shared" si="35"/>
        <v>29.799999999999997</v>
      </c>
      <c r="AQ162" s="313">
        <f t="shared" si="36"/>
        <v>0.80000000000001137</v>
      </c>
      <c r="AS162" s="313" t="str">
        <f t="shared" si="43"/>
        <v>Warm 봄 Bright</v>
      </c>
      <c r="AT162" s="1133" t="str">
        <f t="shared" si="44"/>
        <v>Warm 봄 Bright</v>
      </c>
    </row>
    <row r="163" spans="2:46" x14ac:dyDescent="0.4">
      <c r="B163" s="99" t="s">
        <v>255</v>
      </c>
      <c r="C163" s="99">
        <v>6</v>
      </c>
      <c r="D163" s="99">
        <v>7</v>
      </c>
      <c r="E163" s="404">
        <v>218</v>
      </c>
      <c r="F163" s="404">
        <v>162</v>
      </c>
      <c r="G163" s="404">
        <v>116</v>
      </c>
      <c r="H163" s="273">
        <f t="shared" si="37"/>
        <v>27.058823529411764</v>
      </c>
      <c r="I163" s="273">
        <f t="shared" si="38"/>
        <v>46.800000000000004</v>
      </c>
      <c r="J163" s="273">
        <f t="shared" si="39"/>
        <v>85.5</v>
      </c>
      <c r="L163" s="99" t="s">
        <v>255</v>
      </c>
      <c r="M163" s="99">
        <v>7.5</v>
      </c>
      <c r="N163" s="99">
        <v>5</v>
      </c>
      <c r="O163" s="335">
        <v>26.896551724137932</v>
      </c>
      <c r="P163" s="335">
        <v>38.700000000000003</v>
      </c>
      <c r="Q163" s="335">
        <v>88.2</v>
      </c>
      <c r="S163" s="335">
        <f t="shared" si="40"/>
        <v>2.1551724137932382E-2</v>
      </c>
      <c r="T163" s="335">
        <f t="shared" si="41"/>
        <v>-20.199999999999996</v>
      </c>
      <c r="U163" s="335">
        <f t="shared" si="42"/>
        <v>24.300000000000004</v>
      </c>
      <c r="W163" s="99" t="s">
        <v>255</v>
      </c>
      <c r="X163" s="99">
        <v>3</v>
      </c>
      <c r="Y163" s="99">
        <v>9</v>
      </c>
      <c r="Z163" s="308">
        <v>26.896551724137932</v>
      </c>
      <c r="AA163" s="308">
        <v>22.900000000000002</v>
      </c>
      <c r="AB163" s="308">
        <v>99.2</v>
      </c>
      <c r="AD163" s="308">
        <f t="shared" si="45"/>
        <v>-0.37617554858934099</v>
      </c>
      <c r="AE163" s="308">
        <f t="shared" si="46"/>
        <v>-0.19999999999999929</v>
      </c>
      <c r="AF163" s="308">
        <f t="shared" si="47"/>
        <v>5.8999999999999915</v>
      </c>
      <c r="AH163" s="99" t="s">
        <v>255</v>
      </c>
      <c r="AI163" s="99">
        <v>7.5</v>
      </c>
      <c r="AJ163" s="99">
        <v>5.5</v>
      </c>
      <c r="AK163" s="313">
        <v>27.157894736842106</v>
      </c>
      <c r="AL163" s="313">
        <v>41.699999999999996</v>
      </c>
      <c r="AM163" s="313">
        <v>89.4</v>
      </c>
      <c r="AN163" s="393"/>
      <c r="AO163" s="313">
        <f t="shared" si="34"/>
        <v>0</v>
      </c>
      <c r="AP163" s="313">
        <f t="shared" si="35"/>
        <v>0</v>
      </c>
      <c r="AQ163" s="313">
        <f t="shared" si="36"/>
        <v>0</v>
      </c>
      <c r="AS163" s="313" t="str">
        <f t="shared" si="43"/>
        <v>Warm 봄 Bright</v>
      </c>
      <c r="AT163" s="1133" t="str">
        <f t="shared" si="44"/>
        <v>Warm 봄 Bright</v>
      </c>
    </row>
    <row r="164" spans="2:46" x14ac:dyDescent="0.4">
      <c r="B164" s="99" t="s">
        <v>255</v>
      </c>
      <c r="C164" s="99">
        <v>6</v>
      </c>
      <c r="D164" s="99">
        <v>7.5</v>
      </c>
      <c r="E164" s="405">
        <v>231</v>
      </c>
      <c r="F164" s="405">
        <v>175</v>
      </c>
      <c r="G164" s="405">
        <v>128</v>
      </c>
      <c r="H164" s="288">
        <f t="shared" si="37"/>
        <v>27.378640776699029</v>
      </c>
      <c r="I164" s="288">
        <f t="shared" si="38"/>
        <v>44.6</v>
      </c>
      <c r="J164" s="288">
        <f t="shared" si="39"/>
        <v>90.600000000000009</v>
      </c>
      <c r="L164" s="99" t="s">
        <v>255</v>
      </c>
      <c r="M164" s="99">
        <v>5</v>
      </c>
      <c r="N164" s="99">
        <v>7.5</v>
      </c>
      <c r="O164" s="335">
        <v>26.896551724137932</v>
      </c>
      <c r="P164" s="335">
        <v>38.700000000000003</v>
      </c>
      <c r="Q164" s="335">
        <v>88.2</v>
      </c>
      <c r="S164" s="335">
        <f t="shared" si="40"/>
        <v>0</v>
      </c>
      <c r="T164" s="335">
        <f t="shared" si="41"/>
        <v>0</v>
      </c>
      <c r="U164" s="335">
        <f t="shared" si="42"/>
        <v>0</v>
      </c>
      <c r="W164" s="99" t="s">
        <v>255</v>
      </c>
      <c r="X164" s="99">
        <v>9</v>
      </c>
      <c r="Y164" s="99">
        <v>3</v>
      </c>
      <c r="Z164" s="308">
        <v>26.896551724137932</v>
      </c>
      <c r="AA164" s="308">
        <v>22.900000000000002</v>
      </c>
      <c r="AB164" s="308">
        <v>99.2</v>
      </c>
      <c r="AD164" s="308">
        <f t="shared" si="45"/>
        <v>0</v>
      </c>
      <c r="AE164" s="308">
        <f t="shared" si="46"/>
        <v>0</v>
      </c>
      <c r="AF164" s="308">
        <f t="shared" si="47"/>
        <v>0</v>
      </c>
      <c r="AH164" s="99" t="s">
        <v>255</v>
      </c>
      <c r="AI164" s="99">
        <v>3.5</v>
      </c>
      <c r="AJ164" s="99">
        <v>8</v>
      </c>
      <c r="AK164" s="334">
        <v>27.096774193548388</v>
      </c>
      <c r="AL164" s="334">
        <v>27.200000000000003</v>
      </c>
      <c r="AM164" s="334">
        <v>89.4</v>
      </c>
      <c r="AN164" s="393"/>
      <c r="AO164" s="334">
        <f t="shared" si="34"/>
        <v>-6.1120543293718299E-2</v>
      </c>
      <c r="AP164" s="334">
        <f t="shared" si="35"/>
        <v>-14.499999999999993</v>
      </c>
      <c r="AQ164" s="334">
        <f t="shared" si="36"/>
        <v>0</v>
      </c>
      <c r="AS164" s="334" t="str">
        <f t="shared" si="43"/>
        <v>Warm 봄 Bright</v>
      </c>
      <c r="AT164" s="1134" t="str">
        <f t="shared" si="44"/>
        <v>Warm 봄 Bright</v>
      </c>
    </row>
    <row r="165" spans="2:46" x14ac:dyDescent="0.4">
      <c r="B165" s="99" t="s">
        <v>255</v>
      </c>
      <c r="C165" s="99">
        <v>6</v>
      </c>
      <c r="D165" s="99">
        <v>8</v>
      </c>
      <c r="E165" s="406">
        <v>245</v>
      </c>
      <c r="F165" s="406">
        <v>189</v>
      </c>
      <c r="G165" s="406">
        <v>141</v>
      </c>
      <c r="H165" s="306">
        <f t="shared" si="37"/>
        <v>27.692307692307693</v>
      </c>
      <c r="I165" s="306">
        <f t="shared" si="38"/>
        <v>42.4</v>
      </c>
      <c r="J165" s="306">
        <f t="shared" si="39"/>
        <v>96.1</v>
      </c>
      <c r="L165" s="99" t="s">
        <v>255</v>
      </c>
      <c r="M165" s="99">
        <v>9</v>
      </c>
      <c r="N165" s="99">
        <v>3</v>
      </c>
      <c r="O165" s="308">
        <v>26.896551724137932</v>
      </c>
      <c r="P165" s="308">
        <v>22.900000000000002</v>
      </c>
      <c r="Q165" s="308">
        <v>99.2</v>
      </c>
      <c r="S165" s="308">
        <f t="shared" si="40"/>
        <v>0</v>
      </c>
      <c r="T165" s="308">
        <f t="shared" si="41"/>
        <v>-15.8</v>
      </c>
      <c r="U165" s="308">
        <f t="shared" si="42"/>
        <v>11</v>
      </c>
      <c r="W165" s="99" t="s">
        <v>255</v>
      </c>
      <c r="X165" s="99">
        <v>2.5</v>
      </c>
      <c r="Y165" s="99">
        <v>7</v>
      </c>
      <c r="Z165" s="260">
        <v>25.90909090909091</v>
      </c>
      <c r="AA165" s="260">
        <v>22.7</v>
      </c>
      <c r="AB165" s="260">
        <v>76.099999999999994</v>
      </c>
      <c r="AD165" s="260">
        <f t="shared" si="45"/>
        <v>-0.98746081504702232</v>
      </c>
      <c r="AE165" s="260">
        <f t="shared" si="46"/>
        <v>-0.20000000000000284</v>
      </c>
      <c r="AF165" s="260">
        <f t="shared" si="47"/>
        <v>-23.100000000000009</v>
      </c>
      <c r="AH165" s="99" t="s">
        <v>255</v>
      </c>
      <c r="AI165" s="99">
        <v>8</v>
      </c>
      <c r="AJ165" s="99">
        <v>3.5</v>
      </c>
      <c r="AK165" s="334">
        <v>27.096774193548388</v>
      </c>
      <c r="AL165" s="334">
        <v>27.200000000000003</v>
      </c>
      <c r="AM165" s="334">
        <v>89.4</v>
      </c>
      <c r="AN165" s="393"/>
      <c r="AO165" s="334">
        <f t="shared" si="34"/>
        <v>0</v>
      </c>
      <c r="AP165" s="334">
        <f t="shared" si="35"/>
        <v>0</v>
      </c>
      <c r="AQ165" s="334">
        <f t="shared" si="36"/>
        <v>0</v>
      </c>
      <c r="AS165" s="334" t="str">
        <f t="shared" si="43"/>
        <v>Warm 봄 Bright</v>
      </c>
      <c r="AT165" s="1134" t="str">
        <f t="shared" si="44"/>
        <v>Warm 봄 Bright</v>
      </c>
    </row>
    <row r="166" spans="2:46" x14ac:dyDescent="0.4">
      <c r="B166" s="99" t="s">
        <v>255</v>
      </c>
      <c r="C166" s="99">
        <v>6.5</v>
      </c>
      <c r="D166" s="99">
        <v>1</v>
      </c>
      <c r="E166" s="123">
        <v>182</v>
      </c>
      <c r="F166" s="123">
        <v>172</v>
      </c>
      <c r="G166" s="123">
        <v>164</v>
      </c>
      <c r="H166" s="124">
        <f t="shared" si="37"/>
        <v>26.666666666666668</v>
      </c>
      <c r="I166" s="124">
        <f t="shared" si="38"/>
        <v>9.9</v>
      </c>
      <c r="J166" s="124">
        <f t="shared" si="39"/>
        <v>71.399999999999991</v>
      </c>
      <c r="L166" s="99" t="s">
        <v>255</v>
      </c>
      <c r="M166" s="99">
        <v>3</v>
      </c>
      <c r="N166" s="99">
        <v>9</v>
      </c>
      <c r="O166" s="308">
        <v>26.896551724137932</v>
      </c>
      <c r="P166" s="308">
        <v>22.900000000000002</v>
      </c>
      <c r="Q166" s="308">
        <v>99.2</v>
      </c>
      <c r="S166" s="308">
        <f t="shared" si="40"/>
        <v>0</v>
      </c>
      <c r="T166" s="308">
        <f t="shared" si="41"/>
        <v>0</v>
      </c>
      <c r="U166" s="308">
        <f t="shared" si="42"/>
        <v>0</v>
      </c>
      <c r="W166" s="99" t="s">
        <v>255</v>
      </c>
      <c r="X166" s="99">
        <v>6.5</v>
      </c>
      <c r="Y166" s="99">
        <v>2.5</v>
      </c>
      <c r="Z166" s="260">
        <v>25.90909090909091</v>
      </c>
      <c r="AA166" s="260">
        <v>22.7</v>
      </c>
      <c r="AB166" s="260">
        <v>76.099999999999994</v>
      </c>
      <c r="AD166" s="260">
        <f t="shared" si="45"/>
        <v>0</v>
      </c>
      <c r="AE166" s="260">
        <f t="shared" si="46"/>
        <v>0</v>
      </c>
      <c r="AF166" s="260">
        <f t="shared" si="47"/>
        <v>0</v>
      </c>
      <c r="AH166" s="99" t="s">
        <v>255</v>
      </c>
      <c r="AI166" s="99">
        <v>2</v>
      </c>
      <c r="AJ166" s="99">
        <v>8.5</v>
      </c>
      <c r="AK166" s="231">
        <v>26.666666666666668</v>
      </c>
      <c r="AL166" s="231">
        <v>15.7</v>
      </c>
      <c r="AM166" s="231">
        <v>90.2</v>
      </c>
      <c r="AN166" s="393"/>
      <c r="AO166" s="231">
        <f t="shared" si="34"/>
        <v>-0.43010752688172005</v>
      </c>
      <c r="AP166" s="231">
        <f t="shared" si="35"/>
        <v>-11.500000000000004</v>
      </c>
      <c r="AQ166" s="231">
        <f t="shared" si="36"/>
        <v>0.79999999999999716</v>
      </c>
      <c r="AS166" s="231" t="str">
        <f t="shared" si="43"/>
        <v>Warm 봄 Light</v>
      </c>
      <c r="AT166" s="1135" t="str">
        <f t="shared" si="44"/>
        <v>Warm 봄 Light</v>
      </c>
    </row>
    <row r="167" spans="2:46" x14ac:dyDescent="0.4">
      <c r="B167" s="99" t="s">
        <v>255</v>
      </c>
      <c r="C167" s="99">
        <v>6.5</v>
      </c>
      <c r="D167" s="99">
        <v>1.5</v>
      </c>
      <c r="E167" s="173">
        <v>186</v>
      </c>
      <c r="F167" s="173">
        <v>171</v>
      </c>
      <c r="G167" s="173">
        <v>159</v>
      </c>
      <c r="H167" s="174">
        <f t="shared" si="37"/>
        <v>26.666666666666668</v>
      </c>
      <c r="I167" s="174">
        <f t="shared" si="38"/>
        <v>14.499999999999998</v>
      </c>
      <c r="J167" s="174">
        <f t="shared" si="39"/>
        <v>72.899999999999991</v>
      </c>
      <c r="L167" s="99" t="s">
        <v>255</v>
      </c>
      <c r="M167" s="99">
        <v>9.5</v>
      </c>
      <c r="N167" s="99">
        <v>1.5</v>
      </c>
      <c r="O167" s="197">
        <v>26.896551724137932</v>
      </c>
      <c r="P167" s="197">
        <v>11.4</v>
      </c>
      <c r="Q167" s="197">
        <v>99.6</v>
      </c>
      <c r="S167" s="197">
        <f t="shared" si="40"/>
        <v>0</v>
      </c>
      <c r="T167" s="197">
        <f t="shared" si="41"/>
        <v>-11.500000000000002</v>
      </c>
      <c r="U167" s="197">
        <f t="shared" si="42"/>
        <v>0.39999999999999147</v>
      </c>
      <c r="W167" s="99" t="s">
        <v>255</v>
      </c>
      <c r="X167" s="99">
        <v>2</v>
      </c>
      <c r="Y167" s="99">
        <v>5.5</v>
      </c>
      <c r="Z167" s="211">
        <v>24.705882352941178</v>
      </c>
      <c r="AA167" s="211">
        <v>22.5</v>
      </c>
      <c r="AB167" s="211">
        <v>59.199999999999996</v>
      </c>
      <c r="AD167" s="211">
        <f t="shared" si="45"/>
        <v>-1.2032085561497325</v>
      </c>
      <c r="AE167" s="211">
        <f t="shared" si="46"/>
        <v>-0.19999999999999929</v>
      </c>
      <c r="AF167" s="211">
        <f t="shared" si="47"/>
        <v>-16.899999999999999</v>
      </c>
      <c r="AH167" s="99" t="s">
        <v>255</v>
      </c>
      <c r="AI167" s="99">
        <v>8.5</v>
      </c>
      <c r="AJ167" s="99">
        <v>2</v>
      </c>
      <c r="AK167" s="231">
        <v>26.666666666666668</v>
      </c>
      <c r="AL167" s="231">
        <v>15.7</v>
      </c>
      <c r="AM167" s="231">
        <v>90.2</v>
      </c>
      <c r="AN167" s="393"/>
      <c r="AO167" s="231">
        <f t="shared" si="34"/>
        <v>0</v>
      </c>
      <c r="AP167" s="231">
        <f t="shared" si="35"/>
        <v>0</v>
      </c>
      <c r="AQ167" s="231">
        <f t="shared" si="36"/>
        <v>0</v>
      </c>
      <c r="AS167" s="231" t="str">
        <f t="shared" si="43"/>
        <v>Warm 봄 Light</v>
      </c>
      <c r="AT167" s="1135" t="str">
        <f t="shared" si="44"/>
        <v>Warm 봄 Light</v>
      </c>
    </row>
    <row r="168" spans="2:46" x14ac:dyDescent="0.4">
      <c r="B168" s="99" t="s">
        <v>255</v>
      </c>
      <c r="C168" s="99">
        <v>6.5</v>
      </c>
      <c r="D168" s="99">
        <v>2</v>
      </c>
      <c r="E168" s="219">
        <v>190</v>
      </c>
      <c r="F168" s="219">
        <v>170</v>
      </c>
      <c r="G168" s="219">
        <v>155</v>
      </c>
      <c r="H168" s="220">
        <f t="shared" si="37"/>
        <v>25.714285714285715</v>
      </c>
      <c r="I168" s="220">
        <f t="shared" si="38"/>
        <v>18.399999999999999</v>
      </c>
      <c r="J168" s="220">
        <f t="shared" si="39"/>
        <v>74.5</v>
      </c>
      <c r="L168" s="99" t="s">
        <v>255</v>
      </c>
      <c r="M168" s="99">
        <v>1.5</v>
      </c>
      <c r="N168" s="99">
        <v>9.5</v>
      </c>
      <c r="O168" s="197">
        <v>26.896551724137932</v>
      </c>
      <c r="P168" s="197">
        <v>11.4</v>
      </c>
      <c r="Q168" s="197">
        <v>99.6</v>
      </c>
      <c r="S168" s="197">
        <f t="shared" si="40"/>
        <v>0</v>
      </c>
      <c r="T168" s="197">
        <f t="shared" si="41"/>
        <v>0</v>
      </c>
      <c r="U168" s="197">
        <f t="shared" si="42"/>
        <v>0</v>
      </c>
      <c r="W168" s="99" t="s">
        <v>255</v>
      </c>
      <c r="X168" s="99">
        <v>5</v>
      </c>
      <c r="Y168" s="99">
        <v>2</v>
      </c>
      <c r="Z168" s="211">
        <v>24.705882352941178</v>
      </c>
      <c r="AA168" s="211">
        <v>22.5</v>
      </c>
      <c r="AB168" s="211">
        <v>59.199999999999996</v>
      </c>
      <c r="AD168" s="211">
        <f t="shared" si="45"/>
        <v>0</v>
      </c>
      <c r="AE168" s="211">
        <f t="shared" si="46"/>
        <v>0</v>
      </c>
      <c r="AF168" s="211">
        <f t="shared" si="47"/>
        <v>0</v>
      </c>
      <c r="AH168" s="99" t="s">
        <v>255</v>
      </c>
      <c r="AI168" s="99">
        <v>6</v>
      </c>
      <c r="AJ168" s="99">
        <v>7.5</v>
      </c>
      <c r="AK168" s="288">
        <v>27.378640776699029</v>
      </c>
      <c r="AL168" s="288">
        <v>44.6</v>
      </c>
      <c r="AM168" s="288">
        <v>90.600000000000009</v>
      </c>
      <c r="AN168" s="393"/>
      <c r="AO168" s="288">
        <f t="shared" si="34"/>
        <v>0.71197411003236155</v>
      </c>
      <c r="AP168" s="288">
        <f t="shared" si="35"/>
        <v>28.900000000000002</v>
      </c>
      <c r="AQ168" s="288">
        <f t="shared" si="36"/>
        <v>0.40000000000000568</v>
      </c>
      <c r="AS168" s="288" t="str">
        <f t="shared" si="43"/>
        <v>Warm 봄 Bright</v>
      </c>
      <c r="AT168" s="1136" t="str">
        <f t="shared" si="44"/>
        <v>Warm 봄 Bright</v>
      </c>
    </row>
    <row r="169" spans="2:46" x14ac:dyDescent="0.4">
      <c r="B169" s="99" t="s">
        <v>255</v>
      </c>
      <c r="C169" s="99">
        <v>6.5</v>
      </c>
      <c r="D169" s="99">
        <v>2.5</v>
      </c>
      <c r="E169" s="259">
        <v>194</v>
      </c>
      <c r="F169" s="259">
        <v>169</v>
      </c>
      <c r="G169" s="259">
        <v>150</v>
      </c>
      <c r="H169" s="260">
        <f t="shared" si="37"/>
        <v>25.90909090909091</v>
      </c>
      <c r="I169" s="260">
        <f t="shared" si="38"/>
        <v>22.7</v>
      </c>
      <c r="J169" s="260">
        <f t="shared" si="39"/>
        <v>76.099999999999994</v>
      </c>
      <c r="L169" s="99" t="s">
        <v>255</v>
      </c>
      <c r="M169" s="99">
        <v>6</v>
      </c>
      <c r="N169" s="99">
        <v>6</v>
      </c>
      <c r="O169" s="225">
        <v>26.938775510204081</v>
      </c>
      <c r="P169" s="225">
        <v>51.6</v>
      </c>
      <c r="Q169" s="225">
        <v>74.5</v>
      </c>
      <c r="S169" s="225">
        <f t="shared" si="40"/>
        <v>4.2223786066148961E-2</v>
      </c>
      <c r="T169" s="225">
        <f t="shared" si="41"/>
        <v>40.200000000000003</v>
      </c>
      <c r="U169" s="225">
        <f t="shared" si="42"/>
        <v>-25.099999999999994</v>
      </c>
      <c r="W169" s="99" t="s">
        <v>255</v>
      </c>
      <c r="X169" s="99">
        <v>2</v>
      </c>
      <c r="Y169" s="99">
        <v>6</v>
      </c>
      <c r="Z169" s="214">
        <v>24</v>
      </c>
      <c r="AA169" s="214">
        <v>21.3</v>
      </c>
      <c r="AB169" s="214">
        <v>64.3</v>
      </c>
      <c r="AD169" s="214">
        <f t="shared" si="45"/>
        <v>-0.70588235294117752</v>
      </c>
      <c r="AE169" s="214">
        <f t="shared" si="46"/>
        <v>-1.1999999999999993</v>
      </c>
      <c r="AF169" s="214">
        <f t="shared" si="47"/>
        <v>5.1000000000000014</v>
      </c>
      <c r="AH169" s="99" t="s">
        <v>255</v>
      </c>
      <c r="AI169" s="99">
        <v>7.5</v>
      </c>
      <c r="AJ169" s="99">
        <v>6</v>
      </c>
      <c r="AK169" s="288">
        <v>27.378640776699029</v>
      </c>
      <c r="AL169" s="288">
        <v>44.6</v>
      </c>
      <c r="AM169" s="288">
        <v>90.600000000000009</v>
      </c>
      <c r="AN169" s="393"/>
      <c r="AO169" s="288">
        <f t="shared" si="34"/>
        <v>0</v>
      </c>
      <c r="AP169" s="288">
        <f t="shared" si="35"/>
        <v>0</v>
      </c>
      <c r="AQ169" s="288">
        <f t="shared" si="36"/>
        <v>0</v>
      </c>
      <c r="AS169" s="288" t="str">
        <f t="shared" si="43"/>
        <v>Warm 봄 Bright</v>
      </c>
      <c r="AT169" s="1136" t="str">
        <f t="shared" si="44"/>
        <v>Warm 봄 Bright</v>
      </c>
    </row>
    <row r="170" spans="2:46" x14ac:dyDescent="0.4">
      <c r="B170" s="99" t="s">
        <v>255</v>
      </c>
      <c r="C170" s="99">
        <v>6.5</v>
      </c>
      <c r="D170" s="99">
        <v>3</v>
      </c>
      <c r="E170" s="296">
        <v>198</v>
      </c>
      <c r="F170" s="296">
        <v>168</v>
      </c>
      <c r="G170" s="296">
        <v>145</v>
      </c>
      <c r="H170" s="297">
        <f t="shared" si="37"/>
        <v>26.037735849056602</v>
      </c>
      <c r="I170" s="297">
        <f t="shared" si="38"/>
        <v>26.8</v>
      </c>
      <c r="J170" s="297">
        <f t="shared" si="39"/>
        <v>77.600000000000009</v>
      </c>
      <c r="L170" s="99" t="s">
        <v>255</v>
      </c>
      <c r="M170" s="99">
        <v>5.5</v>
      </c>
      <c r="N170" s="99">
        <v>5.5</v>
      </c>
      <c r="O170" s="229">
        <v>26.966292134831459</v>
      </c>
      <c r="P170" s="229">
        <v>51.4</v>
      </c>
      <c r="Q170" s="229">
        <v>67.800000000000011</v>
      </c>
      <c r="S170" s="229">
        <f t="shared" si="40"/>
        <v>2.7516624627377695E-2</v>
      </c>
      <c r="T170" s="229">
        <f t="shared" si="41"/>
        <v>-0.20000000000000284</v>
      </c>
      <c r="U170" s="229">
        <f t="shared" si="42"/>
        <v>-6.6999999999999886</v>
      </c>
      <c r="W170" s="99" t="s">
        <v>255</v>
      </c>
      <c r="X170" s="99">
        <v>5.5</v>
      </c>
      <c r="Y170" s="99">
        <v>2</v>
      </c>
      <c r="Z170" s="214">
        <v>24</v>
      </c>
      <c r="AA170" s="214">
        <v>21.3</v>
      </c>
      <c r="AB170" s="214">
        <v>64.3</v>
      </c>
      <c r="AD170" s="214">
        <f t="shared" si="45"/>
        <v>0</v>
      </c>
      <c r="AE170" s="214">
        <f t="shared" si="46"/>
        <v>0</v>
      </c>
      <c r="AF170" s="214">
        <f t="shared" si="47"/>
        <v>0</v>
      </c>
      <c r="AH170" s="99" t="s">
        <v>255</v>
      </c>
      <c r="AI170" s="99">
        <v>4</v>
      </c>
      <c r="AJ170" s="99">
        <v>8</v>
      </c>
      <c r="AK170" s="360">
        <v>27.5</v>
      </c>
      <c r="AL170" s="360">
        <v>31</v>
      </c>
      <c r="AM170" s="360">
        <v>91</v>
      </c>
      <c r="AN170" s="393"/>
      <c r="AO170" s="360">
        <f t="shared" si="34"/>
        <v>0.1213592233009706</v>
      </c>
      <c r="AP170" s="360">
        <f t="shared" si="35"/>
        <v>-13.600000000000001</v>
      </c>
      <c r="AQ170" s="360">
        <f t="shared" si="36"/>
        <v>0.39999999999999147</v>
      </c>
      <c r="AS170" s="360" t="str">
        <f t="shared" si="43"/>
        <v>Warm 봄 Bright</v>
      </c>
      <c r="AT170" s="1137" t="str">
        <f t="shared" si="44"/>
        <v>Warm 봄 Bright</v>
      </c>
    </row>
    <row r="171" spans="2:46" x14ac:dyDescent="0.4">
      <c r="B171" s="99" t="s">
        <v>255</v>
      </c>
      <c r="C171" s="99">
        <v>6.5</v>
      </c>
      <c r="D171" s="99">
        <v>3.5</v>
      </c>
      <c r="E171" s="328">
        <v>201</v>
      </c>
      <c r="F171" s="328">
        <v>167</v>
      </c>
      <c r="G171" s="328">
        <v>141</v>
      </c>
      <c r="H171" s="329">
        <f t="shared" si="37"/>
        <v>26</v>
      </c>
      <c r="I171" s="329">
        <f t="shared" si="38"/>
        <v>29.9</v>
      </c>
      <c r="J171" s="329">
        <f t="shared" si="39"/>
        <v>78.8</v>
      </c>
      <c r="L171" s="99" t="s">
        <v>255</v>
      </c>
      <c r="M171" s="99">
        <v>6</v>
      </c>
      <c r="N171" s="99">
        <v>6.5</v>
      </c>
      <c r="O171" s="248">
        <v>27</v>
      </c>
      <c r="P171" s="248">
        <v>49</v>
      </c>
      <c r="Q171" s="248">
        <v>80</v>
      </c>
      <c r="S171" s="248">
        <f t="shared" si="40"/>
        <v>3.3707865168540962E-2</v>
      </c>
      <c r="T171" s="248">
        <f t="shared" si="41"/>
        <v>-2.3999999999999986</v>
      </c>
      <c r="U171" s="248">
        <f t="shared" si="42"/>
        <v>12.199999999999989</v>
      </c>
      <c r="W171" s="99" t="s">
        <v>255</v>
      </c>
      <c r="X171" s="99">
        <v>2.5</v>
      </c>
      <c r="Y171" s="99">
        <v>7.5</v>
      </c>
      <c r="Z171" s="264">
        <v>25.90909090909091</v>
      </c>
      <c r="AA171" s="264">
        <v>21.3</v>
      </c>
      <c r="AB171" s="264">
        <v>81.2</v>
      </c>
      <c r="AD171" s="264">
        <f t="shared" si="45"/>
        <v>1.9090909090909101</v>
      </c>
      <c r="AE171" s="264">
        <f t="shared" si="46"/>
        <v>0</v>
      </c>
      <c r="AF171" s="264">
        <f t="shared" si="47"/>
        <v>16.900000000000006</v>
      </c>
      <c r="AH171" s="99" t="s">
        <v>255</v>
      </c>
      <c r="AI171" s="99">
        <v>8</v>
      </c>
      <c r="AJ171" s="99">
        <v>4</v>
      </c>
      <c r="AK171" s="360">
        <v>27.5</v>
      </c>
      <c r="AL171" s="360">
        <v>31</v>
      </c>
      <c r="AM171" s="360">
        <v>91</v>
      </c>
      <c r="AN171" s="393"/>
      <c r="AO171" s="360">
        <f t="shared" si="34"/>
        <v>0</v>
      </c>
      <c r="AP171" s="360">
        <f t="shared" si="35"/>
        <v>0</v>
      </c>
      <c r="AQ171" s="360">
        <f t="shared" si="36"/>
        <v>0</v>
      </c>
      <c r="AS171" s="360" t="str">
        <f t="shared" si="43"/>
        <v>Warm 봄 Bright</v>
      </c>
      <c r="AT171" s="1137" t="str">
        <f t="shared" si="44"/>
        <v>Warm 봄 Bright</v>
      </c>
    </row>
    <row r="172" spans="2:46" x14ac:dyDescent="0.4">
      <c r="B172" s="99" t="s">
        <v>255</v>
      </c>
      <c r="C172" s="99">
        <v>6.5</v>
      </c>
      <c r="D172" s="99">
        <v>4</v>
      </c>
      <c r="E172" s="407">
        <v>137</v>
      </c>
      <c r="F172" s="407">
        <v>83</v>
      </c>
      <c r="G172" s="407">
        <v>38</v>
      </c>
      <c r="H172" s="104">
        <f t="shared" si="37"/>
        <v>27.272727272727273</v>
      </c>
      <c r="I172" s="104">
        <f t="shared" si="38"/>
        <v>72.3</v>
      </c>
      <c r="J172" s="104">
        <f t="shared" si="39"/>
        <v>53.7</v>
      </c>
      <c r="L172" s="99" t="s">
        <v>255</v>
      </c>
      <c r="M172" s="99">
        <v>9.5</v>
      </c>
      <c r="N172" s="99">
        <v>1</v>
      </c>
      <c r="O172" s="147">
        <v>27</v>
      </c>
      <c r="P172" s="147">
        <v>8</v>
      </c>
      <c r="Q172" s="147">
        <v>98</v>
      </c>
      <c r="S172" s="147">
        <f t="shared" si="40"/>
        <v>0</v>
      </c>
      <c r="T172" s="147">
        <f t="shared" si="41"/>
        <v>-41</v>
      </c>
      <c r="U172" s="147">
        <f t="shared" si="42"/>
        <v>18</v>
      </c>
      <c r="W172" s="99" t="s">
        <v>255</v>
      </c>
      <c r="X172" s="99">
        <v>7</v>
      </c>
      <c r="Y172" s="99">
        <v>2.5</v>
      </c>
      <c r="Z172" s="264">
        <v>25.90909090909091</v>
      </c>
      <c r="AA172" s="264">
        <v>21.3</v>
      </c>
      <c r="AB172" s="264">
        <v>81.2</v>
      </c>
      <c r="AD172" s="264">
        <f t="shared" si="45"/>
        <v>0</v>
      </c>
      <c r="AE172" s="264">
        <f t="shared" si="46"/>
        <v>0</v>
      </c>
      <c r="AF172" s="264">
        <f t="shared" si="47"/>
        <v>0</v>
      </c>
      <c r="AH172" s="99" t="s">
        <v>255</v>
      </c>
      <c r="AI172" s="99">
        <v>6.5</v>
      </c>
      <c r="AJ172" s="99">
        <v>7.5</v>
      </c>
      <c r="AK172" s="268">
        <v>27.567567567567568</v>
      </c>
      <c r="AL172" s="268">
        <v>47.4</v>
      </c>
      <c r="AM172" s="268">
        <v>91.8</v>
      </c>
      <c r="AN172" s="393"/>
      <c r="AO172" s="268">
        <f t="shared" si="34"/>
        <v>6.7567567567568432E-2</v>
      </c>
      <c r="AP172" s="268">
        <f t="shared" si="35"/>
        <v>16.399999999999999</v>
      </c>
      <c r="AQ172" s="268">
        <f t="shared" si="36"/>
        <v>0.79999999999999716</v>
      </c>
      <c r="AS172" s="268" t="str">
        <f t="shared" si="43"/>
        <v>Warm 봄 Bright</v>
      </c>
      <c r="AT172" s="1138" t="str">
        <f t="shared" si="44"/>
        <v>Warm 봄 Bright</v>
      </c>
    </row>
    <row r="173" spans="2:46" x14ac:dyDescent="0.4">
      <c r="B173" s="99" t="s">
        <v>255</v>
      </c>
      <c r="C173" s="99">
        <v>6.5</v>
      </c>
      <c r="D173" s="99">
        <v>4.5</v>
      </c>
      <c r="E173" s="408">
        <v>151</v>
      </c>
      <c r="F173" s="408">
        <v>96</v>
      </c>
      <c r="G173" s="408">
        <v>50</v>
      </c>
      <c r="H173" s="116">
        <f t="shared" si="37"/>
        <v>27.326732673267326</v>
      </c>
      <c r="I173" s="116">
        <f t="shared" si="38"/>
        <v>66.900000000000006</v>
      </c>
      <c r="J173" s="116">
        <f t="shared" si="39"/>
        <v>59.199999999999996</v>
      </c>
      <c r="L173" s="99" t="s">
        <v>255</v>
      </c>
      <c r="M173" s="99">
        <v>1</v>
      </c>
      <c r="N173" s="99">
        <v>9.5</v>
      </c>
      <c r="O173" s="147">
        <v>27</v>
      </c>
      <c r="P173" s="147">
        <v>8</v>
      </c>
      <c r="Q173" s="147">
        <v>98</v>
      </c>
      <c r="S173" s="147">
        <f t="shared" si="40"/>
        <v>0</v>
      </c>
      <c r="T173" s="147">
        <f t="shared" si="41"/>
        <v>0</v>
      </c>
      <c r="U173" s="147">
        <f t="shared" si="42"/>
        <v>0</v>
      </c>
      <c r="W173" s="99" t="s">
        <v>255</v>
      </c>
      <c r="X173" s="99">
        <v>1.5</v>
      </c>
      <c r="Y173" s="99">
        <v>4.5</v>
      </c>
      <c r="Z173" s="141">
        <v>24</v>
      </c>
      <c r="AA173" s="141">
        <v>20.7</v>
      </c>
      <c r="AB173" s="141">
        <v>47.5</v>
      </c>
      <c r="AD173" s="141">
        <f t="shared" si="45"/>
        <v>-1.9090909090909101</v>
      </c>
      <c r="AE173" s="141">
        <f t="shared" si="46"/>
        <v>-0.60000000000000142</v>
      </c>
      <c r="AF173" s="141">
        <f t="shared" si="47"/>
        <v>-33.700000000000003</v>
      </c>
      <c r="AH173" s="99" t="s">
        <v>255</v>
      </c>
      <c r="AI173" s="99">
        <v>7.5</v>
      </c>
      <c r="AJ173" s="99">
        <v>6.5</v>
      </c>
      <c r="AK173" s="268">
        <v>27.567567567567568</v>
      </c>
      <c r="AL173" s="268">
        <v>47.4</v>
      </c>
      <c r="AM173" s="268">
        <v>91.8</v>
      </c>
      <c r="AN173" s="393"/>
      <c r="AO173" s="268">
        <f t="shared" si="34"/>
        <v>0</v>
      </c>
      <c r="AP173" s="268">
        <f t="shared" si="35"/>
        <v>0</v>
      </c>
      <c r="AQ173" s="268">
        <f t="shared" si="36"/>
        <v>0</v>
      </c>
      <c r="AS173" s="268" t="str">
        <f t="shared" si="43"/>
        <v>Warm 봄 Bright</v>
      </c>
      <c r="AT173" s="1138" t="str">
        <f t="shared" si="44"/>
        <v>Warm 봄 Bright</v>
      </c>
    </row>
    <row r="174" spans="2:46" x14ac:dyDescent="0.4">
      <c r="B174" s="99" t="s">
        <v>255</v>
      </c>
      <c r="C174" s="99">
        <v>6.5</v>
      </c>
      <c r="D174" s="99">
        <v>5</v>
      </c>
      <c r="E174" s="409">
        <v>165</v>
      </c>
      <c r="F174" s="409">
        <v>109</v>
      </c>
      <c r="G174" s="409">
        <v>61</v>
      </c>
      <c r="H174" s="136">
        <f t="shared" si="37"/>
        <v>27.692307692307693</v>
      </c>
      <c r="I174" s="136">
        <f t="shared" si="38"/>
        <v>63</v>
      </c>
      <c r="J174" s="136">
        <f t="shared" si="39"/>
        <v>64.7</v>
      </c>
      <c r="L174" s="99" t="s">
        <v>255</v>
      </c>
      <c r="M174" s="99">
        <v>5.5</v>
      </c>
      <c r="N174" s="99">
        <v>6</v>
      </c>
      <c r="O174" s="250">
        <v>27.032967032967033</v>
      </c>
      <c r="P174" s="250">
        <v>48.699999999999996</v>
      </c>
      <c r="Q174" s="250">
        <v>73.3</v>
      </c>
      <c r="S174" s="250">
        <f t="shared" si="40"/>
        <v>3.296703296703285E-2</v>
      </c>
      <c r="T174" s="250">
        <f t="shared" si="41"/>
        <v>40.699999999999996</v>
      </c>
      <c r="U174" s="250">
        <f t="shared" si="42"/>
        <v>-24.700000000000003</v>
      </c>
      <c r="W174" s="99" t="s">
        <v>255</v>
      </c>
      <c r="X174" s="99">
        <v>2.5</v>
      </c>
      <c r="Y174" s="99">
        <v>8</v>
      </c>
      <c r="Z174" s="267">
        <v>25.90909090909091</v>
      </c>
      <c r="AA174" s="267">
        <v>20</v>
      </c>
      <c r="AB174" s="267">
        <v>86.3</v>
      </c>
      <c r="AD174" s="267">
        <f t="shared" si="45"/>
        <v>1.9090909090909101</v>
      </c>
      <c r="AE174" s="267">
        <f t="shared" si="46"/>
        <v>-0.69999999999999929</v>
      </c>
      <c r="AF174" s="267">
        <f t="shared" si="47"/>
        <v>38.799999999999997</v>
      </c>
      <c r="AH174" s="99" t="s">
        <v>255</v>
      </c>
      <c r="AI174" s="99">
        <v>2.5</v>
      </c>
      <c r="AJ174" s="99">
        <v>8.5</v>
      </c>
      <c r="AK174" s="270">
        <v>27.391304347826086</v>
      </c>
      <c r="AL174" s="270">
        <v>19.7</v>
      </c>
      <c r="AM174" s="270">
        <v>91.8</v>
      </c>
      <c r="AN174" s="393"/>
      <c r="AO174" s="270">
        <f t="shared" si="34"/>
        <v>-0.1762632197414824</v>
      </c>
      <c r="AP174" s="270">
        <f t="shared" si="35"/>
        <v>-27.7</v>
      </c>
      <c r="AQ174" s="270">
        <f t="shared" si="36"/>
        <v>0</v>
      </c>
      <c r="AS174" s="270" t="str">
        <f t="shared" si="43"/>
        <v>Warm 봄 Light</v>
      </c>
      <c r="AT174" s="1139" t="str">
        <f t="shared" si="44"/>
        <v>Warm 봄 Light</v>
      </c>
    </row>
    <row r="175" spans="2:46" x14ac:dyDescent="0.4">
      <c r="B175" s="99" t="s">
        <v>255</v>
      </c>
      <c r="C175" s="99">
        <v>6.5</v>
      </c>
      <c r="D175" s="99">
        <v>5.5</v>
      </c>
      <c r="E175" s="410">
        <v>179</v>
      </c>
      <c r="F175" s="410">
        <v>122</v>
      </c>
      <c r="G175" s="410">
        <v>74</v>
      </c>
      <c r="H175" s="163">
        <f t="shared" si="37"/>
        <v>27.428571428571427</v>
      </c>
      <c r="I175" s="163">
        <f t="shared" si="38"/>
        <v>58.699999999999996</v>
      </c>
      <c r="J175" s="163">
        <f t="shared" si="39"/>
        <v>70.199999999999989</v>
      </c>
      <c r="L175" s="99" t="s">
        <v>255</v>
      </c>
      <c r="M175" s="99">
        <v>6</v>
      </c>
      <c r="N175" s="99">
        <v>7</v>
      </c>
      <c r="O175" s="273">
        <v>27.058823529411764</v>
      </c>
      <c r="P175" s="273">
        <v>46.800000000000004</v>
      </c>
      <c r="Q175" s="273">
        <v>85.5</v>
      </c>
      <c r="S175" s="273">
        <f t="shared" si="40"/>
        <v>2.5856496444731647E-2</v>
      </c>
      <c r="T175" s="273">
        <f t="shared" si="41"/>
        <v>-1.8999999999999915</v>
      </c>
      <c r="U175" s="273">
        <f t="shared" si="42"/>
        <v>12.200000000000003</v>
      </c>
      <c r="W175" s="99" t="s">
        <v>255</v>
      </c>
      <c r="X175" s="99">
        <v>8</v>
      </c>
      <c r="Y175" s="99">
        <v>2.5</v>
      </c>
      <c r="Z175" s="267">
        <v>25.90909090909091</v>
      </c>
      <c r="AA175" s="267">
        <v>20</v>
      </c>
      <c r="AB175" s="267">
        <v>86.3</v>
      </c>
      <c r="AD175" s="267">
        <f t="shared" si="45"/>
        <v>0</v>
      </c>
      <c r="AE175" s="267">
        <f t="shared" si="46"/>
        <v>0</v>
      </c>
      <c r="AF175" s="267">
        <f t="shared" si="47"/>
        <v>0</v>
      </c>
      <c r="AH175" s="99" t="s">
        <v>255</v>
      </c>
      <c r="AI175" s="99">
        <v>8.5</v>
      </c>
      <c r="AJ175" s="99">
        <v>2.5</v>
      </c>
      <c r="AK175" s="270">
        <v>27.391304347826086</v>
      </c>
      <c r="AL175" s="270">
        <v>19.7</v>
      </c>
      <c r="AM175" s="270">
        <v>91.8</v>
      </c>
      <c r="AN175" s="393"/>
      <c r="AO175" s="270">
        <f t="shared" si="34"/>
        <v>0</v>
      </c>
      <c r="AP175" s="270">
        <f t="shared" si="35"/>
        <v>0</v>
      </c>
      <c r="AQ175" s="270">
        <f t="shared" si="36"/>
        <v>0</v>
      </c>
      <c r="AS175" s="270" t="str">
        <f t="shared" si="43"/>
        <v>Warm 봄 Light</v>
      </c>
      <c r="AT175" s="1139" t="str">
        <f t="shared" si="44"/>
        <v>Warm 봄 Light</v>
      </c>
    </row>
    <row r="176" spans="2:46" x14ac:dyDescent="0.4">
      <c r="B176" s="99" t="s">
        <v>255</v>
      </c>
      <c r="C176" s="99">
        <v>6.5</v>
      </c>
      <c r="D176" s="99">
        <v>6</v>
      </c>
      <c r="E176" s="411">
        <v>193</v>
      </c>
      <c r="F176" s="411">
        <v>135</v>
      </c>
      <c r="G176" s="411">
        <v>86</v>
      </c>
      <c r="H176" s="184">
        <f t="shared" si="37"/>
        <v>27.476635514018692</v>
      </c>
      <c r="I176" s="184">
        <f t="shared" si="38"/>
        <v>55.400000000000006</v>
      </c>
      <c r="J176" s="184">
        <f t="shared" si="39"/>
        <v>75.7</v>
      </c>
      <c r="L176" s="99" t="s">
        <v>255</v>
      </c>
      <c r="M176" s="99">
        <v>5.5</v>
      </c>
      <c r="N176" s="99">
        <v>7</v>
      </c>
      <c r="O176" s="298">
        <v>27.096774193548388</v>
      </c>
      <c r="P176" s="298">
        <v>43.5</v>
      </c>
      <c r="Q176" s="298">
        <v>83.899999999999991</v>
      </c>
      <c r="S176" s="298">
        <f t="shared" si="40"/>
        <v>3.7950664136623402E-2</v>
      </c>
      <c r="T176" s="298">
        <f t="shared" si="41"/>
        <v>-3.3000000000000043</v>
      </c>
      <c r="U176" s="298">
        <f t="shared" si="42"/>
        <v>-1.6000000000000085</v>
      </c>
      <c r="W176" s="99" t="s">
        <v>255</v>
      </c>
      <c r="X176" s="99">
        <v>2</v>
      </c>
      <c r="Y176" s="99">
        <v>6.5</v>
      </c>
      <c r="Z176" s="217">
        <v>25.714285714285715</v>
      </c>
      <c r="AA176" s="217">
        <v>19.8</v>
      </c>
      <c r="AB176" s="217">
        <v>69.399999999999991</v>
      </c>
      <c r="AD176" s="217">
        <f t="shared" si="45"/>
        <v>-0.19480519480519476</v>
      </c>
      <c r="AE176" s="217">
        <f t="shared" si="46"/>
        <v>-0.19999999999999929</v>
      </c>
      <c r="AF176" s="217">
        <f t="shared" si="47"/>
        <v>-16.900000000000006</v>
      </c>
      <c r="AH176" s="99" t="s">
        <v>255</v>
      </c>
      <c r="AI176" s="99">
        <v>4.5</v>
      </c>
      <c r="AJ176" s="99">
        <v>8</v>
      </c>
      <c r="AK176" s="364">
        <v>27.341772151898734</v>
      </c>
      <c r="AL176" s="364">
        <v>33.6</v>
      </c>
      <c r="AM176" s="364">
        <v>92.2</v>
      </c>
      <c r="AN176" s="393"/>
      <c r="AO176" s="364">
        <f t="shared" si="34"/>
        <v>-4.9532195927351808E-2</v>
      </c>
      <c r="AP176" s="364">
        <f t="shared" si="35"/>
        <v>13.900000000000002</v>
      </c>
      <c r="AQ176" s="364">
        <f t="shared" si="36"/>
        <v>0.40000000000000568</v>
      </c>
      <c r="AS176" s="364" t="str">
        <f t="shared" si="43"/>
        <v>Warm 봄 Bright</v>
      </c>
      <c r="AT176" s="1140" t="str">
        <f t="shared" si="44"/>
        <v>Warm 봄 Bright</v>
      </c>
    </row>
    <row r="177" spans="2:46" x14ac:dyDescent="0.4">
      <c r="B177" s="99" t="s">
        <v>255</v>
      </c>
      <c r="C177" s="99">
        <v>6.5</v>
      </c>
      <c r="D177" s="99">
        <v>6.5</v>
      </c>
      <c r="E177" s="412">
        <v>206</v>
      </c>
      <c r="F177" s="412">
        <v>148</v>
      </c>
      <c r="G177" s="412">
        <v>99</v>
      </c>
      <c r="H177" s="218">
        <f t="shared" si="37"/>
        <v>27.476635514018692</v>
      </c>
      <c r="I177" s="218">
        <f t="shared" si="38"/>
        <v>51.9</v>
      </c>
      <c r="J177" s="218">
        <f t="shared" si="39"/>
        <v>80.800000000000011</v>
      </c>
      <c r="L177" s="99" t="s">
        <v>255</v>
      </c>
      <c r="M177" s="99">
        <v>8</v>
      </c>
      <c r="N177" s="99">
        <v>3.5</v>
      </c>
      <c r="O177" s="334">
        <v>27.096774193548388</v>
      </c>
      <c r="P177" s="334">
        <v>27.200000000000003</v>
      </c>
      <c r="Q177" s="334">
        <v>89.4</v>
      </c>
      <c r="S177" s="334">
        <f t="shared" si="40"/>
        <v>0</v>
      </c>
      <c r="T177" s="334">
        <f t="shared" si="41"/>
        <v>-16.299999999999997</v>
      </c>
      <c r="U177" s="334">
        <f t="shared" si="42"/>
        <v>5.5000000000000142</v>
      </c>
      <c r="W177" s="99" t="s">
        <v>255</v>
      </c>
      <c r="X177" s="99">
        <v>6</v>
      </c>
      <c r="Y177" s="99">
        <v>2</v>
      </c>
      <c r="Z177" s="217">
        <v>25.714285714285715</v>
      </c>
      <c r="AA177" s="217">
        <v>19.8</v>
      </c>
      <c r="AB177" s="217">
        <v>69.399999999999991</v>
      </c>
      <c r="AD177" s="217">
        <f t="shared" si="45"/>
        <v>0</v>
      </c>
      <c r="AE177" s="217">
        <f t="shared" si="46"/>
        <v>0</v>
      </c>
      <c r="AF177" s="217">
        <f t="shared" si="47"/>
        <v>0</v>
      </c>
      <c r="AH177" s="99" t="s">
        <v>255</v>
      </c>
      <c r="AI177" s="99">
        <v>8</v>
      </c>
      <c r="AJ177" s="99">
        <v>4.5</v>
      </c>
      <c r="AK177" s="364">
        <v>27.341772151898734</v>
      </c>
      <c r="AL177" s="364">
        <v>33.6</v>
      </c>
      <c r="AM177" s="364">
        <v>92.2</v>
      </c>
      <c r="AN177" s="393"/>
      <c r="AO177" s="364">
        <f t="shared" si="34"/>
        <v>0</v>
      </c>
      <c r="AP177" s="364">
        <f t="shared" si="35"/>
        <v>0</v>
      </c>
      <c r="AQ177" s="364">
        <f t="shared" si="36"/>
        <v>0</v>
      </c>
      <c r="AS177" s="364" t="str">
        <f t="shared" si="43"/>
        <v>Warm 봄 Bright</v>
      </c>
      <c r="AT177" s="1140" t="str">
        <f t="shared" si="44"/>
        <v>Warm 봄 Bright</v>
      </c>
    </row>
    <row r="178" spans="2:46" x14ac:dyDescent="0.4">
      <c r="B178" s="99" t="s">
        <v>255</v>
      </c>
      <c r="C178" s="99">
        <v>6.5</v>
      </c>
      <c r="D178" s="99">
        <v>7</v>
      </c>
      <c r="E178" s="413">
        <v>220</v>
      </c>
      <c r="F178" s="413">
        <v>161</v>
      </c>
      <c r="G178" s="413">
        <v>111</v>
      </c>
      <c r="H178" s="246">
        <f t="shared" si="37"/>
        <v>27.522935779816514</v>
      </c>
      <c r="I178" s="246">
        <f t="shared" si="38"/>
        <v>49.5</v>
      </c>
      <c r="J178" s="246">
        <f t="shared" si="39"/>
        <v>86.3</v>
      </c>
      <c r="L178" s="99" t="s">
        <v>255</v>
      </c>
      <c r="M178" s="99">
        <v>3.5</v>
      </c>
      <c r="N178" s="99">
        <v>8</v>
      </c>
      <c r="O178" s="334">
        <v>27.096774193548388</v>
      </c>
      <c r="P178" s="334">
        <v>27.200000000000003</v>
      </c>
      <c r="Q178" s="334">
        <v>89.4</v>
      </c>
      <c r="S178" s="334">
        <f t="shared" si="40"/>
        <v>0</v>
      </c>
      <c r="T178" s="334">
        <f t="shared" si="41"/>
        <v>0</v>
      </c>
      <c r="U178" s="334">
        <f t="shared" si="42"/>
        <v>0</v>
      </c>
      <c r="W178" s="99" t="s">
        <v>255</v>
      </c>
      <c r="X178" s="99">
        <v>2.5</v>
      </c>
      <c r="Y178" s="99">
        <v>8.5</v>
      </c>
      <c r="Z178" s="270">
        <v>27.391304347826086</v>
      </c>
      <c r="AA178" s="270">
        <v>19.7</v>
      </c>
      <c r="AB178" s="270">
        <v>91.8</v>
      </c>
      <c r="AD178" s="270">
        <f t="shared" si="45"/>
        <v>1.6770186335403707</v>
      </c>
      <c r="AE178" s="270">
        <f t="shared" si="46"/>
        <v>-0.10000000000000142</v>
      </c>
      <c r="AF178" s="270">
        <f t="shared" si="47"/>
        <v>22.400000000000006</v>
      </c>
      <c r="AH178" s="99" t="s">
        <v>255</v>
      </c>
      <c r="AI178" s="99">
        <v>1</v>
      </c>
      <c r="AJ178" s="99">
        <v>9</v>
      </c>
      <c r="AK178" s="143">
        <v>26.666666666666668</v>
      </c>
      <c r="AL178" s="143">
        <v>7.7</v>
      </c>
      <c r="AM178" s="143">
        <v>92.2</v>
      </c>
      <c r="AN178" s="393"/>
      <c r="AO178" s="143">
        <f t="shared" si="34"/>
        <v>-0.67510548523206637</v>
      </c>
      <c r="AP178" s="143">
        <f t="shared" si="35"/>
        <v>-25.900000000000002</v>
      </c>
      <c r="AQ178" s="143">
        <f t="shared" si="36"/>
        <v>0</v>
      </c>
      <c r="AS178" s="143" t="str">
        <f t="shared" si="43"/>
        <v>Warm 봄 Light</v>
      </c>
      <c r="AT178" s="1141" t="str">
        <f t="shared" si="44"/>
        <v>Warm 봄 Light</v>
      </c>
    </row>
    <row r="179" spans="2:46" x14ac:dyDescent="0.4">
      <c r="B179" s="99" t="s">
        <v>255</v>
      </c>
      <c r="C179" s="99">
        <v>6.5</v>
      </c>
      <c r="D179" s="99">
        <v>7.5</v>
      </c>
      <c r="E179" s="414">
        <v>234</v>
      </c>
      <c r="F179" s="414">
        <v>174</v>
      </c>
      <c r="G179" s="414">
        <v>123</v>
      </c>
      <c r="H179" s="268">
        <f t="shared" si="37"/>
        <v>27.567567567567568</v>
      </c>
      <c r="I179" s="268">
        <f t="shared" si="38"/>
        <v>47.4</v>
      </c>
      <c r="J179" s="268">
        <f t="shared" si="39"/>
        <v>91.8</v>
      </c>
      <c r="L179" s="99" t="s">
        <v>255</v>
      </c>
      <c r="M179" s="99">
        <v>7.5</v>
      </c>
      <c r="N179" s="99">
        <v>5.5</v>
      </c>
      <c r="O179" s="313">
        <v>27.157894736842106</v>
      </c>
      <c r="P179" s="313">
        <v>41.699999999999996</v>
      </c>
      <c r="Q179" s="313">
        <v>89.4</v>
      </c>
      <c r="S179" s="313">
        <f t="shared" si="40"/>
        <v>6.1120543293718299E-2</v>
      </c>
      <c r="T179" s="313">
        <f t="shared" si="41"/>
        <v>14.499999999999993</v>
      </c>
      <c r="U179" s="313">
        <f t="shared" si="42"/>
        <v>0</v>
      </c>
      <c r="W179" s="99" t="s">
        <v>255</v>
      </c>
      <c r="X179" s="99">
        <v>8.5</v>
      </c>
      <c r="Y179" s="99">
        <v>2.5</v>
      </c>
      <c r="Z179" s="270">
        <v>27.391304347826086</v>
      </c>
      <c r="AA179" s="270">
        <v>19.7</v>
      </c>
      <c r="AB179" s="270">
        <v>91.8</v>
      </c>
      <c r="AD179" s="270">
        <f t="shared" si="45"/>
        <v>0</v>
      </c>
      <c r="AE179" s="270">
        <f t="shared" si="46"/>
        <v>0</v>
      </c>
      <c r="AF179" s="270">
        <f t="shared" si="47"/>
        <v>0</v>
      </c>
      <c r="AH179" s="99" t="s">
        <v>255</v>
      </c>
      <c r="AI179" s="99">
        <v>9</v>
      </c>
      <c r="AJ179" s="99">
        <v>1</v>
      </c>
      <c r="AK179" s="143">
        <v>26.666666666666668</v>
      </c>
      <c r="AL179" s="143">
        <v>7.7</v>
      </c>
      <c r="AM179" s="143">
        <v>92.2</v>
      </c>
      <c r="AN179" s="393"/>
      <c r="AO179" s="143">
        <f t="shared" si="34"/>
        <v>0</v>
      </c>
      <c r="AP179" s="143">
        <f t="shared" si="35"/>
        <v>0</v>
      </c>
      <c r="AQ179" s="143">
        <f t="shared" si="36"/>
        <v>0</v>
      </c>
      <c r="AS179" s="143" t="str">
        <f t="shared" si="43"/>
        <v>Warm 봄 Light</v>
      </c>
      <c r="AT179" s="1141" t="str">
        <f t="shared" si="44"/>
        <v>Warm 봄 Light</v>
      </c>
    </row>
    <row r="180" spans="2:46" x14ac:dyDescent="0.4">
      <c r="B180" s="99" t="s">
        <v>255</v>
      </c>
      <c r="C180" s="99">
        <v>6.5</v>
      </c>
      <c r="D180" s="99">
        <v>8</v>
      </c>
      <c r="E180" s="415">
        <v>248</v>
      </c>
      <c r="F180" s="415">
        <v>188</v>
      </c>
      <c r="G180" s="415">
        <v>135</v>
      </c>
      <c r="H180" s="282">
        <f t="shared" si="37"/>
        <v>28.141592920353983</v>
      </c>
      <c r="I180" s="282">
        <f t="shared" si="38"/>
        <v>45.6</v>
      </c>
      <c r="J180" s="282">
        <f t="shared" si="39"/>
        <v>97.3</v>
      </c>
      <c r="L180" s="99" t="s">
        <v>255</v>
      </c>
      <c r="M180" s="99">
        <v>5.5</v>
      </c>
      <c r="N180" s="99">
        <v>7.5</v>
      </c>
      <c r="O180" s="313">
        <v>27.157894736842106</v>
      </c>
      <c r="P180" s="313">
        <v>41.699999999999996</v>
      </c>
      <c r="Q180" s="313">
        <v>89.4</v>
      </c>
      <c r="S180" s="313">
        <f t="shared" si="40"/>
        <v>0</v>
      </c>
      <c r="T180" s="313">
        <f t="shared" si="41"/>
        <v>0</v>
      </c>
      <c r="U180" s="313">
        <f t="shared" si="42"/>
        <v>0</v>
      </c>
      <c r="W180" s="99" t="s">
        <v>255</v>
      </c>
      <c r="X180" s="99">
        <v>3</v>
      </c>
      <c r="Y180" s="99">
        <v>1</v>
      </c>
      <c r="Z180" s="275">
        <v>20</v>
      </c>
      <c r="AA180" s="275">
        <v>19</v>
      </c>
      <c r="AB180" s="275">
        <v>31</v>
      </c>
      <c r="AD180" s="275">
        <f t="shared" si="45"/>
        <v>-7.391304347826086</v>
      </c>
      <c r="AE180" s="275">
        <f t="shared" si="46"/>
        <v>-0.69999999999999929</v>
      </c>
      <c r="AF180" s="275">
        <f t="shared" si="47"/>
        <v>-60.8</v>
      </c>
      <c r="AH180" s="99" t="s">
        <v>255</v>
      </c>
      <c r="AI180" s="99">
        <v>7</v>
      </c>
      <c r="AJ180" s="99">
        <v>7.5</v>
      </c>
      <c r="AK180" s="239">
        <v>28.235294117647058</v>
      </c>
      <c r="AL180" s="239">
        <v>50.2</v>
      </c>
      <c r="AM180" s="239">
        <v>92.9</v>
      </c>
      <c r="AN180" s="393"/>
      <c r="AO180" s="239">
        <f t="shared" si="34"/>
        <v>1.5686274509803901</v>
      </c>
      <c r="AP180" s="239">
        <f t="shared" si="35"/>
        <v>42.5</v>
      </c>
      <c r="AQ180" s="239">
        <f t="shared" si="36"/>
        <v>0.70000000000000284</v>
      </c>
      <c r="AS180" s="239" t="str">
        <f t="shared" si="43"/>
        <v>Warm 가을 Mute</v>
      </c>
      <c r="AT180" s="1142" t="str">
        <f t="shared" si="44"/>
        <v>Warm 가을 Mute</v>
      </c>
    </row>
    <row r="181" spans="2:46" x14ac:dyDescent="0.4">
      <c r="B181" s="99" t="s">
        <v>255</v>
      </c>
      <c r="C181" s="99">
        <v>7</v>
      </c>
      <c r="D181" s="99">
        <v>1</v>
      </c>
      <c r="E181" s="127">
        <v>195</v>
      </c>
      <c r="F181" s="127">
        <v>185</v>
      </c>
      <c r="G181" s="127">
        <v>177</v>
      </c>
      <c r="H181" s="128">
        <f t="shared" si="37"/>
        <v>26.666666666666668</v>
      </c>
      <c r="I181" s="128">
        <f t="shared" si="38"/>
        <v>9.1999999999999993</v>
      </c>
      <c r="J181" s="128">
        <f t="shared" si="39"/>
        <v>76.5</v>
      </c>
      <c r="L181" s="99" t="s">
        <v>255</v>
      </c>
      <c r="M181" s="99">
        <v>8.5</v>
      </c>
      <c r="N181" s="99">
        <v>4</v>
      </c>
      <c r="O181" s="363">
        <v>27.2</v>
      </c>
      <c r="P181" s="363">
        <v>30.4</v>
      </c>
      <c r="Q181" s="363">
        <v>96.899999999999991</v>
      </c>
      <c r="S181" s="363">
        <f t="shared" si="40"/>
        <v>4.2105263157893091E-2</v>
      </c>
      <c r="T181" s="363">
        <f t="shared" si="41"/>
        <v>-11.299999999999997</v>
      </c>
      <c r="U181" s="363">
        <f t="shared" si="42"/>
        <v>7.4999999999999858</v>
      </c>
      <c r="W181" s="99" t="s">
        <v>255</v>
      </c>
      <c r="X181" s="99">
        <v>2.5</v>
      </c>
      <c r="Y181" s="99">
        <v>9</v>
      </c>
      <c r="Z181" s="272">
        <v>26.808510638297872</v>
      </c>
      <c r="AA181" s="272">
        <v>19</v>
      </c>
      <c r="AB181" s="272">
        <v>97.3</v>
      </c>
      <c r="AD181" s="272">
        <f t="shared" si="45"/>
        <v>6.8085106382978715</v>
      </c>
      <c r="AE181" s="272">
        <f t="shared" si="46"/>
        <v>0</v>
      </c>
      <c r="AF181" s="272">
        <f t="shared" si="47"/>
        <v>66.3</v>
      </c>
      <c r="AH181" s="99" t="s">
        <v>255</v>
      </c>
      <c r="AI181" s="99">
        <v>7.5</v>
      </c>
      <c r="AJ181" s="99">
        <v>7</v>
      </c>
      <c r="AK181" s="239">
        <v>28.235294117647058</v>
      </c>
      <c r="AL181" s="239">
        <v>50.2</v>
      </c>
      <c r="AM181" s="239">
        <v>92.9</v>
      </c>
      <c r="AN181" s="393"/>
      <c r="AO181" s="239">
        <f t="shared" ref="AO181:AO218" si="48">AK181-AK180</f>
        <v>0</v>
      </c>
      <c r="AP181" s="239">
        <f t="shared" ref="AP181:AP218" si="49">AL181-AL180</f>
        <v>0</v>
      </c>
      <c r="AQ181" s="239">
        <f t="shared" ref="AQ181:AQ218" si="50">AM181-AM180</f>
        <v>0</v>
      </c>
      <c r="AS181" s="239" t="str">
        <f t="shared" si="43"/>
        <v>Warm 가을 Mute</v>
      </c>
      <c r="AT181" s="1142" t="str">
        <f t="shared" si="44"/>
        <v>Warm 가을 Mute</v>
      </c>
    </row>
    <row r="182" spans="2:46" x14ac:dyDescent="0.4">
      <c r="B182" s="99" t="s">
        <v>255</v>
      </c>
      <c r="C182" s="99">
        <v>7</v>
      </c>
      <c r="D182" s="99">
        <v>1.5</v>
      </c>
      <c r="E182" s="178">
        <v>199</v>
      </c>
      <c r="F182" s="178">
        <v>184</v>
      </c>
      <c r="G182" s="178">
        <v>173</v>
      </c>
      <c r="H182" s="179">
        <f t="shared" si="37"/>
        <v>25.384615384615383</v>
      </c>
      <c r="I182" s="179">
        <f t="shared" si="38"/>
        <v>13.100000000000001</v>
      </c>
      <c r="J182" s="179">
        <f t="shared" si="39"/>
        <v>78</v>
      </c>
      <c r="L182" s="99" t="s">
        <v>255</v>
      </c>
      <c r="M182" s="99">
        <v>4</v>
      </c>
      <c r="N182" s="99">
        <v>8.5</v>
      </c>
      <c r="O182" s="363">
        <v>27.2</v>
      </c>
      <c r="P182" s="363">
        <v>30.4</v>
      </c>
      <c r="Q182" s="363">
        <v>96.899999999999991</v>
      </c>
      <c r="S182" s="363">
        <f t="shared" si="40"/>
        <v>0</v>
      </c>
      <c r="T182" s="363">
        <f t="shared" si="41"/>
        <v>0</v>
      </c>
      <c r="U182" s="363">
        <f t="shared" si="42"/>
        <v>0</v>
      </c>
      <c r="W182" s="99" t="s">
        <v>255</v>
      </c>
      <c r="X182" s="99">
        <v>9</v>
      </c>
      <c r="Y182" s="99">
        <v>2.5</v>
      </c>
      <c r="Z182" s="272">
        <v>26.808510638297872</v>
      </c>
      <c r="AA182" s="272">
        <v>19</v>
      </c>
      <c r="AB182" s="272">
        <v>97.3</v>
      </c>
      <c r="AD182" s="272">
        <f t="shared" si="45"/>
        <v>0</v>
      </c>
      <c r="AE182" s="272">
        <f t="shared" si="46"/>
        <v>0</v>
      </c>
      <c r="AF182" s="272">
        <f t="shared" si="47"/>
        <v>0</v>
      </c>
      <c r="AH182" s="99" t="s">
        <v>255</v>
      </c>
      <c r="AI182" s="99">
        <v>3</v>
      </c>
      <c r="AJ182" s="99">
        <v>8.5</v>
      </c>
      <c r="AK182" s="305">
        <v>27.272727272727273</v>
      </c>
      <c r="AL182" s="305">
        <v>23.1</v>
      </c>
      <c r="AM182" s="305">
        <v>93.300000000000011</v>
      </c>
      <c r="AN182" s="393"/>
      <c r="AO182" s="305">
        <f t="shared" si="48"/>
        <v>-0.96256684491978461</v>
      </c>
      <c r="AP182" s="305">
        <f t="shared" si="49"/>
        <v>-27.1</v>
      </c>
      <c r="AQ182" s="305">
        <f t="shared" si="50"/>
        <v>0.40000000000000568</v>
      </c>
      <c r="AS182" s="305" t="str">
        <f t="shared" si="43"/>
        <v>Warm 봄 Light</v>
      </c>
      <c r="AT182" s="1143" t="str">
        <f t="shared" si="44"/>
        <v>Warm 봄 Light</v>
      </c>
    </row>
    <row r="183" spans="2:46" x14ac:dyDescent="0.4">
      <c r="B183" s="99" t="s">
        <v>255</v>
      </c>
      <c r="C183" s="99">
        <v>7</v>
      </c>
      <c r="D183" s="99">
        <v>2</v>
      </c>
      <c r="E183" s="223">
        <v>203</v>
      </c>
      <c r="F183" s="223">
        <v>183</v>
      </c>
      <c r="G183" s="223">
        <v>168</v>
      </c>
      <c r="H183" s="224">
        <f t="shared" si="37"/>
        <v>25.714285714285715</v>
      </c>
      <c r="I183" s="224">
        <f t="shared" si="38"/>
        <v>17.2</v>
      </c>
      <c r="J183" s="224">
        <f t="shared" si="39"/>
        <v>79.600000000000009</v>
      </c>
      <c r="L183" s="99" t="s">
        <v>255</v>
      </c>
      <c r="M183" s="99">
        <v>6</v>
      </c>
      <c r="N183" s="99">
        <v>5.5</v>
      </c>
      <c r="O183" s="191">
        <v>27.216494845360824</v>
      </c>
      <c r="P183" s="191">
        <v>55.1</v>
      </c>
      <c r="Q183" s="191">
        <v>69</v>
      </c>
      <c r="S183" s="191">
        <f t="shared" si="40"/>
        <v>1.6494845360824684E-2</v>
      </c>
      <c r="T183" s="191">
        <f t="shared" si="41"/>
        <v>24.700000000000003</v>
      </c>
      <c r="U183" s="191">
        <f t="shared" si="42"/>
        <v>-27.899999999999991</v>
      </c>
      <c r="W183" s="99" t="s">
        <v>255</v>
      </c>
      <c r="X183" s="99">
        <v>1.5</v>
      </c>
      <c r="Y183" s="99">
        <v>5</v>
      </c>
      <c r="Z183" s="157">
        <v>24</v>
      </c>
      <c r="AA183" s="157">
        <v>18.7</v>
      </c>
      <c r="AB183" s="157">
        <v>52.5</v>
      </c>
      <c r="AD183" s="157">
        <f t="shared" si="45"/>
        <v>-2.8085106382978715</v>
      </c>
      <c r="AE183" s="157">
        <f t="shared" si="46"/>
        <v>-0.30000000000000071</v>
      </c>
      <c r="AF183" s="157">
        <f t="shared" si="47"/>
        <v>-44.8</v>
      </c>
      <c r="AH183" s="99" t="s">
        <v>255</v>
      </c>
      <c r="AI183" s="99">
        <v>8.5</v>
      </c>
      <c r="AJ183" s="99">
        <v>3</v>
      </c>
      <c r="AK183" s="305">
        <v>27.272727272727273</v>
      </c>
      <c r="AL183" s="305">
        <v>23.1</v>
      </c>
      <c r="AM183" s="305">
        <v>93.300000000000011</v>
      </c>
      <c r="AN183" s="393"/>
      <c r="AO183" s="305">
        <f t="shared" si="48"/>
        <v>0</v>
      </c>
      <c r="AP183" s="305">
        <f t="shared" si="49"/>
        <v>0</v>
      </c>
      <c r="AQ183" s="305">
        <f t="shared" si="50"/>
        <v>0</v>
      </c>
      <c r="AS183" s="305" t="str">
        <f t="shared" si="43"/>
        <v>Warm 봄 Light</v>
      </c>
      <c r="AT183" s="1143" t="str">
        <f t="shared" si="44"/>
        <v>Warm 봄 Light</v>
      </c>
    </row>
    <row r="184" spans="2:46" x14ac:dyDescent="0.4">
      <c r="B184" s="99" t="s">
        <v>255</v>
      </c>
      <c r="C184" s="99">
        <v>7</v>
      </c>
      <c r="D184" s="99">
        <v>2.5</v>
      </c>
      <c r="E184" s="263">
        <v>207</v>
      </c>
      <c r="F184" s="263">
        <v>182</v>
      </c>
      <c r="G184" s="263">
        <v>163</v>
      </c>
      <c r="H184" s="264">
        <f t="shared" si="37"/>
        <v>25.90909090909091</v>
      </c>
      <c r="I184" s="264">
        <f t="shared" si="38"/>
        <v>21.3</v>
      </c>
      <c r="J184" s="264">
        <f t="shared" si="39"/>
        <v>81.2</v>
      </c>
      <c r="L184" s="99" t="s">
        <v>255</v>
      </c>
      <c r="M184" s="99">
        <v>6.5</v>
      </c>
      <c r="N184" s="99">
        <v>4</v>
      </c>
      <c r="O184" s="104">
        <v>27.272727272727273</v>
      </c>
      <c r="P184" s="104">
        <v>72.3</v>
      </c>
      <c r="Q184" s="104">
        <v>53.7</v>
      </c>
      <c r="S184" s="104">
        <f t="shared" si="40"/>
        <v>5.62324273664494E-2</v>
      </c>
      <c r="T184" s="104">
        <f t="shared" si="41"/>
        <v>17.199999999999996</v>
      </c>
      <c r="U184" s="104">
        <f t="shared" si="42"/>
        <v>-15.299999999999997</v>
      </c>
      <c r="W184" s="99" t="s">
        <v>255</v>
      </c>
      <c r="X184" s="99">
        <v>4.5</v>
      </c>
      <c r="Y184" s="99">
        <v>1.5</v>
      </c>
      <c r="Z184" s="157">
        <v>24</v>
      </c>
      <c r="AA184" s="157">
        <v>18.7</v>
      </c>
      <c r="AB184" s="157">
        <v>52.5</v>
      </c>
      <c r="AD184" s="157">
        <f t="shared" si="45"/>
        <v>0</v>
      </c>
      <c r="AE184" s="157">
        <f t="shared" si="46"/>
        <v>0</v>
      </c>
      <c r="AF184" s="157">
        <f t="shared" si="47"/>
        <v>0</v>
      </c>
      <c r="AH184" s="99" t="s">
        <v>255</v>
      </c>
      <c r="AI184" s="99">
        <v>5</v>
      </c>
      <c r="AJ184" s="99">
        <v>8</v>
      </c>
      <c r="AK184" s="346">
        <v>27.272727272727273</v>
      </c>
      <c r="AL184" s="346">
        <v>36.799999999999997</v>
      </c>
      <c r="AM184" s="346">
        <v>93.7</v>
      </c>
      <c r="AN184" s="393"/>
      <c r="AO184" s="346">
        <f t="shared" si="48"/>
        <v>0</v>
      </c>
      <c r="AP184" s="346">
        <f t="shared" si="49"/>
        <v>13.699999999999996</v>
      </c>
      <c r="AQ184" s="346">
        <f t="shared" si="50"/>
        <v>0.39999999999999147</v>
      </c>
      <c r="AS184" s="346" t="str">
        <f t="shared" si="43"/>
        <v>Warm 봄 Bright</v>
      </c>
      <c r="AT184" s="1144" t="str">
        <f t="shared" si="44"/>
        <v>Warm 봄 Bright</v>
      </c>
    </row>
    <row r="185" spans="2:46" x14ac:dyDescent="0.4">
      <c r="B185" s="99" t="s">
        <v>255</v>
      </c>
      <c r="C185" s="99">
        <v>7</v>
      </c>
      <c r="D185" s="99">
        <v>3</v>
      </c>
      <c r="E185" s="299">
        <v>211</v>
      </c>
      <c r="F185" s="299">
        <v>181</v>
      </c>
      <c r="G185" s="299">
        <v>158</v>
      </c>
      <c r="H185" s="300">
        <f t="shared" si="37"/>
        <v>26.037735849056602</v>
      </c>
      <c r="I185" s="300">
        <f t="shared" si="38"/>
        <v>25.1</v>
      </c>
      <c r="J185" s="300">
        <f t="shared" si="39"/>
        <v>82.699999999999989</v>
      </c>
      <c r="L185" s="99" t="s">
        <v>255</v>
      </c>
      <c r="M185" s="99">
        <v>8.5</v>
      </c>
      <c r="N185" s="99">
        <v>3</v>
      </c>
      <c r="O185" s="305">
        <v>27.272727272727273</v>
      </c>
      <c r="P185" s="305">
        <v>23.1</v>
      </c>
      <c r="Q185" s="305">
        <v>93.300000000000011</v>
      </c>
      <c r="S185" s="305">
        <f t="shared" si="40"/>
        <v>0</v>
      </c>
      <c r="T185" s="305">
        <f t="shared" si="41"/>
        <v>-49.199999999999996</v>
      </c>
      <c r="U185" s="305">
        <f t="shared" si="42"/>
        <v>39.600000000000009</v>
      </c>
      <c r="W185" s="99" t="s">
        <v>255</v>
      </c>
      <c r="X185" s="99">
        <v>3.5</v>
      </c>
      <c r="Y185" s="99">
        <v>1</v>
      </c>
      <c r="Z185" s="243">
        <v>24.705882352941178</v>
      </c>
      <c r="AA185" s="243">
        <v>18.5</v>
      </c>
      <c r="AB185" s="243">
        <v>36.1</v>
      </c>
      <c r="AD185" s="243">
        <f t="shared" si="45"/>
        <v>0.70588235294117752</v>
      </c>
      <c r="AE185" s="243">
        <f t="shared" si="46"/>
        <v>-0.19999999999999929</v>
      </c>
      <c r="AF185" s="243">
        <f t="shared" si="47"/>
        <v>-16.399999999999999</v>
      </c>
      <c r="AH185" s="99" t="s">
        <v>255</v>
      </c>
      <c r="AI185" s="99">
        <v>8</v>
      </c>
      <c r="AJ185" s="99">
        <v>5</v>
      </c>
      <c r="AK185" s="346">
        <v>27.272727272727273</v>
      </c>
      <c r="AL185" s="346">
        <v>36.799999999999997</v>
      </c>
      <c r="AM185" s="346">
        <v>93.7</v>
      </c>
      <c r="AN185" s="393"/>
      <c r="AO185" s="346">
        <f t="shared" si="48"/>
        <v>0</v>
      </c>
      <c r="AP185" s="346">
        <f t="shared" si="49"/>
        <v>0</v>
      </c>
      <c r="AQ185" s="346">
        <f t="shared" si="50"/>
        <v>0</v>
      </c>
      <c r="AS185" s="346" t="str">
        <f t="shared" si="43"/>
        <v>Warm 봄 Bright</v>
      </c>
      <c r="AT185" s="1144" t="str">
        <f t="shared" si="44"/>
        <v>Warm 봄 Bright</v>
      </c>
    </row>
    <row r="186" spans="2:46" x14ac:dyDescent="0.4">
      <c r="B186" s="99" t="s">
        <v>255</v>
      </c>
      <c r="C186" s="99">
        <v>7</v>
      </c>
      <c r="D186" s="99">
        <v>3.5</v>
      </c>
      <c r="E186" s="330">
        <v>215</v>
      </c>
      <c r="F186" s="330">
        <v>180</v>
      </c>
      <c r="G186" s="330">
        <v>153</v>
      </c>
      <c r="H186" s="331">
        <f t="shared" si="37"/>
        <v>26.129032258064516</v>
      </c>
      <c r="I186" s="331">
        <f t="shared" si="38"/>
        <v>28.799999999999997</v>
      </c>
      <c r="J186" s="331">
        <f t="shared" si="39"/>
        <v>84.3</v>
      </c>
      <c r="L186" s="99" t="s">
        <v>255</v>
      </c>
      <c r="M186" s="99">
        <v>3</v>
      </c>
      <c r="N186" s="99">
        <v>8.5</v>
      </c>
      <c r="O186" s="305">
        <v>27.272727272727273</v>
      </c>
      <c r="P186" s="305">
        <v>23.1</v>
      </c>
      <c r="Q186" s="305">
        <v>93.300000000000011</v>
      </c>
      <c r="S186" s="305">
        <f t="shared" si="40"/>
        <v>0</v>
      </c>
      <c r="T186" s="305">
        <f t="shared" si="41"/>
        <v>0</v>
      </c>
      <c r="U186" s="305">
        <f t="shared" si="42"/>
        <v>0</v>
      </c>
      <c r="W186" s="99" t="s">
        <v>255</v>
      </c>
      <c r="X186" s="99">
        <v>2</v>
      </c>
      <c r="Y186" s="99">
        <v>7</v>
      </c>
      <c r="Z186" s="220">
        <v>25.714285714285715</v>
      </c>
      <c r="AA186" s="220">
        <v>18.399999999999999</v>
      </c>
      <c r="AB186" s="220">
        <v>74.5</v>
      </c>
      <c r="AD186" s="220">
        <f t="shared" si="45"/>
        <v>1.0084033613445378</v>
      </c>
      <c r="AE186" s="220">
        <f t="shared" si="46"/>
        <v>-0.10000000000000142</v>
      </c>
      <c r="AF186" s="220">
        <f t="shared" si="47"/>
        <v>38.4</v>
      </c>
      <c r="AH186" s="99" t="s">
        <v>255</v>
      </c>
      <c r="AI186" s="99">
        <v>7.5</v>
      </c>
      <c r="AJ186" s="99">
        <v>7.5</v>
      </c>
      <c r="AK186" s="207">
        <v>28.59375</v>
      </c>
      <c r="AL186" s="207">
        <v>53.300000000000004</v>
      </c>
      <c r="AM186" s="207">
        <v>94.1</v>
      </c>
      <c r="AN186" s="393"/>
      <c r="AO186" s="207">
        <f t="shared" si="48"/>
        <v>1.3210227272727266</v>
      </c>
      <c r="AP186" s="207">
        <f t="shared" si="49"/>
        <v>16.500000000000007</v>
      </c>
      <c r="AQ186" s="207">
        <f t="shared" si="50"/>
        <v>0.39999999999999147</v>
      </c>
      <c r="AS186" s="207" t="str">
        <f t="shared" si="43"/>
        <v>Warm 가을 Mute</v>
      </c>
      <c r="AT186" s="1145" t="str">
        <f t="shared" si="44"/>
        <v>Warm 가을 Mute</v>
      </c>
    </row>
    <row r="187" spans="2:46" ht="13.5" customHeight="1" x14ac:dyDescent="0.4">
      <c r="B187" s="99" t="s">
        <v>255</v>
      </c>
      <c r="C187" s="99">
        <v>7</v>
      </c>
      <c r="D187" s="99">
        <v>4</v>
      </c>
      <c r="E187" s="416">
        <v>138</v>
      </c>
      <c r="F187" s="416">
        <v>83</v>
      </c>
      <c r="G187" s="416">
        <v>33</v>
      </c>
      <c r="H187" s="208">
        <f t="shared" si="37"/>
        <v>28.571428571428573</v>
      </c>
      <c r="I187" s="208">
        <f t="shared" si="38"/>
        <v>76.099999999999994</v>
      </c>
      <c r="J187" s="208">
        <f t="shared" si="39"/>
        <v>54.1</v>
      </c>
      <c r="L187" s="99" t="s">
        <v>255</v>
      </c>
      <c r="M187" s="99">
        <v>8</v>
      </c>
      <c r="N187" s="99">
        <v>5</v>
      </c>
      <c r="O187" s="346">
        <v>27.272727272727273</v>
      </c>
      <c r="P187" s="346">
        <v>36.799999999999997</v>
      </c>
      <c r="Q187" s="346">
        <v>93.7</v>
      </c>
      <c r="S187" s="346">
        <f t="shared" si="40"/>
        <v>0</v>
      </c>
      <c r="T187" s="346">
        <f t="shared" si="41"/>
        <v>13.699999999999996</v>
      </c>
      <c r="U187" s="346">
        <f t="shared" si="42"/>
        <v>0.39999999999999147</v>
      </c>
      <c r="W187" s="99" t="s">
        <v>255</v>
      </c>
      <c r="X187" s="99">
        <v>6.5</v>
      </c>
      <c r="Y187" s="99">
        <v>2</v>
      </c>
      <c r="Z187" s="220">
        <v>25.714285714285715</v>
      </c>
      <c r="AA187" s="220">
        <v>18.399999999999999</v>
      </c>
      <c r="AB187" s="220">
        <v>74.5</v>
      </c>
      <c r="AD187" s="220">
        <f t="shared" si="45"/>
        <v>0</v>
      </c>
      <c r="AE187" s="220">
        <f t="shared" si="46"/>
        <v>0</v>
      </c>
      <c r="AF187" s="220">
        <f t="shared" si="47"/>
        <v>0</v>
      </c>
      <c r="AH187" s="99" t="s">
        <v>255</v>
      </c>
      <c r="AI187" s="99">
        <v>1.5</v>
      </c>
      <c r="AJ187" s="99">
        <v>9</v>
      </c>
      <c r="AK187" s="193">
        <v>25.714285714285715</v>
      </c>
      <c r="AL187" s="193">
        <v>11.700000000000001</v>
      </c>
      <c r="AM187" s="193">
        <v>94.1</v>
      </c>
      <c r="AN187" s="393"/>
      <c r="AO187" s="193">
        <f t="shared" si="48"/>
        <v>-2.8794642857142847</v>
      </c>
      <c r="AP187" s="193">
        <f t="shared" si="49"/>
        <v>-41.6</v>
      </c>
      <c r="AQ187" s="193">
        <f t="shared" si="50"/>
        <v>0</v>
      </c>
      <c r="AS187" s="193" t="str">
        <f t="shared" si="43"/>
        <v>Cool 여름 Light</v>
      </c>
      <c r="AT187" s="1146" t="str">
        <f t="shared" si="44"/>
        <v>Warm 봄 Light</v>
      </c>
    </row>
    <row r="188" spans="2:46" ht="13.5" customHeight="1" x14ac:dyDescent="0.4">
      <c r="B188" s="99" t="s">
        <v>255</v>
      </c>
      <c r="C188" s="99">
        <v>7</v>
      </c>
      <c r="D188" s="99">
        <v>4.5</v>
      </c>
      <c r="E188" s="417">
        <v>153</v>
      </c>
      <c r="F188" s="417">
        <v>95</v>
      </c>
      <c r="G188" s="417">
        <v>45</v>
      </c>
      <c r="H188" s="108">
        <f t="shared" si="37"/>
        <v>27.777777777777779</v>
      </c>
      <c r="I188" s="108">
        <f t="shared" si="38"/>
        <v>70.599999999999994</v>
      </c>
      <c r="J188" s="108">
        <f t="shared" si="39"/>
        <v>60</v>
      </c>
      <c r="L188" s="99" t="s">
        <v>255</v>
      </c>
      <c r="M188" s="99">
        <v>5</v>
      </c>
      <c r="N188" s="99">
        <v>8</v>
      </c>
      <c r="O188" s="346">
        <v>27.272727272727273</v>
      </c>
      <c r="P188" s="346">
        <v>36.799999999999997</v>
      </c>
      <c r="Q188" s="346">
        <v>93.7</v>
      </c>
      <c r="S188" s="346">
        <f t="shared" si="40"/>
        <v>0</v>
      </c>
      <c r="T188" s="346">
        <f t="shared" si="41"/>
        <v>0</v>
      </c>
      <c r="U188" s="346">
        <f t="shared" si="42"/>
        <v>0</v>
      </c>
      <c r="W188" s="99" t="s">
        <v>255</v>
      </c>
      <c r="X188" s="99">
        <v>1.5</v>
      </c>
      <c r="Y188" s="99">
        <v>5.5</v>
      </c>
      <c r="Z188" s="162">
        <v>25.384615384615383</v>
      </c>
      <c r="AA188" s="162">
        <v>17.7</v>
      </c>
      <c r="AB188" s="162">
        <v>57.599999999999994</v>
      </c>
      <c r="AD188" s="162">
        <f t="shared" si="45"/>
        <v>-0.32967032967033205</v>
      </c>
      <c r="AE188" s="162">
        <f t="shared" si="46"/>
        <v>-0.69999999999999929</v>
      </c>
      <c r="AF188" s="162">
        <f t="shared" si="47"/>
        <v>-16.900000000000006</v>
      </c>
      <c r="AH188" s="99" t="s">
        <v>255</v>
      </c>
      <c r="AI188" s="99">
        <v>9</v>
      </c>
      <c r="AJ188" s="99">
        <v>1.5</v>
      </c>
      <c r="AK188" s="193">
        <v>25.714285714285715</v>
      </c>
      <c r="AL188" s="193">
        <v>11.700000000000001</v>
      </c>
      <c r="AM188" s="193">
        <v>94.1</v>
      </c>
      <c r="AN188" s="393"/>
      <c r="AO188" s="193">
        <f t="shared" si="48"/>
        <v>0</v>
      </c>
      <c r="AP188" s="193">
        <f t="shared" si="49"/>
        <v>0</v>
      </c>
      <c r="AQ188" s="193">
        <f t="shared" si="50"/>
        <v>0</v>
      </c>
      <c r="AS188" s="193" t="str">
        <f t="shared" si="43"/>
        <v>Cool 여름 Light</v>
      </c>
      <c r="AT188" s="1146" t="str">
        <f t="shared" si="44"/>
        <v>Warm 봄 Light</v>
      </c>
    </row>
    <row r="189" spans="2:46" x14ac:dyDescent="0.4">
      <c r="B189" s="99" t="s">
        <v>255</v>
      </c>
      <c r="C189" s="99">
        <v>7</v>
      </c>
      <c r="D189" s="99">
        <v>5</v>
      </c>
      <c r="E189" s="418">
        <v>167</v>
      </c>
      <c r="F189" s="418">
        <v>108</v>
      </c>
      <c r="G189" s="418">
        <v>56</v>
      </c>
      <c r="H189" s="122">
        <f t="shared" si="37"/>
        <v>28.108108108108109</v>
      </c>
      <c r="I189" s="122">
        <f t="shared" si="38"/>
        <v>66.5</v>
      </c>
      <c r="J189" s="122">
        <f t="shared" si="39"/>
        <v>65.5</v>
      </c>
      <c r="L189" s="99" t="s">
        <v>255</v>
      </c>
      <c r="M189" s="99">
        <v>6.5</v>
      </c>
      <c r="N189" s="99">
        <v>4.5</v>
      </c>
      <c r="O189" s="116">
        <v>27.326732673267326</v>
      </c>
      <c r="P189" s="116">
        <v>66.900000000000006</v>
      </c>
      <c r="Q189" s="116">
        <v>59.199999999999996</v>
      </c>
      <c r="S189" s="116">
        <f t="shared" si="40"/>
        <v>5.4005400540052761E-2</v>
      </c>
      <c r="T189" s="116">
        <f t="shared" si="41"/>
        <v>30.100000000000009</v>
      </c>
      <c r="U189" s="116">
        <f t="shared" si="42"/>
        <v>-34.500000000000007</v>
      </c>
      <c r="W189" s="99" t="s">
        <v>255</v>
      </c>
      <c r="X189" s="99">
        <v>5</v>
      </c>
      <c r="Y189" s="99">
        <v>1.5</v>
      </c>
      <c r="Z189" s="162">
        <v>25.384615384615383</v>
      </c>
      <c r="AA189" s="162">
        <v>17.7</v>
      </c>
      <c r="AB189" s="162">
        <v>57.599999999999994</v>
      </c>
      <c r="AD189" s="162">
        <f t="shared" si="45"/>
        <v>0</v>
      </c>
      <c r="AE189" s="162">
        <f t="shared" si="46"/>
        <v>0</v>
      </c>
      <c r="AF189" s="162">
        <f t="shared" si="47"/>
        <v>0</v>
      </c>
      <c r="AH189" s="99" t="s">
        <v>255</v>
      </c>
      <c r="AI189" s="99">
        <v>5.5</v>
      </c>
      <c r="AJ189" s="99">
        <v>8</v>
      </c>
      <c r="AK189" s="323">
        <v>27.5</v>
      </c>
      <c r="AL189" s="323">
        <v>39.700000000000003</v>
      </c>
      <c r="AM189" s="323">
        <v>94.899999999999991</v>
      </c>
      <c r="AN189" s="393"/>
      <c r="AO189" s="323">
        <f t="shared" si="48"/>
        <v>1.7857142857142847</v>
      </c>
      <c r="AP189" s="323">
        <f t="shared" si="49"/>
        <v>28</v>
      </c>
      <c r="AQ189" s="323">
        <f t="shared" si="50"/>
        <v>0.79999999999999716</v>
      </c>
      <c r="AS189" s="323" t="str">
        <f t="shared" si="43"/>
        <v>Warm 봄 Bright</v>
      </c>
      <c r="AT189" s="1147" t="str">
        <f t="shared" si="44"/>
        <v>Warm 봄 Bright</v>
      </c>
    </row>
    <row r="190" spans="2:46" x14ac:dyDescent="0.4">
      <c r="B190" s="99" t="s">
        <v>255</v>
      </c>
      <c r="C190" s="99">
        <v>7</v>
      </c>
      <c r="D190" s="99">
        <v>5.5</v>
      </c>
      <c r="E190" s="419">
        <v>181</v>
      </c>
      <c r="F190" s="419">
        <v>121</v>
      </c>
      <c r="G190" s="419">
        <v>69</v>
      </c>
      <c r="H190" s="140">
        <f t="shared" si="37"/>
        <v>27.857142857142858</v>
      </c>
      <c r="I190" s="140">
        <f t="shared" si="38"/>
        <v>61.9</v>
      </c>
      <c r="J190" s="140">
        <f t="shared" si="39"/>
        <v>71</v>
      </c>
      <c r="L190" s="99" t="s">
        <v>255</v>
      </c>
      <c r="M190" s="99">
        <v>8</v>
      </c>
      <c r="N190" s="99">
        <v>4.5</v>
      </c>
      <c r="O190" s="364">
        <v>27.341772151898734</v>
      </c>
      <c r="P190" s="364">
        <v>33.6</v>
      </c>
      <c r="Q190" s="364">
        <v>92.2</v>
      </c>
      <c r="S190" s="364">
        <f t="shared" si="40"/>
        <v>1.5039478631408087E-2</v>
      </c>
      <c r="T190" s="364">
        <f t="shared" si="41"/>
        <v>-33.300000000000004</v>
      </c>
      <c r="U190" s="364">
        <f t="shared" si="42"/>
        <v>33.000000000000007</v>
      </c>
      <c r="W190" s="99" t="s">
        <v>255</v>
      </c>
      <c r="X190" s="99">
        <v>2</v>
      </c>
      <c r="Y190" s="99">
        <v>7.5</v>
      </c>
      <c r="Z190" s="224">
        <v>25.714285714285715</v>
      </c>
      <c r="AA190" s="224">
        <v>17.2</v>
      </c>
      <c r="AB190" s="224">
        <v>79.600000000000009</v>
      </c>
      <c r="AD190" s="224">
        <f t="shared" si="45"/>
        <v>0.32967032967033205</v>
      </c>
      <c r="AE190" s="224">
        <f t="shared" si="46"/>
        <v>-0.5</v>
      </c>
      <c r="AF190" s="224">
        <f t="shared" si="47"/>
        <v>22.000000000000014</v>
      </c>
      <c r="AH190" s="99" t="s">
        <v>255</v>
      </c>
      <c r="AI190" s="99">
        <v>8</v>
      </c>
      <c r="AJ190" s="99">
        <v>5.5</v>
      </c>
      <c r="AK190" s="323">
        <v>27.5</v>
      </c>
      <c r="AL190" s="323">
        <v>39.700000000000003</v>
      </c>
      <c r="AM190" s="323">
        <v>94.899999999999991</v>
      </c>
      <c r="AN190" s="393"/>
      <c r="AO190" s="323">
        <f t="shared" si="48"/>
        <v>0</v>
      </c>
      <c r="AP190" s="323">
        <f t="shared" si="49"/>
        <v>0</v>
      </c>
      <c r="AQ190" s="323">
        <f t="shared" si="50"/>
        <v>0</v>
      </c>
      <c r="AS190" s="323" t="str">
        <f t="shared" si="43"/>
        <v>Warm 봄 Bright</v>
      </c>
      <c r="AT190" s="1147" t="str">
        <f t="shared" si="44"/>
        <v>Warm 봄 Bright</v>
      </c>
    </row>
    <row r="191" spans="2:46" x14ac:dyDescent="0.4">
      <c r="B191" s="99" t="s">
        <v>255</v>
      </c>
      <c r="C191" s="99">
        <v>7</v>
      </c>
      <c r="D191" s="99">
        <v>6</v>
      </c>
      <c r="E191" s="420">
        <v>195</v>
      </c>
      <c r="F191" s="420">
        <v>134</v>
      </c>
      <c r="G191" s="420">
        <v>81</v>
      </c>
      <c r="H191" s="167">
        <f t="shared" si="37"/>
        <v>27.894736842105264</v>
      </c>
      <c r="I191" s="167">
        <f t="shared" si="38"/>
        <v>58.5</v>
      </c>
      <c r="J191" s="167">
        <f t="shared" si="39"/>
        <v>76.5</v>
      </c>
      <c r="L191" s="99" t="s">
        <v>255</v>
      </c>
      <c r="M191" s="99">
        <v>4.5</v>
      </c>
      <c r="N191" s="99">
        <v>8</v>
      </c>
      <c r="O191" s="364">
        <v>27.341772151898734</v>
      </c>
      <c r="P191" s="364">
        <v>33.6</v>
      </c>
      <c r="Q191" s="364">
        <v>92.2</v>
      </c>
      <c r="S191" s="364">
        <f t="shared" si="40"/>
        <v>0</v>
      </c>
      <c r="T191" s="364">
        <f t="shared" si="41"/>
        <v>0</v>
      </c>
      <c r="U191" s="364">
        <f t="shared" si="42"/>
        <v>0</v>
      </c>
      <c r="W191" s="99" t="s">
        <v>255</v>
      </c>
      <c r="X191" s="99">
        <v>7</v>
      </c>
      <c r="Y191" s="99">
        <v>2</v>
      </c>
      <c r="Z191" s="224">
        <v>25.714285714285715</v>
      </c>
      <c r="AA191" s="224">
        <v>17.2</v>
      </c>
      <c r="AB191" s="224">
        <v>79.600000000000009</v>
      </c>
      <c r="AD191" s="224">
        <f t="shared" si="45"/>
        <v>0</v>
      </c>
      <c r="AE191" s="224">
        <f t="shared" si="46"/>
        <v>0</v>
      </c>
      <c r="AF191" s="224">
        <f t="shared" si="47"/>
        <v>0</v>
      </c>
      <c r="AH191" s="99" t="s">
        <v>255</v>
      </c>
      <c r="AI191" s="99">
        <v>3.5</v>
      </c>
      <c r="AJ191" s="99">
        <v>8.5</v>
      </c>
      <c r="AK191" s="337">
        <v>27.692307692307693</v>
      </c>
      <c r="AL191" s="337">
        <v>26.900000000000002</v>
      </c>
      <c r="AM191" s="337">
        <v>94.899999999999991</v>
      </c>
      <c r="AN191" s="393"/>
      <c r="AO191" s="337">
        <f t="shared" si="48"/>
        <v>0.1923076923076934</v>
      </c>
      <c r="AP191" s="337">
        <f t="shared" si="49"/>
        <v>-12.8</v>
      </c>
      <c r="AQ191" s="337">
        <f t="shared" si="50"/>
        <v>0</v>
      </c>
      <c r="AS191" s="337" t="str">
        <f t="shared" si="43"/>
        <v>Warm 봄 Bright</v>
      </c>
      <c r="AT191" s="1148" t="str">
        <f t="shared" si="44"/>
        <v>Warm 봄 Bright</v>
      </c>
    </row>
    <row r="192" spans="2:46" x14ac:dyDescent="0.4">
      <c r="B192" s="99" t="s">
        <v>255</v>
      </c>
      <c r="C192" s="99">
        <v>7</v>
      </c>
      <c r="D192" s="99">
        <v>6.5</v>
      </c>
      <c r="E192" s="421">
        <v>209</v>
      </c>
      <c r="F192" s="421">
        <v>147</v>
      </c>
      <c r="G192" s="421">
        <v>94</v>
      </c>
      <c r="H192" s="199">
        <f t="shared" si="37"/>
        <v>27.652173913043477</v>
      </c>
      <c r="I192" s="199">
        <f t="shared" si="38"/>
        <v>55.000000000000007</v>
      </c>
      <c r="J192" s="199">
        <f t="shared" si="39"/>
        <v>82</v>
      </c>
      <c r="L192" s="99" t="s">
        <v>255</v>
      </c>
      <c r="M192" s="99">
        <v>7.5</v>
      </c>
      <c r="N192" s="99">
        <v>6</v>
      </c>
      <c r="O192" s="288">
        <v>27.378640776699029</v>
      </c>
      <c r="P192" s="288">
        <v>44.6</v>
      </c>
      <c r="Q192" s="288">
        <v>90.600000000000009</v>
      </c>
      <c r="S192" s="288">
        <f t="shared" si="40"/>
        <v>3.686862480029518E-2</v>
      </c>
      <c r="T192" s="288">
        <f t="shared" si="41"/>
        <v>11</v>
      </c>
      <c r="U192" s="288">
        <f t="shared" si="42"/>
        <v>-1.5999999999999943</v>
      </c>
      <c r="W192" s="99" t="s">
        <v>255</v>
      </c>
      <c r="X192" s="99">
        <v>1.5</v>
      </c>
      <c r="Y192" s="99">
        <v>6</v>
      </c>
      <c r="Z192" s="158">
        <v>23.076923076923077</v>
      </c>
      <c r="AA192" s="158">
        <v>16.3</v>
      </c>
      <c r="AB192" s="158">
        <v>62.7</v>
      </c>
      <c r="AD192" s="158">
        <f t="shared" si="45"/>
        <v>-2.6373626373626387</v>
      </c>
      <c r="AE192" s="158">
        <f t="shared" si="46"/>
        <v>-0.89999999999999858</v>
      </c>
      <c r="AF192" s="158">
        <f t="shared" si="47"/>
        <v>-16.900000000000006</v>
      </c>
      <c r="AH192" s="99" t="s">
        <v>255</v>
      </c>
      <c r="AI192" s="99">
        <v>8.5</v>
      </c>
      <c r="AJ192" s="99">
        <v>3.5</v>
      </c>
      <c r="AK192" s="337">
        <v>27.692307692307693</v>
      </c>
      <c r="AL192" s="337">
        <v>26.900000000000002</v>
      </c>
      <c r="AM192" s="337">
        <v>94.899999999999991</v>
      </c>
      <c r="AN192" s="393"/>
      <c r="AO192" s="337">
        <f t="shared" si="48"/>
        <v>0</v>
      </c>
      <c r="AP192" s="337">
        <f t="shared" si="49"/>
        <v>0</v>
      </c>
      <c r="AQ192" s="337">
        <f t="shared" si="50"/>
        <v>0</v>
      </c>
      <c r="AS192" s="337" t="str">
        <f t="shared" si="43"/>
        <v>Warm 봄 Bright</v>
      </c>
      <c r="AT192" s="1148" t="str">
        <f t="shared" si="44"/>
        <v>Warm 봄 Bright</v>
      </c>
    </row>
    <row r="193" spans="2:46" x14ac:dyDescent="0.4">
      <c r="B193" s="99" t="s">
        <v>255</v>
      </c>
      <c r="C193" s="99">
        <v>7</v>
      </c>
      <c r="D193" s="99">
        <v>7</v>
      </c>
      <c r="E193" s="422">
        <v>223</v>
      </c>
      <c r="F193" s="422">
        <v>160</v>
      </c>
      <c r="G193" s="422">
        <v>106</v>
      </c>
      <c r="H193" s="215">
        <f t="shared" si="37"/>
        <v>27.692307692307693</v>
      </c>
      <c r="I193" s="215">
        <f t="shared" si="38"/>
        <v>52.5</v>
      </c>
      <c r="J193" s="215">
        <f t="shared" si="39"/>
        <v>87.5</v>
      </c>
      <c r="L193" s="99" t="s">
        <v>255</v>
      </c>
      <c r="M193" s="99">
        <v>6</v>
      </c>
      <c r="N193" s="99">
        <v>7.5</v>
      </c>
      <c r="O193" s="288">
        <v>27.378640776699029</v>
      </c>
      <c r="P193" s="288">
        <v>44.6</v>
      </c>
      <c r="Q193" s="288">
        <v>90.600000000000009</v>
      </c>
      <c r="S193" s="288">
        <f t="shared" si="40"/>
        <v>0</v>
      </c>
      <c r="T193" s="288">
        <f t="shared" si="41"/>
        <v>0</v>
      </c>
      <c r="U193" s="288">
        <f t="shared" si="42"/>
        <v>0</v>
      </c>
      <c r="W193" s="99" t="s">
        <v>255</v>
      </c>
      <c r="X193" s="99">
        <v>5.5</v>
      </c>
      <c r="Y193" s="99">
        <v>1.5</v>
      </c>
      <c r="Z193" s="158">
        <v>23.076923076923077</v>
      </c>
      <c r="AA193" s="158">
        <v>16.3</v>
      </c>
      <c r="AB193" s="158">
        <v>62.7</v>
      </c>
      <c r="AD193" s="158">
        <f t="shared" si="45"/>
        <v>0</v>
      </c>
      <c r="AE193" s="158">
        <f t="shared" si="46"/>
        <v>0</v>
      </c>
      <c r="AF193" s="158">
        <f t="shared" si="47"/>
        <v>0</v>
      </c>
      <c r="AH193" s="99" t="s">
        <v>255</v>
      </c>
      <c r="AI193" s="99">
        <v>7.5</v>
      </c>
      <c r="AJ193" s="99">
        <v>8</v>
      </c>
      <c r="AK193" s="175">
        <v>28.676470588235293</v>
      </c>
      <c r="AL193" s="175">
        <v>56.000000000000007</v>
      </c>
      <c r="AM193" s="175">
        <v>95.3</v>
      </c>
      <c r="AN193" s="393"/>
      <c r="AO193" s="175">
        <f t="shared" si="48"/>
        <v>0.98416289592760009</v>
      </c>
      <c r="AP193" s="175">
        <f t="shared" si="49"/>
        <v>29.100000000000005</v>
      </c>
      <c r="AQ193" s="175">
        <f t="shared" si="50"/>
        <v>0.40000000000000568</v>
      </c>
      <c r="AS193" s="175" t="str">
        <f t="shared" si="43"/>
        <v>Warm 가을 Deep</v>
      </c>
      <c r="AT193" s="1149" t="str">
        <f t="shared" si="44"/>
        <v>Warm 가을 Deep</v>
      </c>
    </row>
    <row r="194" spans="2:46" x14ac:dyDescent="0.4">
      <c r="B194" s="99" t="s">
        <v>255</v>
      </c>
      <c r="C194" s="99">
        <v>7</v>
      </c>
      <c r="D194" s="99">
        <v>7.5</v>
      </c>
      <c r="E194" s="423">
        <v>237</v>
      </c>
      <c r="F194" s="423">
        <v>174</v>
      </c>
      <c r="G194" s="423">
        <v>118</v>
      </c>
      <c r="H194" s="239">
        <f t="shared" si="37"/>
        <v>28.235294117647058</v>
      </c>
      <c r="I194" s="239">
        <f t="shared" si="38"/>
        <v>50.2</v>
      </c>
      <c r="J194" s="239">
        <f t="shared" si="39"/>
        <v>92.9</v>
      </c>
      <c r="L194" s="99" t="s">
        <v>255</v>
      </c>
      <c r="M194" s="99">
        <v>8.5</v>
      </c>
      <c r="N194" s="99">
        <v>2.5</v>
      </c>
      <c r="O194" s="270">
        <v>27.391304347826086</v>
      </c>
      <c r="P194" s="270">
        <v>19.7</v>
      </c>
      <c r="Q194" s="270">
        <v>91.8</v>
      </c>
      <c r="S194" s="270">
        <f t="shared" si="40"/>
        <v>1.2663571127056628E-2</v>
      </c>
      <c r="T194" s="270">
        <f t="shared" si="41"/>
        <v>-24.900000000000002</v>
      </c>
      <c r="U194" s="270">
        <f t="shared" si="42"/>
        <v>1.1999999999999886</v>
      </c>
      <c r="W194" s="99" t="s">
        <v>250</v>
      </c>
      <c r="X194" s="99">
        <v>1</v>
      </c>
      <c r="Y194" s="99">
        <v>4</v>
      </c>
      <c r="Z194" s="245">
        <v>24.705882352941178</v>
      </c>
      <c r="AA194" s="245">
        <v>16.3</v>
      </c>
      <c r="AB194" s="245">
        <v>40.799999999999997</v>
      </c>
      <c r="AD194" s="245">
        <f t="shared" si="45"/>
        <v>1.6289592760181009</v>
      </c>
      <c r="AE194" s="245">
        <f t="shared" si="46"/>
        <v>0</v>
      </c>
      <c r="AF194" s="245">
        <f t="shared" si="47"/>
        <v>-21.900000000000006</v>
      </c>
      <c r="AH194" s="99" t="s">
        <v>255</v>
      </c>
      <c r="AI194" s="99">
        <v>2</v>
      </c>
      <c r="AJ194" s="99">
        <v>9</v>
      </c>
      <c r="AK194" s="234">
        <v>28.421052631578949</v>
      </c>
      <c r="AL194" s="234">
        <v>15.6</v>
      </c>
      <c r="AM194" s="234">
        <v>95.7</v>
      </c>
      <c r="AN194" s="393"/>
      <c r="AO194" s="234">
        <f t="shared" si="48"/>
        <v>-0.25541795665634481</v>
      </c>
      <c r="AP194" s="234">
        <f t="shared" si="49"/>
        <v>-40.400000000000006</v>
      </c>
      <c r="AQ194" s="234">
        <f t="shared" si="50"/>
        <v>0.40000000000000568</v>
      </c>
      <c r="AS194" s="234" t="str">
        <f t="shared" si="43"/>
        <v>Warm 봄 Light</v>
      </c>
      <c r="AT194" s="1150" t="str">
        <f t="shared" si="44"/>
        <v>Warm 봄 Light</v>
      </c>
    </row>
    <row r="195" spans="2:46" x14ac:dyDescent="0.4">
      <c r="B195" s="99" t="s">
        <v>255</v>
      </c>
      <c r="C195" s="99">
        <v>7</v>
      </c>
      <c r="D195" s="99">
        <v>8</v>
      </c>
      <c r="E195" s="424">
        <v>251</v>
      </c>
      <c r="F195" s="424">
        <v>187</v>
      </c>
      <c r="G195" s="424">
        <v>129</v>
      </c>
      <c r="H195" s="254">
        <f t="shared" si="37"/>
        <v>28.524590163934427</v>
      </c>
      <c r="I195" s="254">
        <f t="shared" si="38"/>
        <v>48.6</v>
      </c>
      <c r="J195" s="254">
        <f t="shared" si="39"/>
        <v>98.4</v>
      </c>
      <c r="L195" s="99" t="s">
        <v>255</v>
      </c>
      <c r="M195" s="99">
        <v>2.5</v>
      </c>
      <c r="N195" s="99">
        <v>8.5</v>
      </c>
      <c r="O195" s="270">
        <v>27.391304347826086</v>
      </c>
      <c r="P195" s="270">
        <v>19.7</v>
      </c>
      <c r="Q195" s="270">
        <v>91.8</v>
      </c>
      <c r="S195" s="270">
        <f t="shared" si="40"/>
        <v>0</v>
      </c>
      <c r="T195" s="270">
        <f t="shared" si="41"/>
        <v>0</v>
      </c>
      <c r="U195" s="270">
        <f t="shared" si="42"/>
        <v>0</v>
      </c>
      <c r="W195" s="99" t="s">
        <v>255</v>
      </c>
      <c r="X195" s="99">
        <v>4</v>
      </c>
      <c r="Y195" s="99">
        <v>1</v>
      </c>
      <c r="Z195" s="245">
        <v>24.705882352941178</v>
      </c>
      <c r="AA195" s="245">
        <v>16.3</v>
      </c>
      <c r="AB195" s="245">
        <v>40.799999999999997</v>
      </c>
      <c r="AD195" s="245">
        <f t="shared" si="45"/>
        <v>0</v>
      </c>
      <c r="AE195" s="245">
        <f t="shared" si="46"/>
        <v>0</v>
      </c>
      <c r="AF195" s="245">
        <f t="shared" si="47"/>
        <v>0</v>
      </c>
      <c r="AH195" s="99" t="s">
        <v>255</v>
      </c>
      <c r="AI195" s="99">
        <v>9</v>
      </c>
      <c r="AJ195" s="99">
        <v>2</v>
      </c>
      <c r="AK195" s="234">
        <v>28.421052631578949</v>
      </c>
      <c r="AL195" s="234">
        <v>15.6</v>
      </c>
      <c r="AM195" s="234">
        <v>95.7</v>
      </c>
      <c r="AN195" s="393"/>
      <c r="AO195" s="234">
        <f t="shared" si="48"/>
        <v>0</v>
      </c>
      <c r="AP195" s="234">
        <f t="shared" si="49"/>
        <v>0</v>
      </c>
      <c r="AQ195" s="234">
        <f t="shared" si="50"/>
        <v>0</v>
      </c>
      <c r="AS195" s="234" t="str">
        <f t="shared" si="43"/>
        <v>Warm 봄 Light</v>
      </c>
      <c r="AT195" s="1150" t="str">
        <f t="shared" si="44"/>
        <v>Warm 봄 Light</v>
      </c>
    </row>
    <row r="196" spans="2:46" x14ac:dyDescent="0.4">
      <c r="B196" s="99" t="s">
        <v>255</v>
      </c>
      <c r="C196" s="99">
        <v>7.5</v>
      </c>
      <c r="D196" s="99">
        <v>4</v>
      </c>
      <c r="E196" s="357">
        <v>218</v>
      </c>
      <c r="F196" s="357">
        <v>179</v>
      </c>
      <c r="G196" s="357">
        <v>148</v>
      </c>
      <c r="H196" s="358">
        <f t="shared" si="37"/>
        <v>26.571428571428573</v>
      </c>
      <c r="I196" s="358">
        <f t="shared" si="38"/>
        <v>32.1</v>
      </c>
      <c r="J196" s="358">
        <f t="shared" si="39"/>
        <v>85.5</v>
      </c>
      <c r="L196" s="99" t="s">
        <v>255</v>
      </c>
      <c r="M196" s="99">
        <v>6.5</v>
      </c>
      <c r="N196" s="99">
        <v>5.5</v>
      </c>
      <c r="O196" s="163">
        <v>27.428571428571427</v>
      </c>
      <c r="P196" s="163">
        <v>58.699999999999996</v>
      </c>
      <c r="Q196" s="163">
        <v>70.199999999999989</v>
      </c>
      <c r="S196" s="163">
        <f t="shared" si="40"/>
        <v>3.7267080745341019E-2</v>
      </c>
      <c r="T196" s="163">
        <f t="shared" si="41"/>
        <v>39</v>
      </c>
      <c r="U196" s="163">
        <f t="shared" si="42"/>
        <v>-21.600000000000009</v>
      </c>
      <c r="W196" s="99" t="s">
        <v>255</v>
      </c>
      <c r="X196" s="99">
        <v>2</v>
      </c>
      <c r="Y196" s="99">
        <v>8</v>
      </c>
      <c r="Z196" s="228">
        <v>25.714285714285715</v>
      </c>
      <c r="AA196" s="228">
        <v>16.2</v>
      </c>
      <c r="AB196" s="228">
        <v>84.7</v>
      </c>
      <c r="AD196" s="228">
        <f t="shared" si="45"/>
        <v>1.0084033613445378</v>
      </c>
      <c r="AE196" s="228">
        <f t="shared" si="46"/>
        <v>-0.10000000000000142</v>
      </c>
      <c r="AF196" s="228">
        <f t="shared" si="47"/>
        <v>43.900000000000006</v>
      </c>
      <c r="AH196" s="99" t="s">
        <v>255</v>
      </c>
      <c r="AI196" s="99">
        <v>7.5</v>
      </c>
      <c r="AJ196" s="99">
        <v>8.5</v>
      </c>
      <c r="AK196" s="170">
        <v>28.95104895104895</v>
      </c>
      <c r="AL196" s="170">
        <v>58.4</v>
      </c>
      <c r="AM196" s="170">
        <v>96.1</v>
      </c>
      <c r="AN196" s="393"/>
      <c r="AO196" s="170">
        <f t="shared" si="48"/>
        <v>0.52999631947000125</v>
      </c>
      <c r="AP196" s="170">
        <f t="shared" si="49"/>
        <v>42.8</v>
      </c>
      <c r="AQ196" s="170">
        <f t="shared" si="50"/>
        <v>0.39999999999999147</v>
      </c>
      <c r="AS196" s="170" t="str">
        <f t="shared" si="43"/>
        <v>Warm 가을 Deep</v>
      </c>
      <c r="AT196" s="1151" t="str">
        <f t="shared" si="44"/>
        <v>Warm 가을 Deep</v>
      </c>
    </row>
    <row r="197" spans="2:46" x14ac:dyDescent="0.4">
      <c r="B197" s="99" t="s">
        <v>255</v>
      </c>
      <c r="C197" s="99">
        <v>7.5</v>
      </c>
      <c r="D197" s="99">
        <v>4.5</v>
      </c>
      <c r="E197" s="373">
        <v>222</v>
      </c>
      <c r="F197" s="373">
        <v>178</v>
      </c>
      <c r="G197" s="373">
        <v>143</v>
      </c>
      <c r="H197" s="361">
        <f t="shared" ref="H197:H236" si="51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1">
        <f t="shared" ref="I197:I236" si="52">ROUND((MAX(E197/255, F197/255, G197/255) - MIN(E197/255, F197/255, G197/255))/MAX(E197/255, F197/255, G197/255),3)*100</f>
        <v>35.6</v>
      </c>
      <c r="J197" s="361">
        <f t="shared" ref="J197:J236" si="53">ROUND(MAX(E197/255, F197/255, G197/255),3)*100</f>
        <v>87.1</v>
      </c>
      <c r="L197" s="99" t="s">
        <v>255</v>
      </c>
      <c r="M197" s="99">
        <v>8.5</v>
      </c>
      <c r="N197" s="99">
        <v>4.5</v>
      </c>
      <c r="O197" s="368">
        <v>27.46987951807229</v>
      </c>
      <c r="P197" s="368">
        <v>33.200000000000003</v>
      </c>
      <c r="Q197" s="368">
        <v>98</v>
      </c>
      <c r="S197" s="368">
        <f t="shared" si="40"/>
        <v>4.1308089500862621E-2</v>
      </c>
      <c r="T197" s="368">
        <f t="shared" si="41"/>
        <v>-25.499999999999993</v>
      </c>
      <c r="U197" s="368">
        <f t="shared" si="42"/>
        <v>27.800000000000011</v>
      </c>
      <c r="W197" s="99" t="s">
        <v>255</v>
      </c>
      <c r="X197" s="99">
        <v>8</v>
      </c>
      <c r="Y197" s="99">
        <v>2</v>
      </c>
      <c r="Z197" s="228">
        <v>25.714285714285715</v>
      </c>
      <c r="AA197" s="228">
        <v>16.2</v>
      </c>
      <c r="AB197" s="228">
        <v>84.7</v>
      </c>
      <c r="AD197" s="228">
        <f t="shared" si="45"/>
        <v>0</v>
      </c>
      <c r="AE197" s="228">
        <f t="shared" si="46"/>
        <v>0</v>
      </c>
      <c r="AF197" s="228">
        <f t="shared" si="47"/>
        <v>0</v>
      </c>
      <c r="AH197" s="99" t="s">
        <v>255</v>
      </c>
      <c r="AI197" s="99">
        <v>6</v>
      </c>
      <c r="AJ197" s="99">
        <v>8</v>
      </c>
      <c r="AK197" s="306">
        <v>27.692307692307693</v>
      </c>
      <c r="AL197" s="306">
        <v>42.4</v>
      </c>
      <c r="AM197" s="306">
        <v>96.1</v>
      </c>
      <c r="AN197" s="393"/>
      <c r="AO197" s="306">
        <f t="shared" si="48"/>
        <v>-1.2587412587412565</v>
      </c>
      <c r="AP197" s="306">
        <f t="shared" si="49"/>
        <v>-16</v>
      </c>
      <c r="AQ197" s="306">
        <f t="shared" si="50"/>
        <v>0</v>
      </c>
      <c r="AS197" s="306" t="str">
        <f t="shared" si="43"/>
        <v>Warm 봄 Bright</v>
      </c>
      <c r="AT197" s="1152" t="str">
        <f t="shared" si="44"/>
        <v>Warm 봄 Bright</v>
      </c>
    </row>
    <row r="198" spans="2:46" x14ac:dyDescent="0.4">
      <c r="B198" s="99" t="s">
        <v>255</v>
      </c>
      <c r="C198" s="99">
        <v>7.5</v>
      </c>
      <c r="D198" s="99">
        <v>5</v>
      </c>
      <c r="E198" s="383">
        <v>225</v>
      </c>
      <c r="F198" s="383">
        <v>177</v>
      </c>
      <c r="G198" s="383">
        <v>138</v>
      </c>
      <c r="H198" s="335">
        <f t="shared" si="51"/>
        <v>26.896551724137932</v>
      </c>
      <c r="I198" s="335">
        <f t="shared" si="52"/>
        <v>38.700000000000003</v>
      </c>
      <c r="J198" s="335">
        <f t="shared" si="53"/>
        <v>88.2</v>
      </c>
      <c r="L198" s="99" t="s">
        <v>255</v>
      </c>
      <c r="M198" s="99">
        <v>4.5</v>
      </c>
      <c r="N198" s="99">
        <v>8.5</v>
      </c>
      <c r="O198" s="368">
        <v>27.46987951807229</v>
      </c>
      <c r="P198" s="368">
        <v>33.200000000000003</v>
      </c>
      <c r="Q198" s="368">
        <v>98</v>
      </c>
      <c r="S198" s="368">
        <f t="shared" ref="S198:S236" si="54">O198-O197</f>
        <v>0</v>
      </c>
      <c r="T198" s="368">
        <f t="shared" ref="T198:T236" si="55">P198-P197</f>
        <v>0</v>
      </c>
      <c r="U198" s="368">
        <f t="shared" ref="U198:U236" si="56">Q198-Q197</f>
        <v>0</v>
      </c>
      <c r="W198" s="99" t="s">
        <v>255</v>
      </c>
      <c r="X198" s="99">
        <v>2</v>
      </c>
      <c r="Y198" s="99">
        <v>8.5</v>
      </c>
      <c r="Z198" s="231">
        <v>26.666666666666668</v>
      </c>
      <c r="AA198" s="231">
        <v>15.7</v>
      </c>
      <c r="AB198" s="231">
        <v>90.2</v>
      </c>
      <c r="AD198" s="231">
        <f t="shared" si="45"/>
        <v>0.95238095238095255</v>
      </c>
      <c r="AE198" s="231">
        <f t="shared" si="46"/>
        <v>-0.5</v>
      </c>
      <c r="AF198" s="231">
        <f t="shared" si="47"/>
        <v>5.5</v>
      </c>
      <c r="AH198" s="99" t="s">
        <v>255</v>
      </c>
      <c r="AI198" s="99">
        <v>8</v>
      </c>
      <c r="AJ198" s="99">
        <v>6</v>
      </c>
      <c r="AK198" s="306">
        <v>27.692307692307693</v>
      </c>
      <c r="AL198" s="306">
        <v>42.4</v>
      </c>
      <c r="AM198" s="306">
        <v>96.1</v>
      </c>
      <c r="AN198" s="393"/>
      <c r="AO198" s="306">
        <f t="shared" si="48"/>
        <v>0</v>
      </c>
      <c r="AP198" s="306">
        <f t="shared" si="49"/>
        <v>0</v>
      </c>
      <c r="AQ198" s="306">
        <f t="shared" si="50"/>
        <v>0</v>
      </c>
      <c r="AS198" s="306" t="str">
        <f t="shared" ref="AS198:AS218" si="57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26.8,"Bright","Light"),IF(AL198&gt;54.65,"Deep","Mute")))</f>
        <v>Warm 봄 Bright</v>
      </c>
      <c r="AT198" s="1152" t="str">
        <f t="shared" ref="AT198:AT218" si="58">IF(AND((AK198&gt;23),(AK198&lt;=(203))),"Warm","Cool")&amp;" "&amp;IF(IF(AND((AK198&gt;23),(AK198&lt;=(203))),"Warm","Cool")="Cool",IF((AM198-AL198)&gt;47.15,"여름","겨울"),IF((AM198-AL198)&gt;43.15,"봄","가을"))&amp;" "&amp;IF(IF(AND((AK198&gt;23),(AK198&lt;=(203))),"Warm","Cool")="Cool",IF(IF(IF(AND((AK198&gt;23),(AK198&lt;=(203))),"Warm","Cool")="Cool",IF((AM198-AL198)&gt;47.15,"여름","겨울"),IF((AM198-AL198)&gt;43.15,"봄","가을"))="여름",IF((AM198-AL198)&gt;60.8,"Light","Mute"),IF((AM198-AL198)&gt;23.58,"Bright","Deep")),IF(IF(IF(AND((AK198&gt;23),(AK198&lt;=(203))),"Warm","Cool")="Cool",IF((AM198-AL198)&gt;47.15,"여름","겨울"),IF((AM198-AL198)&gt;43.15,"봄","가을"))="봄",IF(AL198&gt;23.8,"Bright","Light"),IF(AL198&gt;54.65,"Deep","Mute")))</f>
        <v>Warm 봄 Bright</v>
      </c>
    </row>
    <row r="199" spans="2:46" x14ac:dyDescent="0.4">
      <c r="B199" s="99" t="s">
        <v>255</v>
      </c>
      <c r="C199" s="99">
        <v>7.5</v>
      </c>
      <c r="D199" s="99">
        <v>5.5</v>
      </c>
      <c r="E199" s="396">
        <v>228</v>
      </c>
      <c r="F199" s="396">
        <v>176</v>
      </c>
      <c r="G199" s="396">
        <v>133</v>
      </c>
      <c r="H199" s="313">
        <f t="shared" si="51"/>
        <v>27.157894736842106</v>
      </c>
      <c r="I199" s="313">
        <f t="shared" si="52"/>
        <v>41.699999999999996</v>
      </c>
      <c r="J199" s="313">
        <f t="shared" si="53"/>
        <v>89.4</v>
      </c>
      <c r="L199" s="99" t="s">
        <v>255</v>
      </c>
      <c r="M199" s="99">
        <v>6.5</v>
      </c>
      <c r="N199" s="99">
        <v>6</v>
      </c>
      <c r="O199" s="184">
        <v>27.476635514018692</v>
      </c>
      <c r="P199" s="184">
        <v>55.400000000000006</v>
      </c>
      <c r="Q199" s="184">
        <v>75.7</v>
      </c>
      <c r="S199" s="184">
        <f t="shared" si="54"/>
        <v>6.7559959464027486E-3</v>
      </c>
      <c r="T199" s="184">
        <f t="shared" si="55"/>
        <v>22.200000000000003</v>
      </c>
      <c r="U199" s="184">
        <f t="shared" si="56"/>
        <v>-22.299999999999997</v>
      </c>
      <c r="W199" s="99" t="s">
        <v>255</v>
      </c>
      <c r="X199" s="99">
        <v>8.5</v>
      </c>
      <c r="Y199" s="99">
        <v>2</v>
      </c>
      <c r="Z199" s="231">
        <v>26.666666666666668</v>
      </c>
      <c r="AA199" s="231">
        <v>15.7</v>
      </c>
      <c r="AB199" s="231">
        <v>90.2</v>
      </c>
      <c r="AD199" s="231">
        <f t="shared" ref="AD199:AD236" si="59">Z199-Z198</f>
        <v>0</v>
      </c>
      <c r="AE199" s="231">
        <f t="shared" ref="AE199:AE236" si="60">AA199-AA198</f>
        <v>0</v>
      </c>
      <c r="AF199" s="231">
        <f t="shared" ref="AF199:AF236" si="61">AB199-AB198</f>
        <v>0</v>
      </c>
      <c r="AH199" s="99" t="s">
        <v>255</v>
      </c>
      <c r="AI199" s="99">
        <v>7.5</v>
      </c>
      <c r="AJ199" s="99">
        <v>9</v>
      </c>
      <c r="AK199" s="144">
        <v>29.403973509933774</v>
      </c>
      <c r="AL199" s="144">
        <v>61.1</v>
      </c>
      <c r="AM199" s="144">
        <v>96.899999999999991</v>
      </c>
      <c r="AN199" s="393"/>
      <c r="AO199" s="144">
        <f t="shared" si="48"/>
        <v>1.7116658176260806</v>
      </c>
      <c r="AP199" s="144">
        <f t="shared" si="49"/>
        <v>18.700000000000003</v>
      </c>
      <c r="AQ199" s="144">
        <f t="shared" si="50"/>
        <v>0.79999999999999716</v>
      </c>
      <c r="AS199" s="144" t="str">
        <f t="shared" si="57"/>
        <v>Warm 가을 Deep</v>
      </c>
      <c r="AT199" s="1153" t="str">
        <f t="shared" si="58"/>
        <v>Warm 가을 Deep</v>
      </c>
    </row>
    <row r="200" spans="2:46" x14ac:dyDescent="0.4">
      <c r="B200" s="99" t="s">
        <v>255</v>
      </c>
      <c r="C200" s="99">
        <v>7.5</v>
      </c>
      <c r="D200" s="99">
        <v>6</v>
      </c>
      <c r="E200" s="405">
        <v>231</v>
      </c>
      <c r="F200" s="405">
        <v>175</v>
      </c>
      <c r="G200" s="405">
        <v>128</v>
      </c>
      <c r="H200" s="288">
        <f t="shared" si="51"/>
        <v>27.378640776699029</v>
      </c>
      <c r="I200" s="288">
        <f t="shared" si="52"/>
        <v>44.6</v>
      </c>
      <c r="J200" s="288">
        <f t="shared" si="53"/>
        <v>90.600000000000009</v>
      </c>
      <c r="L200" s="99" t="s">
        <v>255</v>
      </c>
      <c r="M200" s="99">
        <v>6.5</v>
      </c>
      <c r="N200" s="99">
        <v>6.5</v>
      </c>
      <c r="O200" s="218">
        <v>27.476635514018692</v>
      </c>
      <c r="P200" s="218">
        <v>51.9</v>
      </c>
      <c r="Q200" s="218">
        <v>80.800000000000011</v>
      </c>
      <c r="S200" s="218">
        <f t="shared" si="54"/>
        <v>0</v>
      </c>
      <c r="T200" s="218">
        <f t="shared" si="55"/>
        <v>-3.5000000000000071</v>
      </c>
      <c r="U200" s="218">
        <f t="shared" si="56"/>
        <v>5.1000000000000085</v>
      </c>
      <c r="W200" s="99" t="s">
        <v>255</v>
      </c>
      <c r="X200" s="99">
        <v>1.5</v>
      </c>
      <c r="Y200" s="99">
        <v>6.5</v>
      </c>
      <c r="Z200" s="169">
        <v>26.666666666666668</v>
      </c>
      <c r="AA200" s="169">
        <v>15.6</v>
      </c>
      <c r="AB200" s="169">
        <v>67.800000000000011</v>
      </c>
      <c r="AD200" s="169">
        <f t="shared" si="59"/>
        <v>0</v>
      </c>
      <c r="AE200" s="169">
        <f t="shared" si="60"/>
        <v>-9.9999999999999645E-2</v>
      </c>
      <c r="AF200" s="169">
        <f t="shared" si="61"/>
        <v>-22.399999999999991</v>
      </c>
      <c r="AH200" s="99" t="s">
        <v>255</v>
      </c>
      <c r="AI200" s="99">
        <v>4</v>
      </c>
      <c r="AJ200" s="99">
        <v>8.5</v>
      </c>
      <c r="AK200" s="363">
        <v>27.2</v>
      </c>
      <c r="AL200" s="363">
        <v>30.4</v>
      </c>
      <c r="AM200" s="363">
        <v>96.899999999999991</v>
      </c>
      <c r="AN200" s="393"/>
      <c r="AO200" s="363">
        <f t="shared" si="48"/>
        <v>-2.2039735099337747</v>
      </c>
      <c r="AP200" s="363">
        <f t="shared" si="49"/>
        <v>-30.700000000000003</v>
      </c>
      <c r="AQ200" s="363">
        <f t="shared" si="50"/>
        <v>0</v>
      </c>
      <c r="AS200" s="363" t="str">
        <f t="shared" si="57"/>
        <v>Warm 봄 Bright</v>
      </c>
      <c r="AT200" s="1154" t="str">
        <f t="shared" si="58"/>
        <v>Warm 봄 Bright</v>
      </c>
    </row>
    <row r="201" spans="2:46" x14ac:dyDescent="0.4">
      <c r="B201" s="99" t="s">
        <v>255</v>
      </c>
      <c r="C201" s="99">
        <v>7.5</v>
      </c>
      <c r="D201" s="99">
        <v>6.5</v>
      </c>
      <c r="E201" s="414">
        <v>234</v>
      </c>
      <c r="F201" s="414">
        <v>174</v>
      </c>
      <c r="G201" s="414">
        <v>123</v>
      </c>
      <c r="H201" s="268">
        <f t="shared" si="51"/>
        <v>27.567567567567568</v>
      </c>
      <c r="I201" s="268">
        <f t="shared" si="52"/>
        <v>47.4</v>
      </c>
      <c r="J201" s="268">
        <f t="shared" si="53"/>
        <v>91.8</v>
      </c>
      <c r="L201" s="99" t="s">
        <v>255</v>
      </c>
      <c r="M201" s="99">
        <v>8</v>
      </c>
      <c r="N201" s="99">
        <v>4</v>
      </c>
      <c r="O201" s="360">
        <v>27.5</v>
      </c>
      <c r="P201" s="360">
        <v>31</v>
      </c>
      <c r="Q201" s="360">
        <v>91</v>
      </c>
      <c r="S201" s="360">
        <f t="shared" si="54"/>
        <v>2.3364485981307581E-2</v>
      </c>
      <c r="T201" s="360">
        <f t="shared" si="55"/>
        <v>-20.9</v>
      </c>
      <c r="U201" s="360">
        <f t="shared" si="56"/>
        <v>10.199999999999989</v>
      </c>
      <c r="W201" s="99" t="s">
        <v>255</v>
      </c>
      <c r="X201" s="99">
        <v>6</v>
      </c>
      <c r="Y201" s="99">
        <v>1.5</v>
      </c>
      <c r="Z201" s="169">
        <v>26.666666666666668</v>
      </c>
      <c r="AA201" s="169">
        <v>15.6</v>
      </c>
      <c r="AB201" s="169">
        <v>67.800000000000011</v>
      </c>
      <c r="AD201" s="169">
        <f t="shared" si="59"/>
        <v>0</v>
      </c>
      <c r="AE201" s="169">
        <f t="shared" si="60"/>
        <v>0</v>
      </c>
      <c r="AF201" s="169">
        <f t="shared" si="61"/>
        <v>0</v>
      </c>
      <c r="AH201" s="99" t="s">
        <v>255</v>
      </c>
      <c r="AI201" s="99">
        <v>8.5</v>
      </c>
      <c r="AJ201" s="99">
        <v>4</v>
      </c>
      <c r="AK201" s="363">
        <v>27.2</v>
      </c>
      <c r="AL201" s="363">
        <v>30.4</v>
      </c>
      <c r="AM201" s="363">
        <v>96.899999999999991</v>
      </c>
      <c r="AN201" s="393"/>
      <c r="AO201" s="363">
        <f t="shared" si="48"/>
        <v>0</v>
      </c>
      <c r="AP201" s="363">
        <f t="shared" si="49"/>
        <v>0</v>
      </c>
      <c r="AQ201" s="363">
        <f t="shared" si="50"/>
        <v>0</v>
      </c>
      <c r="AS201" s="363" t="str">
        <f t="shared" si="57"/>
        <v>Warm 봄 Bright</v>
      </c>
      <c r="AT201" s="1154" t="str">
        <f t="shared" si="58"/>
        <v>Warm 봄 Bright</v>
      </c>
    </row>
    <row r="202" spans="2:46" x14ac:dyDescent="0.4">
      <c r="B202" s="99" t="s">
        <v>255</v>
      </c>
      <c r="C202" s="99">
        <v>7.5</v>
      </c>
      <c r="D202" s="99">
        <v>7</v>
      </c>
      <c r="E202" s="423">
        <v>237</v>
      </c>
      <c r="F202" s="423">
        <v>174</v>
      </c>
      <c r="G202" s="423">
        <v>118</v>
      </c>
      <c r="H202" s="239">
        <f t="shared" si="51"/>
        <v>28.235294117647058</v>
      </c>
      <c r="I202" s="239">
        <f t="shared" si="52"/>
        <v>50.2</v>
      </c>
      <c r="J202" s="239">
        <f t="shared" si="53"/>
        <v>92.9</v>
      </c>
      <c r="L202" s="99" t="s">
        <v>255</v>
      </c>
      <c r="M202" s="99">
        <v>4</v>
      </c>
      <c r="N202" s="99">
        <v>8</v>
      </c>
      <c r="O202" s="360">
        <v>27.5</v>
      </c>
      <c r="P202" s="360">
        <v>31</v>
      </c>
      <c r="Q202" s="360">
        <v>91</v>
      </c>
      <c r="S202" s="360">
        <f t="shared" si="54"/>
        <v>0</v>
      </c>
      <c r="T202" s="360">
        <f t="shared" si="55"/>
        <v>0</v>
      </c>
      <c r="U202" s="360">
        <f t="shared" si="56"/>
        <v>0</v>
      </c>
      <c r="W202" s="99" t="s">
        <v>255</v>
      </c>
      <c r="X202" s="99">
        <v>2</v>
      </c>
      <c r="Y202" s="99">
        <v>9</v>
      </c>
      <c r="Z202" s="234">
        <v>28.421052631578949</v>
      </c>
      <c r="AA202" s="234">
        <v>15.6</v>
      </c>
      <c r="AB202" s="234">
        <v>95.7</v>
      </c>
      <c r="AD202" s="234">
        <f t="shared" si="59"/>
        <v>1.7543859649122808</v>
      </c>
      <c r="AE202" s="234">
        <f t="shared" si="60"/>
        <v>0</v>
      </c>
      <c r="AF202" s="234">
        <f t="shared" si="61"/>
        <v>27.899999999999991</v>
      </c>
      <c r="AH202" s="99" t="s">
        <v>255</v>
      </c>
      <c r="AI202" s="99">
        <v>6.5</v>
      </c>
      <c r="AJ202" s="99">
        <v>8</v>
      </c>
      <c r="AK202" s="282">
        <v>28.141592920353983</v>
      </c>
      <c r="AL202" s="282">
        <v>45.6</v>
      </c>
      <c r="AM202" s="282">
        <v>97.3</v>
      </c>
      <c r="AN202" s="393"/>
      <c r="AO202" s="282">
        <f t="shared" si="48"/>
        <v>0.94159292035398323</v>
      </c>
      <c r="AP202" s="282">
        <f t="shared" si="49"/>
        <v>15.200000000000003</v>
      </c>
      <c r="AQ202" s="282">
        <f t="shared" si="50"/>
        <v>0.40000000000000568</v>
      </c>
      <c r="AS202" s="282" t="str">
        <f t="shared" si="57"/>
        <v>Warm 봄 Bright</v>
      </c>
      <c r="AT202" s="1155" t="str">
        <f t="shared" si="58"/>
        <v>Warm 봄 Bright</v>
      </c>
    </row>
    <row r="203" spans="2:46" x14ac:dyDescent="0.4">
      <c r="B203" s="99" t="s">
        <v>255</v>
      </c>
      <c r="C203" s="99">
        <v>7.5</v>
      </c>
      <c r="D203" s="99">
        <v>7.5</v>
      </c>
      <c r="E203" s="425">
        <v>240</v>
      </c>
      <c r="F203" s="425">
        <v>173</v>
      </c>
      <c r="G203" s="425">
        <v>112</v>
      </c>
      <c r="H203" s="207">
        <f t="shared" si="51"/>
        <v>28.59375</v>
      </c>
      <c r="I203" s="207">
        <f t="shared" si="52"/>
        <v>53.300000000000004</v>
      </c>
      <c r="J203" s="207">
        <f t="shared" si="53"/>
        <v>94.1</v>
      </c>
      <c r="L203" s="99" t="s">
        <v>255</v>
      </c>
      <c r="M203" s="99">
        <v>8</v>
      </c>
      <c r="N203" s="99">
        <v>5.5</v>
      </c>
      <c r="O203" s="323">
        <v>27.5</v>
      </c>
      <c r="P203" s="323">
        <v>39.700000000000003</v>
      </c>
      <c r="Q203" s="323">
        <v>94.899999999999991</v>
      </c>
      <c r="S203" s="323">
        <f t="shared" si="54"/>
        <v>0</v>
      </c>
      <c r="T203" s="323">
        <f t="shared" si="55"/>
        <v>8.7000000000000028</v>
      </c>
      <c r="U203" s="323">
        <f t="shared" si="56"/>
        <v>3.8999999999999915</v>
      </c>
      <c r="W203" s="99" t="s">
        <v>255</v>
      </c>
      <c r="X203" s="99">
        <v>9</v>
      </c>
      <c r="Y203" s="99">
        <v>2</v>
      </c>
      <c r="Z203" s="234">
        <v>28.421052631578949</v>
      </c>
      <c r="AA203" s="234">
        <v>15.6</v>
      </c>
      <c r="AB203" s="234">
        <v>95.7</v>
      </c>
      <c r="AD203" s="234">
        <f t="shared" si="59"/>
        <v>0</v>
      </c>
      <c r="AE203" s="234">
        <f t="shared" si="60"/>
        <v>0</v>
      </c>
      <c r="AF203" s="234">
        <f t="shared" si="61"/>
        <v>0</v>
      </c>
      <c r="AH203" s="426" t="s">
        <v>255</v>
      </c>
      <c r="AI203" s="426">
        <v>8</v>
      </c>
      <c r="AJ203" s="426">
        <v>6.5</v>
      </c>
      <c r="AK203" s="427">
        <v>28.141592920353983</v>
      </c>
      <c r="AL203" s="427">
        <v>45.6</v>
      </c>
      <c r="AM203" s="427">
        <v>97.3</v>
      </c>
      <c r="AO203" s="427">
        <f t="shared" si="48"/>
        <v>0</v>
      </c>
      <c r="AP203" s="427">
        <f t="shared" si="49"/>
        <v>0</v>
      </c>
      <c r="AQ203" s="427">
        <f t="shared" si="50"/>
        <v>0</v>
      </c>
      <c r="AS203" s="282" t="str">
        <f t="shared" si="57"/>
        <v>Warm 봄 Bright</v>
      </c>
      <c r="AT203" s="1155" t="str">
        <f t="shared" si="58"/>
        <v>Warm 봄 Bright</v>
      </c>
    </row>
    <row r="204" spans="2:46" x14ac:dyDescent="0.4">
      <c r="B204" s="99" t="s">
        <v>255</v>
      </c>
      <c r="C204" s="99">
        <v>7.5</v>
      </c>
      <c r="D204" s="99">
        <v>8</v>
      </c>
      <c r="E204" s="428">
        <v>243</v>
      </c>
      <c r="F204" s="428">
        <v>172</v>
      </c>
      <c r="G204" s="428">
        <v>107</v>
      </c>
      <c r="H204" s="175">
        <f t="shared" si="51"/>
        <v>28.676470588235293</v>
      </c>
      <c r="I204" s="175">
        <f t="shared" si="52"/>
        <v>56.000000000000007</v>
      </c>
      <c r="J204" s="175">
        <f t="shared" si="53"/>
        <v>95.3</v>
      </c>
      <c r="L204" s="99" t="s">
        <v>255</v>
      </c>
      <c r="M204" s="99">
        <v>5.5</v>
      </c>
      <c r="N204" s="99">
        <v>8</v>
      </c>
      <c r="O204" s="323">
        <v>27.5</v>
      </c>
      <c r="P204" s="323">
        <v>39.700000000000003</v>
      </c>
      <c r="Q204" s="323">
        <v>94.899999999999991</v>
      </c>
      <c r="S204" s="323">
        <f t="shared" si="54"/>
        <v>0</v>
      </c>
      <c r="T204" s="323">
        <f t="shared" si="55"/>
        <v>0</v>
      </c>
      <c r="U204" s="323">
        <f t="shared" si="56"/>
        <v>0</v>
      </c>
      <c r="W204" s="99" t="s">
        <v>255</v>
      </c>
      <c r="X204" s="99">
        <v>1</v>
      </c>
      <c r="Y204" s="99">
        <v>4.5</v>
      </c>
      <c r="Z204" s="102">
        <v>24.705882352941178</v>
      </c>
      <c r="AA204" s="102">
        <v>14.499999999999998</v>
      </c>
      <c r="AB204" s="102">
        <v>45.9</v>
      </c>
      <c r="AD204" s="102">
        <f t="shared" si="59"/>
        <v>-3.7151702786377712</v>
      </c>
      <c r="AE204" s="102">
        <f t="shared" si="60"/>
        <v>-1.1000000000000014</v>
      </c>
      <c r="AF204" s="102">
        <f t="shared" si="61"/>
        <v>-49.800000000000004</v>
      </c>
      <c r="AH204" s="99" t="s">
        <v>255</v>
      </c>
      <c r="AI204" s="99">
        <v>2.5</v>
      </c>
      <c r="AJ204" s="99">
        <v>9</v>
      </c>
      <c r="AK204" s="272">
        <v>26.808510638297872</v>
      </c>
      <c r="AL204" s="272">
        <v>19</v>
      </c>
      <c r="AM204" s="272">
        <v>97.3</v>
      </c>
      <c r="AO204" s="272">
        <f t="shared" si="48"/>
        <v>-1.333082282056111</v>
      </c>
      <c r="AP204" s="272">
        <f t="shared" si="49"/>
        <v>-26.6</v>
      </c>
      <c r="AQ204" s="272">
        <f t="shared" si="50"/>
        <v>0</v>
      </c>
      <c r="AS204" s="272" t="str">
        <f t="shared" si="57"/>
        <v>Warm 봄 Light</v>
      </c>
      <c r="AT204" s="1156" t="str">
        <f t="shared" si="58"/>
        <v>Warm 봄 Light</v>
      </c>
    </row>
    <row r="205" spans="2:46" x14ac:dyDescent="0.4">
      <c r="B205" s="99" t="s">
        <v>255</v>
      </c>
      <c r="C205" s="99">
        <v>7.5</v>
      </c>
      <c r="D205" s="99">
        <v>8.5</v>
      </c>
      <c r="E205" s="429">
        <v>245</v>
      </c>
      <c r="F205" s="429">
        <v>171</v>
      </c>
      <c r="G205" s="429">
        <v>102</v>
      </c>
      <c r="H205" s="170">
        <f t="shared" si="51"/>
        <v>28.95104895104895</v>
      </c>
      <c r="I205" s="170">
        <f t="shared" si="52"/>
        <v>58.4</v>
      </c>
      <c r="J205" s="170">
        <f t="shared" si="53"/>
        <v>96.1</v>
      </c>
      <c r="L205" s="99" t="s">
        <v>255</v>
      </c>
      <c r="M205" s="99">
        <v>6.5</v>
      </c>
      <c r="N205" s="99">
        <v>7</v>
      </c>
      <c r="O205" s="246">
        <v>27.522935779816514</v>
      </c>
      <c r="P205" s="246">
        <v>49.5</v>
      </c>
      <c r="Q205" s="246">
        <v>86.3</v>
      </c>
      <c r="S205" s="246">
        <f t="shared" si="54"/>
        <v>2.2935779816513957E-2</v>
      </c>
      <c r="T205" s="246">
        <f t="shared" si="55"/>
        <v>9.7999999999999972</v>
      </c>
      <c r="U205" s="246">
        <f t="shared" si="56"/>
        <v>-8.5999999999999943</v>
      </c>
      <c r="W205" s="99" t="s">
        <v>255</v>
      </c>
      <c r="X205" s="99">
        <v>1.5</v>
      </c>
      <c r="Y205" s="99">
        <v>7</v>
      </c>
      <c r="Z205" s="174">
        <v>26.666666666666668</v>
      </c>
      <c r="AA205" s="174">
        <v>14.499999999999998</v>
      </c>
      <c r="AB205" s="174">
        <v>72.899999999999991</v>
      </c>
      <c r="AD205" s="174">
        <f t="shared" si="59"/>
        <v>1.9607843137254903</v>
      </c>
      <c r="AE205" s="174">
        <f t="shared" si="60"/>
        <v>0</v>
      </c>
      <c r="AF205" s="174">
        <f t="shared" si="61"/>
        <v>26.999999999999993</v>
      </c>
      <c r="AH205" s="99" t="s">
        <v>255</v>
      </c>
      <c r="AI205" s="99">
        <v>9</v>
      </c>
      <c r="AJ205" s="99">
        <v>2.5</v>
      </c>
      <c r="AK205" s="272">
        <v>26.808510638297872</v>
      </c>
      <c r="AL205" s="272">
        <v>19</v>
      </c>
      <c r="AM205" s="272">
        <v>97.3</v>
      </c>
      <c r="AO205" s="272">
        <f t="shared" si="48"/>
        <v>0</v>
      </c>
      <c r="AP205" s="272">
        <f t="shared" si="49"/>
        <v>0</v>
      </c>
      <c r="AQ205" s="272">
        <f t="shared" si="50"/>
        <v>0</v>
      </c>
      <c r="AS205" s="272" t="str">
        <f t="shared" si="57"/>
        <v>Warm 봄 Light</v>
      </c>
      <c r="AT205" s="1156" t="str">
        <f t="shared" si="58"/>
        <v>Warm 봄 Light</v>
      </c>
    </row>
    <row r="206" spans="2:46" x14ac:dyDescent="0.4">
      <c r="B206" s="99" t="s">
        <v>255</v>
      </c>
      <c r="C206" s="99">
        <v>7.5</v>
      </c>
      <c r="D206" s="99">
        <v>9</v>
      </c>
      <c r="E206" s="430">
        <v>247</v>
      </c>
      <c r="F206" s="430">
        <v>170</v>
      </c>
      <c r="G206" s="430">
        <v>96</v>
      </c>
      <c r="H206" s="144">
        <f t="shared" si="51"/>
        <v>29.403973509933774</v>
      </c>
      <c r="I206" s="144">
        <f t="shared" si="52"/>
        <v>61.1</v>
      </c>
      <c r="J206" s="144">
        <f t="shared" si="53"/>
        <v>96.899999999999991</v>
      </c>
      <c r="L206" s="99" t="s">
        <v>255</v>
      </c>
      <c r="M206" s="99">
        <v>7.5</v>
      </c>
      <c r="N206" s="99">
        <v>6.5</v>
      </c>
      <c r="O206" s="268">
        <v>27.567567567567568</v>
      </c>
      <c r="P206" s="268">
        <v>47.4</v>
      </c>
      <c r="Q206" s="268">
        <v>91.8</v>
      </c>
      <c r="S206" s="268">
        <f t="shared" si="54"/>
        <v>4.4631787751054475E-2</v>
      </c>
      <c r="T206" s="268">
        <f t="shared" si="55"/>
        <v>-2.1000000000000014</v>
      </c>
      <c r="U206" s="268">
        <f t="shared" si="56"/>
        <v>5.5</v>
      </c>
      <c r="W206" s="99" t="s">
        <v>255</v>
      </c>
      <c r="X206" s="99">
        <v>6.5</v>
      </c>
      <c r="Y206" s="99">
        <v>1.5</v>
      </c>
      <c r="Z206" s="174">
        <v>26.666666666666668</v>
      </c>
      <c r="AA206" s="174">
        <v>14.499999999999998</v>
      </c>
      <c r="AB206" s="174">
        <v>72.899999999999991</v>
      </c>
      <c r="AD206" s="174">
        <f t="shared" si="59"/>
        <v>0</v>
      </c>
      <c r="AE206" s="174">
        <f t="shared" si="60"/>
        <v>0</v>
      </c>
      <c r="AF206" s="174">
        <f t="shared" si="61"/>
        <v>0</v>
      </c>
      <c r="AH206" s="99" t="s">
        <v>255</v>
      </c>
      <c r="AI206" s="99">
        <v>4.5</v>
      </c>
      <c r="AJ206" s="99">
        <v>8.5</v>
      </c>
      <c r="AK206" s="368">
        <v>27.46987951807229</v>
      </c>
      <c r="AL206" s="368">
        <v>33.200000000000003</v>
      </c>
      <c r="AM206" s="368">
        <v>98</v>
      </c>
      <c r="AO206" s="368">
        <f t="shared" si="48"/>
        <v>0.66136887977441816</v>
      </c>
      <c r="AP206" s="368">
        <f t="shared" si="49"/>
        <v>14.200000000000003</v>
      </c>
      <c r="AQ206" s="368">
        <f t="shared" si="50"/>
        <v>0.70000000000000284</v>
      </c>
      <c r="AS206" s="368" t="str">
        <f t="shared" si="57"/>
        <v>Warm 봄 Bright</v>
      </c>
      <c r="AT206" s="1157" t="str">
        <f t="shared" si="58"/>
        <v>Warm 봄 Bright</v>
      </c>
    </row>
    <row r="207" spans="2:46" x14ac:dyDescent="0.4">
      <c r="B207" s="99" t="s">
        <v>255</v>
      </c>
      <c r="C207" s="99">
        <v>8</v>
      </c>
      <c r="D207" s="99">
        <v>1</v>
      </c>
      <c r="E207" s="133">
        <v>208</v>
      </c>
      <c r="F207" s="133">
        <v>198</v>
      </c>
      <c r="G207" s="133">
        <v>190</v>
      </c>
      <c r="H207" s="134">
        <f t="shared" si="51"/>
        <v>26.666666666666668</v>
      </c>
      <c r="I207" s="134">
        <f t="shared" si="52"/>
        <v>8.6999999999999993</v>
      </c>
      <c r="J207" s="134">
        <f t="shared" si="53"/>
        <v>81.599999999999994</v>
      </c>
      <c r="L207" s="99" t="s">
        <v>255</v>
      </c>
      <c r="M207" s="99">
        <v>6.5</v>
      </c>
      <c r="N207" s="99">
        <v>7.5</v>
      </c>
      <c r="O207" s="268">
        <v>27.567567567567568</v>
      </c>
      <c r="P207" s="268">
        <v>47.4</v>
      </c>
      <c r="Q207" s="268">
        <v>91.8</v>
      </c>
      <c r="S207" s="268">
        <f t="shared" si="54"/>
        <v>0</v>
      </c>
      <c r="T207" s="268">
        <f t="shared" si="55"/>
        <v>0</v>
      </c>
      <c r="U207" s="268">
        <f t="shared" si="56"/>
        <v>0</v>
      </c>
      <c r="W207" s="99" t="s">
        <v>255</v>
      </c>
      <c r="X207" s="99">
        <v>1</v>
      </c>
      <c r="Y207" s="99">
        <v>5</v>
      </c>
      <c r="Z207" s="106">
        <v>24.705882352941178</v>
      </c>
      <c r="AA207" s="106">
        <v>13.100000000000001</v>
      </c>
      <c r="AB207" s="106">
        <v>51</v>
      </c>
      <c r="AD207" s="106">
        <f t="shared" si="59"/>
        <v>-1.9607843137254903</v>
      </c>
      <c r="AE207" s="106">
        <f t="shared" si="60"/>
        <v>-1.3999999999999968</v>
      </c>
      <c r="AF207" s="106">
        <f t="shared" si="61"/>
        <v>-21.899999999999991</v>
      </c>
      <c r="AH207" s="99" t="s">
        <v>255</v>
      </c>
      <c r="AI207" s="99">
        <v>8.5</v>
      </c>
      <c r="AJ207" s="99">
        <v>4.5</v>
      </c>
      <c r="AK207" s="368">
        <v>27.46987951807229</v>
      </c>
      <c r="AL207" s="368">
        <v>33.200000000000003</v>
      </c>
      <c r="AM207" s="368">
        <v>98</v>
      </c>
      <c r="AO207" s="368">
        <f t="shared" si="48"/>
        <v>0</v>
      </c>
      <c r="AP207" s="368">
        <f t="shared" si="49"/>
        <v>0</v>
      </c>
      <c r="AQ207" s="368">
        <f t="shared" si="50"/>
        <v>0</v>
      </c>
      <c r="AS207" s="368" t="str">
        <f t="shared" si="57"/>
        <v>Warm 봄 Bright</v>
      </c>
      <c r="AT207" s="1157" t="str">
        <f t="shared" si="58"/>
        <v>Warm 봄 Bright</v>
      </c>
    </row>
    <row r="208" spans="2:46" x14ac:dyDescent="0.4">
      <c r="B208" s="99" t="s">
        <v>255</v>
      </c>
      <c r="C208" s="99">
        <v>8</v>
      </c>
      <c r="D208" s="99">
        <v>1.5</v>
      </c>
      <c r="E208" s="182">
        <v>212</v>
      </c>
      <c r="F208" s="182">
        <v>197</v>
      </c>
      <c r="G208" s="182">
        <v>186</v>
      </c>
      <c r="H208" s="183">
        <f t="shared" si="51"/>
        <v>25.384615384615383</v>
      </c>
      <c r="I208" s="183">
        <f t="shared" si="52"/>
        <v>12.3</v>
      </c>
      <c r="J208" s="183">
        <f t="shared" si="53"/>
        <v>83.1</v>
      </c>
      <c r="L208" s="99" t="s">
        <v>255</v>
      </c>
      <c r="M208" s="99">
        <v>7</v>
      </c>
      <c r="N208" s="99">
        <v>6.5</v>
      </c>
      <c r="O208" s="199">
        <v>27.652173913043477</v>
      </c>
      <c r="P208" s="199">
        <v>55.000000000000007</v>
      </c>
      <c r="Q208" s="199">
        <v>82</v>
      </c>
      <c r="S208" s="199">
        <f t="shared" si="54"/>
        <v>8.4606345475908284E-2</v>
      </c>
      <c r="T208" s="199">
        <f t="shared" si="55"/>
        <v>7.6000000000000085</v>
      </c>
      <c r="U208" s="199">
        <f t="shared" si="56"/>
        <v>-9.7999999999999972</v>
      </c>
      <c r="W208" s="99" t="s">
        <v>255</v>
      </c>
      <c r="X208" s="99">
        <v>4.5</v>
      </c>
      <c r="Y208" s="99">
        <v>1</v>
      </c>
      <c r="Z208" s="106">
        <v>24.705882352941178</v>
      </c>
      <c r="AA208" s="106">
        <v>13.100000000000001</v>
      </c>
      <c r="AB208" s="106">
        <v>51</v>
      </c>
      <c r="AD208" s="106">
        <f t="shared" si="59"/>
        <v>0</v>
      </c>
      <c r="AE208" s="106">
        <f t="shared" si="60"/>
        <v>0</v>
      </c>
      <c r="AF208" s="106">
        <f t="shared" si="61"/>
        <v>0</v>
      </c>
      <c r="AH208" s="99" t="s">
        <v>255</v>
      </c>
      <c r="AI208" s="99">
        <v>1</v>
      </c>
      <c r="AJ208" s="99">
        <v>9.5</v>
      </c>
      <c r="AK208" s="147">
        <v>27</v>
      </c>
      <c r="AL208" s="147">
        <v>8</v>
      </c>
      <c r="AM208" s="147">
        <v>98</v>
      </c>
      <c r="AO208" s="147">
        <f t="shared" si="48"/>
        <v>-0.46987951807228967</v>
      </c>
      <c r="AP208" s="147">
        <f t="shared" si="49"/>
        <v>-25.200000000000003</v>
      </c>
      <c r="AQ208" s="147">
        <f t="shared" si="50"/>
        <v>0</v>
      </c>
      <c r="AS208" s="147" t="str">
        <f t="shared" si="57"/>
        <v>Warm 봄 Light</v>
      </c>
      <c r="AT208" s="1158" t="str">
        <f t="shared" si="58"/>
        <v>Warm 봄 Light</v>
      </c>
    </row>
    <row r="209" spans="2:46" x14ac:dyDescent="0.4">
      <c r="B209" s="99" t="s">
        <v>255</v>
      </c>
      <c r="C209" s="99">
        <v>8</v>
      </c>
      <c r="D209" s="99">
        <v>2</v>
      </c>
      <c r="E209" s="227">
        <v>216</v>
      </c>
      <c r="F209" s="227">
        <v>196</v>
      </c>
      <c r="G209" s="227">
        <v>181</v>
      </c>
      <c r="H209" s="228">
        <f t="shared" si="51"/>
        <v>25.714285714285715</v>
      </c>
      <c r="I209" s="228">
        <f t="shared" si="52"/>
        <v>16.2</v>
      </c>
      <c r="J209" s="228">
        <f t="shared" si="53"/>
        <v>84.7</v>
      </c>
      <c r="L209" s="99" t="s">
        <v>255</v>
      </c>
      <c r="M209" s="99">
        <v>6.5</v>
      </c>
      <c r="N209" s="99">
        <v>5</v>
      </c>
      <c r="O209" s="136">
        <v>27.692307692307693</v>
      </c>
      <c r="P209" s="136">
        <v>63</v>
      </c>
      <c r="Q209" s="136">
        <v>64.7</v>
      </c>
      <c r="S209" s="136">
        <f t="shared" si="54"/>
        <v>4.0133779264216685E-2</v>
      </c>
      <c r="T209" s="136">
        <f t="shared" si="55"/>
        <v>7.9999999999999929</v>
      </c>
      <c r="U209" s="136">
        <f t="shared" si="56"/>
        <v>-17.299999999999997</v>
      </c>
      <c r="W209" s="99" t="s">
        <v>255</v>
      </c>
      <c r="X209" s="99">
        <v>1.5</v>
      </c>
      <c r="Y209" s="99">
        <v>7.5</v>
      </c>
      <c r="Z209" s="179">
        <v>25.384615384615383</v>
      </c>
      <c r="AA209" s="179">
        <v>13.100000000000001</v>
      </c>
      <c r="AB209" s="179">
        <v>78</v>
      </c>
      <c r="AD209" s="179">
        <f t="shared" si="59"/>
        <v>0.67873303167420573</v>
      </c>
      <c r="AE209" s="179">
        <f t="shared" si="60"/>
        <v>0</v>
      </c>
      <c r="AF209" s="179">
        <f t="shared" si="61"/>
        <v>27</v>
      </c>
      <c r="AH209" s="99" t="s">
        <v>255</v>
      </c>
      <c r="AI209" s="99">
        <v>9.5</v>
      </c>
      <c r="AJ209" s="99">
        <v>1</v>
      </c>
      <c r="AK209" s="147">
        <v>27</v>
      </c>
      <c r="AL209" s="147">
        <v>8</v>
      </c>
      <c r="AM209" s="147">
        <v>98</v>
      </c>
      <c r="AO209" s="147">
        <f t="shared" si="48"/>
        <v>0</v>
      </c>
      <c r="AP209" s="147">
        <f t="shared" si="49"/>
        <v>0</v>
      </c>
      <c r="AQ209" s="147">
        <f t="shared" si="50"/>
        <v>0</v>
      </c>
      <c r="AS209" s="147" t="str">
        <f t="shared" si="57"/>
        <v>Warm 봄 Light</v>
      </c>
      <c r="AT209" s="1158" t="str">
        <f t="shared" si="58"/>
        <v>Warm 봄 Light</v>
      </c>
    </row>
    <row r="210" spans="2:46" x14ac:dyDescent="0.4">
      <c r="B210" s="99" t="s">
        <v>255</v>
      </c>
      <c r="C210" s="99">
        <v>8</v>
      </c>
      <c r="D210" s="99">
        <v>2.5</v>
      </c>
      <c r="E210" s="266">
        <v>220</v>
      </c>
      <c r="F210" s="266">
        <v>195</v>
      </c>
      <c r="G210" s="266">
        <v>176</v>
      </c>
      <c r="H210" s="267">
        <f t="shared" si="51"/>
        <v>25.90909090909091</v>
      </c>
      <c r="I210" s="267">
        <f t="shared" si="52"/>
        <v>20</v>
      </c>
      <c r="J210" s="267">
        <f t="shared" si="53"/>
        <v>86.3</v>
      </c>
      <c r="L210" s="99" t="s">
        <v>255</v>
      </c>
      <c r="M210" s="99">
        <v>7</v>
      </c>
      <c r="N210" s="99">
        <v>7</v>
      </c>
      <c r="O210" s="215">
        <v>27.692307692307693</v>
      </c>
      <c r="P210" s="215">
        <v>52.5</v>
      </c>
      <c r="Q210" s="215">
        <v>87.5</v>
      </c>
      <c r="S210" s="215">
        <f t="shared" si="54"/>
        <v>0</v>
      </c>
      <c r="T210" s="215">
        <f t="shared" si="55"/>
        <v>-10.5</v>
      </c>
      <c r="U210" s="215">
        <f t="shared" si="56"/>
        <v>22.799999999999997</v>
      </c>
      <c r="W210" s="99" t="s">
        <v>255</v>
      </c>
      <c r="X210" s="99">
        <v>7</v>
      </c>
      <c r="Y210" s="99">
        <v>1.5</v>
      </c>
      <c r="Z210" s="179">
        <v>25.384615384615383</v>
      </c>
      <c r="AA210" s="179">
        <v>13.100000000000001</v>
      </c>
      <c r="AB210" s="179">
        <v>78</v>
      </c>
      <c r="AD210" s="179">
        <f t="shared" si="59"/>
        <v>0</v>
      </c>
      <c r="AE210" s="179">
        <f t="shared" si="60"/>
        <v>0</v>
      </c>
      <c r="AF210" s="179">
        <f t="shared" si="61"/>
        <v>0</v>
      </c>
      <c r="AH210" s="99" t="s">
        <v>255</v>
      </c>
      <c r="AI210" s="99">
        <v>7</v>
      </c>
      <c r="AJ210" s="99">
        <v>8</v>
      </c>
      <c r="AK210" s="254">
        <v>28.524590163934427</v>
      </c>
      <c r="AL210" s="254">
        <v>48.6</v>
      </c>
      <c r="AM210" s="254">
        <v>98.4</v>
      </c>
      <c r="AO210" s="254">
        <f t="shared" si="48"/>
        <v>1.5245901639344268</v>
      </c>
      <c r="AP210" s="254">
        <f t="shared" si="49"/>
        <v>40.6</v>
      </c>
      <c r="AQ210" s="254">
        <f t="shared" si="50"/>
        <v>0.40000000000000568</v>
      </c>
      <c r="AS210" s="254" t="str">
        <f t="shared" si="57"/>
        <v>Warm 봄 Bright</v>
      </c>
      <c r="AT210" s="1159" t="str">
        <f t="shared" si="58"/>
        <v>Warm 봄 Bright</v>
      </c>
    </row>
    <row r="211" spans="2:46" x14ac:dyDescent="0.4">
      <c r="B211" s="99" t="s">
        <v>255</v>
      </c>
      <c r="C211" s="99">
        <v>8</v>
      </c>
      <c r="D211" s="99">
        <v>3</v>
      </c>
      <c r="E211" s="301">
        <v>224</v>
      </c>
      <c r="F211" s="301">
        <v>194</v>
      </c>
      <c r="G211" s="301">
        <v>171</v>
      </c>
      <c r="H211" s="302">
        <f t="shared" si="51"/>
        <v>26.037735849056602</v>
      </c>
      <c r="I211" s="302">
        <f t="shared" si="52"/>
        <v>23.7</v>
      </c>
      <c r="J211" s="302">
        <f t="shared" si="53"/>
        <v>87.8</v>
      </c>
      <c r="L211" s="99" t="s">
        <v>255</v>
      </c>
      <c r="M211" s="99">
        <v>8.5</v>
      </c>
      <c r="N211" s="99">
        <v>3.5</v>
      </c>
      <c r="O211" s="337">
        <v>27.692307692307693</v>
      </c>
      <c r="P211" s="337">
        <v>26.900000000000002</v>
      </c>
      <c r="Q211" s="337">
        <v>94.899999999999991</v>
      </c>
      <c r="S211" s="337">
        <f t="shared" si="54"/>
        <v>0</v>
      </c>
      <c r="T211" s="337">
        <f t="shared" si="55"/>
        <v>-25.599999999999998</v>
      </c>
      <c r="U211" s="337">
        <f t="shared" si="56"/>
        <v>7.3999999999999915</v>
      </c>
      <c r="W211" s="99" t="s">
        <v>255</v>
      </c>
      <c r="X211" s="99">
        <v>1.5</v>
      </c>
      <c r="Y211" s="99">
        <v>8</v>
      </c>
      <c r="Z211" s="183">
        <v>25.384615384615383</v>
      </c>
      <c r="AA211" s="183">
        <v>12.3</v>
      </c>
      <c r="AB211" s="183">
        <v>83.1</v>
      </c>
      <c r="AD211" s="183">
        <f t="shared" si="59"/>
        <v>0</v>
      </c>
      <c r="AE211" s="183">
        <f t="shared" si="60"/>
        <v>-0.80000000000000071</v>
      </c>
      <c r="AF211" s="183">
        <f t="shared" si="61"/>
        <v>5.0999999999999943</v>
      </c>
      <c r="AH211" s="99" t="s">
        <v>255</v>
      </c>
      <c r="AI211" s="99">
        <v>8</v>
      </c>
      <c r="AJ211" s="99">
        <v>7</v>
      </c>
      <c r="AK211" s="254">
        <v>28.524590163934427</v>
      </c>
      <c r="AL211" s="254">
        <v>48.6</v>
      </c>
      <c r="AM211" s="254">
        <v>98.4</v>
      </c>
      <c r="AO211" s="254">
        <f t="shared" si="48"/>
        <v>0</v>
      </c>
      <c r="AP211" s="254">
        <f t="shared" si="49"/>
        <v>0</v>
      </c>
      <c r="AQ211" s="254">
        <f t="shared" si="50"/>
        <v>0</v>
      </c>
      <c r="AS211" s="254" t="str">
        <f t="shared" si="57"/>
        <v>Warm 봄 Bright</v>
      </c>
      <c r="AT211" s="1159" t="str">
        <f t="shared" si="58"/>
        <v>Warm 봄 Bright</v>
      </c>
    </row>
    <row r="212" spans="2:46" x14ac:dyDescent="0.4">
      <c r="B212" s="99" t="s">
        <v>255</v>
      </c>
      <c r="C212" s="99">
        <v>8</v>
      </c>
      <c r="D212" s="99">
        <v>3.5</v>
      </c>
      <c r="E212" s="333">
        <v>228</v>
      </c>
      <c r="F212" s="333">
        <v>194</v>
      </c>
      <c r="G212" s="333">
        <v>166</v>
      </c>
      <c r="H212" s="334">
        <f t="shared" si="51"/>
        <v>27.096774193548388</v>
      </c>
      <c r="I212" s="334">
        <f t="shared" si="52"/>
        <v>27.200000000000003</v>
      </c>
      <c r="J212" s="334">
        <f t="shared" si="53"/>
        <v>89.4</v>
      </c>
      <c r="L212" s="99" t="s">
        <v>255</v>
      </c>
      <c r="M212" s="99">
        <v>3.5</v>
      </c>
      <c r="N212" s="99">
        <v>8.5</v>
      </c>
      <c r="O212" s="337">
        <v>27.692307692307693</v>
      </c>
      <c r="P212" s="337">
        <v>26.900000000000002</v>
      </c>
      <c r="Q212" s="337">
        <v>94.899999999999991</v>
      </c>
      <c r="S212" s="337">
        <f t="shared" si="54"/>
        <v>0</v>
      </c>
      <c r="T212" s="337">
        <f t="shared" si="55"/>
        <v>0</v>
      </c>
      <c r="U212" s="337">
        <f t="shared" si="56"/>
        <v>0</v>
      </c>
      <c r="W212" s="99" t="s">
        <v>255</v>
      </c>
      <c r="X212" s="99">
        <v>8</v>
      </c>
      <c r="Y212" s="99">
        <v>1.5</v>
      </c>
      <c r="Z212" s="183">
        <v>25.384615384615383</v>
      </c>
      <c r="AA212" s="183">
        <v>12.3</v>
      </c>
      <c r="AB212" s="183">
        <v>83.1</v>
      </c>
      <c r="AD212" s="183">
        <f t="shared" si="59"/>
        <v>0</v>
      </c>
      <c r="AE212" s="183">
        <f t="shared" si="60"/>
        <v>0</v>
      </c>
      <c r="AF212" s="183">
        <f t="shared" si="61"/>
        <v>0</v>
      </c>
      <c r="AH212" s="99" t="s">
        <v>255</v>
      </c>
      <c r="AI212" s="99">
        <v>5</v>
      </c>
      <c r="AJ212" s="99">
        <v>8.5</v>
      </c>
      <c r="AK212" s="354">
        <v>27.692307692307693</v>
      </c>
      <c r="AL212" s="354">
        <v>36</v>
      </c>
      <c r="AM212" s="354">
        <v>99.2</v>
      </c>
      <c r="AO212" s="354">
        <f t="shared" si="48"/>
        <v>-0.83228247162673341</v>
      </c>
      <c r="AP212" s="354">
        <f t="shared" si="49"/>
        <v>-12.600000000000001</v>
      </c>
      <c r="AQ212" s="354">
        <f t="shared" si="50"/>
        <v>0.79999999999999716</v>
      </c>
      <c r="AS212" s="354" t="str">
        <f t="shared" si="57"/>
        <v>Warm 봄 Bright</v>
      </c>
      <c r="AT212" s="1160" t="str">
        <f t="shared" si="58"/>
        <v>Warm 봄 Bright</v>
      </c>
    </row>
    <row r="213" spans="2:46" x14ac:dyDescent="0.4">
      <c r="B213" s="99" t="s">
        <v>255</v>
      </c>
      <c r="C213" s="99">
        <v>8</v>
      </c>
      <c r="D213" s="99">
        <v>4</v>
      </c>
      <c r="E213" s="359">
        <v>232</v>
      </c>
      <c r="F213" s="359">
        <v>193</v>
      </c>
      <c r="G213" s="359">
        <v>160</v>
      </c>
      <c r="H213" s="360">
        <f t="shared" si="51"/>
        <v>27.5</v>
      </c>
      <c r="I213" s="360">
        <f t="shared" si="52"/>
        <v>31</v>
      </c>
      <c r="J213" s="360">
        <f t="shared" si="53"/>
        <v>91</v>
      </c>
      <c r="L213" s="99" t="s">
        <v>255</v>
      </c>
      <c r="M213" s="99">
        <v>8</v>
      </c>
      <c r="N213" s="99">
        <v>6</v>
      </c>
      <c r="O213" s="306">
        <v>27.692307692307693</v>
      </c>
      <c r="P213" s="306">
        <v>42.4</v>
      </c>
      <c r="Q213" s="306">
        <v>96.1</v>
      </c>
      <c r="S213" s="306">
        <f t="shared" si="54"/>
        <v>0</v>
      </c>
      <c r="T213" s="306">
        <f t="shared" si="55"/>
        <v>15.499999999999996</v>
      </c>
      <c r="U213" s="306">
        <f t="shared" si="56"/>
        <v>1.2000000000000028</v>
      </c>
      <c r="W213" s="99" t="s">
        <v>255</v>
      </c>
      <c r="X213" s="99">
        <v>1</v>
      </c>
      <c r="Y213" s="99">
        <v>5.5</v>
      </c>
      <c r="Z213" s="111">
        <v>21.176470588235293</v>
      </c>
      <c r="AA213" s="111">
        <v>11.899999999999999</v>
      </c>
      <c r="AB213" s="111">
        <v>56.100000000000009</v>
      </c>
      <c r="AD213" s="111">
        <f t="shared" si="59"/>
        <v>-4.2081447963800898</v>
      </c>
      <c r="AE213" s="111">
        <f t="shared" si="60"/>
        <v>-0.40000000000000213</v>
      </c>
      <c r="AF213" s="111">
        <f t="shared" si="61"/>
        <v>-26.999999999999986</v>
      </c>
      <c r="AH213" s="99" t="s">
        <v>255</v>
      </c>
      <c r="AI213" s="99">
        <v>8.5</v>
      </c>
      <c r="AJ213" s="99">
        <v>5</v>
      </c>
      <c r="AK213" s="354">
        <v>27.692307692307693</v>
      </c>
      <c r="AL213" s="354">
        <v>36</v>
      </c>
      <c r="AM213" s="354">
        <v>99.2</v>
      </c>
      <c r="AO213" s="354">
        <f t="shared" si="48"/>
        <v>0</v>
      </c>
      <c r="AP213" s="354">
        <f t="shared" si="49"/>
        <v>0</v>
      </c>
      <c r="AQ213" s="354">
        <f t="shared" si="50"/>
        <v>0</v>
      </c>
      <c r="AS213" s="354" t="str">
        <f t="shared" si="57"/>
        <v>Warm 봄 Bright</v>
      </c>
      <c r="AT213" s="1160" t="str">
        <f t="shared" si="58"/>
        <v>Warm 봄 Bright</v>
      </c>
    </row>
    <row r="214" spans="2:46" x14ac:dyDescent="0.4">
      <c r="B214" s="99" t="s">
        <v>255</v>
      </c>
      <c r="C214" s="99">
        <v>8</v>
      </c>
      <c r="D214" s="99">
        <v>4.5</v>
      </c>
      <c r="E214" s="374">
        <v>235</v>
      </c>
      <c r="F214" s="374">
        <v>192</v>
      </c>
      <c r="G214" s="374">
        <v>156</v>
      </c>
      <c r="H214" s="364">
        <f t="shared" si="51"/>
        <v>27.341772151898734</v>
      </c>
      <c r="I214" s="364">
        <f t="shared" si="52"/>
        <v>33.6</v>
      </c>
      <c r="J214" s="364">
        <f t="shared" si="53"/>
        <v>92.2</v>
      </c>
      <c r="L214" s="99" t="s">
        <v>255</v>
      </c>
      <c r="M214" s="99">
        <v>6</v>
      </c>
      <c r="N214" s="99">
        <v>8</v>
      </c>
      <c r="O214" s="306">
        <v>27.692307692307693</v>
      </c>
      <c r="P214" s="306">
        <v>42.4</v>
      </c>
      <c r="Q214" s="306">
        <v>96.1</v>
      </c>
      <c r="S214" s="306">
        <f t="shared" si="54"/>
        <v>0</v>
      </c>
      <c r="T214" s="306">
        <f t="shared" si="55"/>
        <v>0</v>
      </c>
      <c r="U214" s="306">
        <f t="shared" si="56"/>
        <v>0</v>
      </c>
      <c r="W214" s="99" t="s">
        <v>255</v>
      </c>
      <c r="X214" s="99">
        <v>5</v>
      </c>
      <c r="Y214" s="99">
        <v>1</v>
      </c>
      <c r="Z214" s="111">
        <v>21.176470588235293</v>
      </c>
      <c r="AA214" s="111">
        <v>11.899999999999999</v>
      </c>
      <c r="AB214" s="111">
        <v>56.100000000000009</v>
      </c>
      <c r="AD214" s="111">
        <f t="shared" si="59"/>
        <v>0</v>
      </c>
      <c r="AE214" s="111">
        <f t="shared" si="60"/>
        <v>0</v>
      </c>
      <c r="AF214" s="111">
        <f t="shared" si="61"/>
        <v>0</v>
      </c>
      <c r="AH214" s="99" t="s">
        <v>255</v>
      </c>
      <c r="AI214" s="99">
        <v>3</v>
      </c>
      <c r="AJ214" s="99">
        <v>9</v>
      </c>
      <c r="AK214" s="308">
        <v>26.896551724137932</v>
      </c>
      <c r="AL214" s="308">
        <v>22.900000000000002</v>
      </c>
      <c r="AM214" s="308">
        <v>99.2</v>
      </c>
      <c r="AO214" s="308">
        <f t="shared" si="48"/>
        <v>-0.79575596816976102</v>
      </c>
      <c r="AP214" s="308">
        <f t="shared" si="49"/>
        <v>-13.099999999999998</v>
      </c>
      <c r="AQ214" s="308">
        <f t="shared" si="50"/>
        <v>0</v>
      </c>
      <c r="AS214" s="308" t="str">
        <f t="shared" si="57"/>
        <v>Warm 봄 Light</v>
      </c>
      <c r="AT214" s="1161" t="str">
        <f t="shared" si="58"/>
        <v>Warm 봄 Light</v>
      </c>
    </row>
    <row r="215" spans="2:46" x14ac:dyDescent="0.4">
      <c r="B215" s="99" t="s">
        <v>255</v>
      </c>
      <c r="C215" s="99">
        <v>8</v>
      </c>
      <c r="D215" s="99">
        <v>5</v>
      </c>
      <c r="E215" s="384">
        <v>239</v>
      </c>
      <c r="F215" s="384">
        <v>191</v>
      </c>
      <c r="G215" s="384">
        <v>151</v>
      </c>
      <c r="H215" s="346">
        <f t="shared" si="51"/>
        <v>27.272727272727273</v>
      </c>
      <c r="I215" s="346">
        <f t="shared" si="52"/>
        <v>36.799999999999997</v>
      </c>
      <c r="J215" s="346">
        <f t="shared" si="53"/>
        <v>93.7</v>
      </c>
      <c r="L215" s="99" t="s">
        <v>255</v>
      </c>
      <c r="M215" s="99">
        <v>8.5</v>
      </c>
      <c r="N215" s="99">
        <v>5</v>
      </c>
      <c r="O215" s="354">
        <v>27.692307692307693</v>
      </c>
      <c r="P215" s="354">
        <v>36</v>
      </c>
      <c r="Q215" s="354">
        <v>99.2</v>
      </c>
      <c r="S215" s="354">
        <f t="shared" si="54"/>
        <v>0</v>
      </c>
      <c r="T215" s="354">
        <f t="shared" si="55"/>
        <v>-6.3999999999999986</v>
      </c>
      <c r="U215" s="354">
        <f t="shared" si="56"/>
        <v>3.1000000000000085</v>
      </c>
      <c r="W215" s="99" t="s">
        <v>255</v>
      </c>
      <c r="X215" s="99">
        <v>1.5</v>
      </c>
      <c r="Y215" s="99">
        <v>8.5</v>
      </c>
      <c r="Z215" s="189">
        <v>26.666666666666668</v>
      </c>
      <c r="AA215" s="189">
        <v>11.899999999999999</v>
      </c>
      <c r="AB215" s="189">
        <v>88.6</v>
      </c>
      <c r="AD215" s="189">
        <f t="shared" si="59"/>
        <v>5.4901960784313744</v>
      </c>
      <c r="AE215" s="189">
        <f t="shared" si="60"/>
        <v>0</v>
      </c>
      <c r="AF215" s="189">
        <f t="shared" si="61"/>
        <v>32.499999999999986</v>
      </c>
      <c r="AH215" s="99" t="s">
        <v>255</v>
      </c>
      <c r="AI215" s="99">
        <v>9</v>
      </c>
      <c r="AJ215" s="99">
        <v>3</v>
      </c>
      <c r="AK215" s="308">
        <v>26.896551724137932</v>
      </c>
      <c r="AL215" s="308">
        <v>22.900000000000002</v>
      </c>
      <c r="AM215" s="308">
        <v>99.2</v>
      </c>
      <c r="AO215" s="308">
        <f t="shared" si="48"/>
        <v>0</v>
      </c>
      <c r="AP215" s="308">
        <f t="shared" si="49"/>
        <v>0</v>
      </c>
      <c r="AQ215" s="308">
        <f t="shared" si="50"/>
        <v>0</v>
      </c>
      <c r="AS215" s="308" t="str">
        <f t="shared" si="57"/>
        <v>Warm 봄 Light</v>
      </c>
      <c r="AT215" s="1161" t="str">
        <f t="shared" si="58"/>
        <v>Warm 봄 Light</v>
      </c>
    </row>
    <row r="216" spans="2:46" x14ac:dyDescent="0.4">
      <c r="B216" s="99" t="s">
        <v>255</v>
      </c>
      <c r="C216" s="99">
        <v>8</v>
      </c>
      <c r="D216" s="99">
        <v>5.5</v>
      </c>
      <c r="E216" s="397">
        <v>242</v>
      </c>
      <c r="F216" s="397">
        <v>190</v>
      </c>
      <c r="G216" s="397">
        <v>146</v>
      </c>
      <c r="H216" s="323">
        <f t="shared" si="51"/>
        <v>27.5</v>
      </c>
      <c r="I216" s="323">
        <f t="shared" si="52"/>
        <v>39.700000000000003</v>
      </c>
      <c r="J216" s="323">
        <f t="shared" si="53"/>
        <v>94.899999999999991</v>
      </c>
      <c r="L216" s="99" t="s">
        <v>255</v>
      </c>
      <c r="M216" s="99">
        <v>5</v>
      </c>
      <c r="N216" s="99">
        <v>8.5</v>
      </c>
      <c r="O216" s="354">
        <v>27.692307692307693</v>
      </c>
      <c r="P216" s="354">
        <v>36</v>
      </c>
      <c r="Q216" s="354">
        <v>99.2</v>
      </c>
      <c r="S216" s="354">
        <f t="shared" si="54"/>
        <v>0</v>
      </c>
      <c r="T216" s="354">
        <f t="shared" si="55"/>
        <v>0</v>
      </c>
      <c r="U216" s="354">
        <f t="shared" si="56"/>
        <v>0</v>
      </c>
      <c r="W216" s="99" t="s">
        <v>255</v>
      </c>
      <c r="X216" s="99">
        <v>8.5</v>
      </c>
      <c r="Y216" s="99">
        <v>1.5</v>
      </c>
      <c r="Z216" s="189">
        <v>26.666666666666668</v>
      </c>
      <c r="AA216" s="189">
        <v>11.899999999999999</v>
      </c>
      <c r="AB216" s="189">
        <v>88.6</v>
      </c>
      <c r="AD216" s="189">
        <f t="shared" si="59"/>
        <v>0</v>
      </c>
      <c r="AE216" s="189">
        <f t="shared" si="60"/>
        <v>0</v>
      </c>
      <c r="AF216" s="189">
        <f t="shared" si="61"/>
        <v>0</v>
      </c>
      <c r="AH216" s="99" t="s">
        <v>255</v>
      </c>
      <c r="AI216" s="99">
        <v>1.5</v>
      </c>
      <c r="AJ216" s="99">
        <v>9.5</v>
      </c>
      <c r="AK216" s="197">
        <v>26.896551724137932</v>
      </c>
      <c r="AL216" s="197">
        <v>11.4</v>
      </c>
      <c r="AM216" s="197">
        <v>99.6</v>
      </c>
      <c r="AO216" s="197">
        <f t="shared" si="48"/>
        <v>0</v>
      </c>
      <c r="AP216" s="197">
        <f t="shared" si="49"/>
        <v>-11.500000000000002</v>
      </c>
      <c r="AQ216" s="197">
        <f t="shared" si="50"/>
        <v>0.39999999999999147</v>
      </c>
      <c r="AS216" s="197" t="str">
        <f t="shared" si="57"/>
        <v>Warm 봄 Light</v>
      </c>
      <c r="AT216" s="1162" t="str">
        <f t="shared" si="58"/>
        <v>Warm 봄 Light</v>
      </c>
    </row>
    <row r="217" spans="2:46" x14ac:dyDescent="0.4">
      <c r="B217" s="99" t="s">
        <v>255</v>
      </c>
      <c r="C217" s="99">
        <v>8</v>
      </c>
      <c r="D217" s="99">
        <v>6</v>
      </c>
      <c r="E217" s="406">
        <v>245</v>
      </c>
      <c r="F217" s="406">
        <v>189</v>
      </c>
      <c r="G217" s="406">
        <v>141</v>
      </c>
      <c r="H217" s="306">
        <f t="shared" si="51"/>
        <v>27.692307692307693</v>
      </c>
      <c r="I217" s="306">
        <f t="shared" si="52"/>
        <v>42.4</v>
      </c>
      <c r="J217" s="306">
        <f t="shared" si="53"/>
        <v>96.1</v>
      </c>
      <c r="L217" s="99" t="s">
        <v>255</v>
      </c>
      <c r="M217" s="99">
        <v>7</v>
      </c>
      <c r="N217" s="99">
        <v>4.5</v>
      </c>
      <c r="O217" s="108">
        <v>27.777777777777779</v>
      </c>
      <c r="P217" s="108">
        <v>70.599999999999994</v>
      </c>
      <c r="Q217" s="108">
        <v>60</v>
      </c>
      <c r="S217" s="108">
        <f t="shared" si="54"/>
        <v>8.5470085470085166E-2</v>
      </c>
      <c r="T217" s="108">
        <f t="shared" si="55"/>
        <v>34.599999999999994</v>
      </c>
      <c r="U217" s="108">
        <f t="shared" si="56"/>
        <v>-39.200000000000003</v>
      </c>
      <c r="W217" s="99" t="s">
        <v>255</v>
      </c>
      <c r="X217" s="99">
        <v>1.5</v>
      </c>
      <c r="Y217" s="99">
        <v>9</v>
      </c>
      <c r="Z217" s="193">
        <v>25.714285714285715</v>
      </c>
      <c r="AA217" s="193">
        <v>11.700000000000001</v>
      </c>
      <c r="AB217" s="193">
        <v>94.1</v>
      </c>
      <c r="AD217" s="193">
        <f t="shared" si="59"/>
        <v>-0.95238095238095255</v>
      </c>
      <c r="AE217" s="193">
        <f t="shared" si="60"/>
        <v>-0.19999999999999751</v>
      </c>
      <c r="AF217" s="193">
        <f t="shared" si="61"/>
        <v>5.5</v>
      </c>
      <c r="AH217" s="99" t="s">
        <v>255</v>
      </c>
      <c r="AI217" s="99">
        <v>9.5</v>
      </c>
      <c r="AJ217" s="99">
        <v>1.5</v>
      </c>
      <c r="AK217" s="197">
        <v>26.896551724137932</v>
      </c>
      <c r="AL217" s="197">
        <v>11.4</v>
      </c>
      <c r="AM217" s="197">
        <v>99.6</v>
      </c>
      <c r="AO217" s="197">
        <f t="shared" si="48"/>
        <v>0</v>
      </c>
      <c r="AP217" s="197">
        <f t="shared" si="49"/>
        <v>0</v>
      </c>
      <c r="AQ217" s="197">
        <f t="shared" si="50"/>
        <v>0</v>
      </c>
      <c r="AS217" s="197" t="str">
        <f t="shared" si="57"/>
        <v>Warm 봄 Light</v>
      </c>
      <c r="AT217" s="1162" t="str">
        <f t="shared" si="58"/>
        <v>Warm 봄 Light</v>
      </c>
    </row>
    <row r="218" spans="2:46" x14ac:dyDescent="0.4">
      <c r="B218" s="99" t="s">
        <v>255</v>
      </c>
      <c r="C218" s="99">
        <v>8</v>
      </c>
      <c r="D218" s="99">
        <v>6.5</v>
      </c>
      <c r="E218" s="415">
        <v>248</v>
      </c>
      <c r="F218" s="415">
        <v>188</v>
      </c>
      <c r="G218" s="415">
        <v>135</v>
      </c>
      <c r="H218" s="282">
        <f t="shared" si="51"/>
        <v>28.141592920353983</v>
      </c>
      <c r="I218" s="282">
        <f t="shared" si="52"/>
        <v>45.6</v>
      </c>
      <c r="J218" s="282">
        <f t="shared" si="53"/>
        <v>97.3</v>
      </c>
      <c r="L218" s="99" t="s">
        <v>255</v>
      </c>
      <c r="M218" s="99">
        <v>7</v>
      </c>
      <c r="N218" s="99">
        <v>5.5</v>
      </c>
      <c r="O218" s="140">
        <v>27.857142857142858</v>
      </c>
      <c r="P218" s="140">
        <v>61.9</v>
      </c>
      <c r="Q218" s="140">
        <v>71</v>
      </c>
      <c r="S218" s="140">
        <f t="shared" si="54"/>
        <v>7.9365079365079083E-2</v>
      </c>
      <c r="T218" s="140">
        <f t="shared" si="55"/>
        <v>-8.6999999999999957</v>
      </c>
      <c r="U218" s="140">
        <f t="shared" si="56"/>
        <v>11</v>
      </c>
      <c r="W218" s="99" t="s">
        <v>255</v>
      </c>
      <c r="X218" s="99">
        <v>9</v>
      </c>
      <c r="Y218" s="99">
        <v>1.5</v>
      </c>
      <c r="Z218" s="193">
        <v>25.714285714285715</v>
      </c>
      <c r="AA218" s="193">
        <v>11.700000000000001</v>
      </c>
      <c r="AB218" s="193">
        <v>94.1</v>
      </c>
      <c r="AD218" s="193">
        <f t="shared" si="59"/>
        <v>0</v>
      </c>
      <c r="AE218" s="193">
        <f t="shared" si="60"/>
        <v>0</v>
      </c>
      <c r="AF218" s="193">
        <f t="shared" si="61"/>
        <v>0</v>
      </c>
      <c r="AH218" s="431" t="s">
        <v>255</v>
      </c>
      <c r="AI218" s="431">
        <v>8</v>
      </c>
      <c r="AJ218" s="431">
        <v>7.5</v>
      </c>
      <c r="AK218" s="432">
        <v>28.396946564885496</v>
      </c>
      <c r="AL218" s="432">
        <v>51.4</v>
      </c>
      <c r="AM218" s="432">
        <v>100</v>
      </c>
      <c r="AO218" s="432">
        <f t="shared" si="48"/>
        <v>1.500394840747564</v>
      </c>
      <c r="AP218" s="432">
        <f t="shared" si="49"/>
        <v>40</v>
      </c>
      <c r="AQ218" s="432">
        <f t="shared" si="50"/>
        <v>0.40000000000000568</v>
      </c>
      <c r="AS218" s="432" t="str">
        <f t="shared" si="57"/>
        <v>Warm 봄 Bright</v>
      </c>
      <c r="AT218" s="1163" t="str">
        <f t="shared" si="58"/>
        <v>Warm 봄 Bright</v>
      </c>
    </row>
    <row r="219" spans="2:46" x14ac:dyDescent="0.4">
      <c r="B219" s="99" t="s">
        <v>255</v>
      </c>
      <c r="C219" s="99">
        <v>8</v>
      </c>
      <c r="D219" s="99">
        <v>7</v>
      </c>
      <c r="E219" s="424">
        <v>251</v>
      </c>
      <c r="F219" s="424">
        <v>187</v>
      </c>
      <c r="G219" s="424">
        <v>129</v>
      </c>
      <c r="H219" s="254">
        <f t="shared" si="51"/>
        <v>28.524590163934427</v>
      </c>
      <c r="I219" s="254">
        <f t="shared" si="52"/>
        <v>48.6</v>
      </c>
      <c r="J219" s="254">
        <f t="shared" si="53"/>
        <v>98.4</v>
      </c>
      <c r="L219" s="99" t="s">
        <v>255</v>
      </c>
      <c r="M219" s="99">
        <v>7</v>
      </c>
      <c r="N219" s="99">
        <v>6</v>
      </c>
      <c r="O219" s="167">
        <v>27.894736842105264</v>
      </c>
      <c r="P219" s="167">
        <v>58.5</v>
      </c>
      <c r="Q219" s="167">
        <v>76.5</v>
      </c>
      <c r="S219" s="167">
        <f t="shared" si="54"/>
        <v>3.7593984962406068E-2</v>
      </c>
      <c r="T219" s="167">
        <f t="shared" si="55"/>
        <v>-3.3999999999999986</v>
      </c>
      <c r="U219" s="167">
        <f t="shared" si="56"/>
        <v>5.5</v>
      </c>
      <c r="W219" s="99" t="s">
        <v>255</v>
      </c>
      <c r="X219" s="99">
        <v>1</v>
      </c>
      <c r="Y219" s="99">
        <v>6</v>
      </c>
      <c r="Z219" s="115">
        <v>23.333333333333332</v>
      </c>
      <c r="AA219" s="115">
        <v>11.5</v>
      </c>
      <c r="AB219" s="115">
        <v>61.199999999999996</v>
      </c>
      <c r="AD219" s="115">
        <f t="shared" si="59"/>
        <v>-2.3809523809523832</v>
      </c>
      <c r="AE219" s="115">
        <f t="shared" si="60"/>
        <v>-0.20000000000000107</v>
      </c>
      <c r="AF219" s="115">
        <f t="shared" si="61"/>
        <v>-32.9</v>
      </c>
    </row>
    <row r="220" spans="2:46" x14ac:dyDescent="0.4">
      <c r="B220" s="99" t="s">
        <v>255</v>
      </c>
      <c r="C220" s="99">
        <v>8</v>
      </c>
      <c r="D220" s="99">
        <v>7.5</v>
      </c>
      <c r="E220" s="433">
        <v>255</v>
      </c>
      <c r="F220" s="433">
        <v>186</v>
      </c>
      <c r="G220" s="433">
        <v>124</v>
      </c>
      <c r="H220" s="232">
        <f t="shared" si="51"/>
        <v>28.396946564885496</v>
      </c>
      <c r="I220" s="232">
        <f t="shared" si="52"/>
        <v>51.4</v>
      </c>
      <c r="J220" s="232">
        <f t="shared" si="53"/>
        <v>100</v>
      </c>
      <c r="L220" s="99" t="s">
        <v>255</v>
      </c>
      <c r="M220" s="99">
        <v>7</v>
      </c>
      <c r="N220" s="99">
        <v>5</v>
      </c>
      <c r="O220" s="122">
        <v>28.108108108108109</v>
      </c>
      <c r="P220" s="122">
        <v>66.5</v>
      </c>
      <c r="Q220" s="122">
        <v>65.5</v>
      </c>
      <c r="S220" s="122">
        <f t="shared" si="54"/>
        <v>0.21337126600284506</v>
      </c>
      <c r="T220" s="122">
        <f t="shared" si="55"/>
        <v>8</v>
      </c>
      <c r="U220" s="122">
        <f t="shared" si="56"/>
        <v>-11</v>
      </c>
      <c r="W220" s="99" t="s">
        <v>255</v>
      </c>
      <c r="X220" s="99">
        <v>5.5</v>
      </c>
      <c r="Y220" s="99">
        <v>1</v>
      </c>
      <c r="Z220" s="115">
        <v>23.333333333333332</v>
      </c>
      <c r="AA220" s="115">
        <v>11.5</v>
      </c>
      <c r="AB220" s="115">
        <v>61.199999999999996</v>
      </c>
      <c r="AD220" s="115">
        <f t="shared" si="59"/>
        <v>0</v>
      </c>
      <c r="AE220" s="115">
        <f t="shared" si="60"/>
        <v>0</v>
      </c>
      <c r="AF220" s="115">
        <f t="shared" si="61"/>
        <v>0</v>
      </c>
    </row>
    <row r="221" spans="2:46" x14ac:dyDescent="0.4">
      <c r="B221" s="99" t="s">
        <v>255</v>
      </c>
      <c r="C221" s="99">
        <v>8.5</v>
      </c>
      <c r="D221" s="99">
        <v>1</v>
      </c>
      <c r="E221" s="137">
        <v>222</v>
      </c>
      <c r="F221" s="137">
        <v>212</v>
      </c>
      <c r="G221" s="137">
        <v>203</v>
      </c>
      <c r="H221" s="138">
        <f t="shared" si="51"/>
        <v>28.421052631578949</v>
      </c>
      <c r="I221" s="138">
        <f t="shared" si="52"/>
        <v>8.6</v>
      </c>
      <c r="J221" s="138">
        <f t="shared" si="53"/>
        <v>87.1</v>
      </c>
      <c r="L221" s="99" t="s">
        <v>255</v>
      </c>
      <c r="M221" s="99">
        <v>8</v>
      </c>
      <c r="N221" s="99">
        <v>6.5</v>
      </c>
      <c r="O221" s="282">
        <v>28.141592920353983</v>
      </c>
      <c r="P221" s="282">
        <v>45.6</v>
      </c>
      <c r="Q221" s="282">
        <v>97.3</v>
      </c>
      <c r="S221" s="282">
        <f t="shared" si="54"/>
        <v>3.3484812245873741E-2</v>
      </c>
      <c r="T221" s="282">
        <f t="shared" si="55"/>
        <v>-20.9</v>
      </c>
      <c r="U221" s="282">
        <f t="shared" si="56"/>
        <v>31.799999999999997</v>
      </c>
      <c r="W221" s="99" t="s">
        <v>255</v>
      </c>
      <c r="X221" s="99">
        <v>1.5</v>
      </c>
      <c r="Y221" s="99">
        <v>9.5</v>
      </c>
      <c r="Z221" s="197">
        <v>26.896551724137932</v>
      </c>
      <c r="AA221" s="197">
        <v>11.4</v>
      </c>
      <c r="AB221" s="197">
        <v>99.6</v>
      </c>
      <c r="AD221" s="197">
        <f t="shared" si="59"/>
        <v>3.5632183908046002</v>
      </c>
      <c r="AE221" s="197">
        <f t="shared" si="60"/>
        <v>-9.9999999999999645E-2</v>
      </c>
      <c r="AF221" s="197">
        <f t="shared" si="61"/>
        <v>38.4</v>
      </c>
    </row>
    <row r="222" spans="2:46" x14ac:dyDescent="0.4">
      <c r="B222" s="99" t="s">
        <v>255</v>
      </c>
      <c r="C222" s="99">
        <v>8.5</v>
      </c>
      <c r="D222" s="99">
        <v>1.5</v>
      </c>
      <c r="E222" s="188">
        <v>226</v>
      </c>
      <c r="F222" s="188">
        <v>211</v>
      </c>
      <c r="G222" s="188">
        <v>199</v>
      </c>
      <c r="H222" s="189">
        <f t="shared" si="51"/>
        <v>26.666666666666668</v>
      </c>
      <c r="I222" s="189">
        <f t="shared" si="52"/>
        <v>11.899999999999999</v>
      </c>
      <c r="J222" s="189">
        <f t="shared" si="53"/>
        <v>88.6</v>
      </c>
      <c r="L222" s="99" t="s">
        <v>255</v>
      </c>
      <c r="M222" s="99">
        <v>6.5</v>
      </c>
      <c r="N222" s="99">
        <v>8</v>
      </c>
      <c r="O222" s="282">
        <v>28.141592920353983</v>
      </c>
      <c r="P222" s="282">
        <v>45.6</v>
      </c>
      <c r="Q222" s="282">
        <v>97.3</v>
      </c>
      <c r="S222" s="282">
        <f t="shared" si="54"/>
        <v>0</v>
      </c>
      <c r="T222" s="282">
        <f t="shared" si="55"/>
        <v>0</v>
      </c>
      <c r="U222" s="282">
        <f t="shared" si="56"/>
        <v>0</v>
      </c>
      <c r="W222" s="99" t="s">
        <v>255</v>
      </c>
      <c r="X222" s="99">
        <v>9.5</v>
      </c>
      <c r="Y222" s="99">
        <v>1.5</v>
      </c>
      <c r="Z222" s="197">
        <v>26.896551724137932</v>
      </c>
      <c r="AA222" s="197">
        <v>11.4</v>
      </c>
      <c r="AB222" s="197">
        <v>99.6</v>
      </c>
      <c r="AD222" s="197">
        <f t="shared" si="59"/>
        <v>0</v>
      </c>
      <c r="AE222" s="197">
        <f t="shared" si="60"/>
        <v>0</v>
      </c>
      <c r="AF222" s="197">
        <f t="shared" si="61"/>
        <v>0</v>
      </c>
    </row>
    <row r="223" spans="2:46" x14ac:dyDescent="0.4">
      <c r="B223" s="99" t="s">
        <v>255</v>
      </c>
      <c r="C223" s="99">
        <v>8.5</v>
      </c>
      <c r="D223" s="99">
        <v>2</v>
      </c>
      <c r="E223" s="230">
        <v>230</v>
      </c>
      <c r="F223" s="230">
        <v>210</v>
      </c>
      <c r="G223" s="230">
        <v>194</v>
      </c>
      <c r="H223" s="231">
        <f t="shared" si="51"/>
        <v>26.666666666666668</v>
      </c>
      <c r="I223" s="231">
        <f t="shared" si="52"/>
        <v>15.7</v>
      </c>
      <c r="J223" s="231">
        <f t="shared" si="53"/>
        <v>90.2</v>
      </c>
      <c r="L223" s="99" t="s">
        <v>255</v>
      </c>
      <c r="M223" s="99">
        <v>7.5</v>
      </c>
      <c r="N223" s="99">
        <v>7</v>
      </c>
      <c r="O223" s="239">
        <v>28.235294117647058</v>
      </c>
      <c r="P223" s="239">
        <v>50.2</v>
      </c>
      <c r="Q223" s="239">
        <v>92.9</v>
      </c>
      <c r="S223" s="239">
        <f t="shared" si="54"/>
        <v>9.3701197293075467E-2</v>
      </c>
      <c r="T223" s="239">
        <f t="shared" si="55"/>
        <v>4.6000000000000014</v>
      </c>
      <c r="U223" s="239">
        <f t="shared" si="56"/>
        <v>-4.3999999999999915</v>
      </c>
      <c r="W223" s="99" t="s">
        <v>255</v>
      </c>
      <c r="X223" s="99">
        <v>1</v>
      </c>
      <c r="Y223" s="99">
        <v>6.5</v>
      </c>
      <c r="Z223" s="120">
        <v>23.333333333333332</v>
      </c>
      <c r="AA223" s="120">
        <v>10.7</v>
      </c>
      <c r="AB223" s="120">
        <v>66.3</v>
      </c>
      <c r="AD223" s="120">
        <f t="shared" si="59"/>
        <v>-3.5632183908046002</v>
      </c>
      <c r="AE223" s="120">
        <f t="shared" si="60"/>
        <v>-0.70000000000000107</v>
      </c>
      <c r="AF223" s="120">
        <f t="shared" si="61"/>
        <v>-33.299999999999997</v>
      </c>
    </row>
    <row r="224" spans="2:46" x14ac:dyDescent="0.4">
      <c r="B224" s="99" t="s">
        <v>255</v>
      </c>
      <c r="C224" s="99">
        <v>8.5</v>
      </c>
      <c r="D224" s="99">
        <v>2.5</v>
      </c>
      <c r="E224" s="269">
        <v>234</v>
      </c>
      <c r="F224" s="269">
        <v>209</v>
      </c>
      <c r="G224" s="269">
        <v>188</v>
      </c>
      <c r="H224" s="270">
        <f t="shared" si="51"/>
        <v>27.391304347826086</v>
      </c>
      <c r="I224" s="270">
        <f t="shared" si="52"/>
        <v>19.7</v>
      </c>
      <c r="J224" s="270">
        <f t="shared" si="53"/>
        <v>91.8</v>
      </c>
      <c r="L224" s="99" t="s">
        <v>255</v>
      </c>
      <c r="M224" s="99">
        <v>7</v>
      </c>
      <c r="N224" s="99">
        <v>7.5</v>
      </c>
      <c r="O224" s="239">
        <v>28.235294117647058</v>
      </c>
      <c r="P224" s="239">
        <v>50.2</v>
      </c>
      <c r="Q224" s="239">
        <v>92.9</v>
      </c>
      <c r="S224" s="239">
        <f t="shared" si="54"/>
        <v>0</v>
      </c>
      <c r="T224" s="239">
        <f t="shared" si="55"/>
        <v>0</v>
      </c>
      <c r="U224" s="239">
        <f t="shared" si="56"/>
        <v>0</v>
      </c>
      <c r="W224" s="99" t="s">
        <v>255</v>
      </c>
      <c r="X224" s="99">
        <v>6</v>
      </c>
      <c r="Y224" s="99">
        <v>1</v>
      </c>
      <c r="Z224" s="120">
        <v>23.333333333333332</v>
      </c>
      <c r="AA224" s="120">
        <v>10.7</v>
      </c>
      <c r="AB224" s="120">
        <v>66.3</v>
      </c>
      <c r="AD224" s="120">
        <f t="shared" si="59"/>
        <v>0</v>
      </c>
      <c r="AE224" s="120">
        <f t="shared" si="60"/>
        <v>0</v>
      </c>
      <c r="AF224" s="120">
        <f t="shared" si="61"/>
        <v>0</v>
      </c>
    </row>
    <row r="225" spans="2:32" x14ac:dyDescent="0.4">
      <c r="B225" s="99" t="s">
        <v>255</v>
      </c>
      <c r="C225" s="99">
        <v>8.5</v>
      </c>
      <c r="D225" s="99">
        <v>3</v>
      </c>
      <c r="E225" s="304">
        <v>238</v>
      </c>
      <c r="F225" s="304">
        <v>208</v>
      </c>
      <c r="G225" s="304">
        <v>183</v>
      </c>
      <c r="H225" s="305">
        <f t="shared" si="51"/>
        <v>27.272727272727273</v>
      </c>
      <c r="I225" s="305">
        <f t="shared" si="52"/>
        <v>23.1</v>
      </c>
      <c r="J225" s="305">
        <f t="shared" si="53"/>
        <v>93.300000000000011</v>
      </c>
      <c r="L225" s="99" t="s">
        <v>255</v>
      </c>
      <c r="M225" s="99">
        <v>8</v>
      </c>
      <c r="N225" s="99">
        <v>7.5</v>
      </c>
      <c r="O225" s="232">
        <v>28.396946564885496</v>
      </c>
      <c r="P225" s="232">
        <v>51.4</v>
      </c>
      <c r="Q225" s="232">
        <v>100</v>
      </c>
      <c r="S225" s="232">
        <f t="shared" si="54"/>
        <v>0.16165244723843841</v>
      </c>
      <c r="T225" s="232">
        <f t="shared" si="55"/>
        <v>1.1999999999999957</v>
      </c>
      <c r="U225" s="232">
        <f t="shared" si="56"/>
        <v>7.0999999999999943</v>
      </c>
      <c r="W225" s="99" t="s">
        <v>255</v>
      </c>
      <c r="X225" s="99">
        <v>1</v>
      </c>
      <c r="Y225" s="99">
        <v>7</v>
      </c>
      <c r="Z225" s="124">
        <v>26.666666666666668</v>
      </c>
      <c r="AA225" s="124">
        <v>9.9</v>
      </c>
      <c r="AB225" s="124">
        <v>71.399999999999991</v>
      </c>
      <c r="AD225" s="124">
        <f t="shared" si="59"/>
        <v>3.3333333333333357</v>
      </c>
      <c r="AE225" s="124">
        <f t="shared" si="60"/>
        <v>-0.79999999999999893</v>
      </c>
      <c r="AF225" s="124">
        <f t="shared" si="61"/>
        <v>5.0999999999999943</v>
      </c>
    </row>
    <row r="226" spans="2:32" x14ac:dyDescent="0.4">
      <c r="B226" s="99" t="s">
        <v>255</v>
      </c>
      <c r="C226" s="99">
        <v>8.5</v>
      </c>
      <c r="D226" s="99">
        <v>3.5</v>
      </c>
      <c r="E226" s="336">
        <v>242</v>
      </c>
      <c r="F226" s="336">
        <v>207</v>
      </c>
      <c r="G226" s="336">
        <v>177</v>
      </c>
      <c r="H226" s="337">
        <f t="shared" si="51"/>
        <v>27.692307692307693</v>
      </c>
      <c r="I226" s="337">
        <f t="shared" si="52"/>
        <v>26.900000000000002</v>
      </c>
      <c r="J226" s="337">
        <f t="shared" si="53"/>
        <v>94.899999999999991</v>
      </c>
      <c r="L226" s="99" t="s">
        <v>255</v>
      </c>
      <c r="M226" s="99">
        <v>8.5</v>
      </c>
      <c r="N226" s="99">
        <v>1</v>
      </c>
      <c r="O226" s="138">
        <v>28.421052631578949</v>
      </c>
      <c r="P226" s="138">
        <v>8.6</v>
      </c>
      <c r="Q226" s="138">
        <v>87.1</v>
      </c>
      <c r="S226" s="138">
        <f t="shared" si="54"/>
        <v>2.4106066693452277E-2</v>
      </c>
      <c r="T226" s="138">
        <f t="shared" si="55"/>
        <v>-42.8</v>
      </c>
      <c r="U226" s="138">
        <f t="shared" si="56"/>
        <v>-12.900000000000006</v>
      </c>
      <c r="W226" s="99" t="s">
        <v>255</v>
      </c>
      <c r="X226" s="99">
        <v>6.5</v>
      </c>
      <c r="Y226" s="99">
        <v>1</v>
      </c>
      <c r="Z226" s="124">
        <v>26.666666666666668</v>
      </c>
      <c r="AA226" s="124">
        <v>9.9</v>
      </c>
      <c r="AB226" s="124">
        <v>71.399999999999991</v>
      </c>
      <c r="AD226" s="124">
        <f t="shared" si="59"/>
        <v>0</v>
      </c>
      <c r="AE226" s="124">
        <f t="shared" si="60"/>
        <v>0</v>
      </c>
      <c r="AF226" s="124">
        <f t="shared" si="61"/>
        <v>0</v>
      </c>
    </row>
    <row r="227" spans="2:32" x14ac:dyDescent="0.4">
      <c r="B227" s="99" t="s">
        <v>255</v>
      </c>
      <c r="C227" s="99">
        <v>8.5</v>
      </c>
      <c r="D227" s="99">
        <v>4</v>
      </c>
      <c r="E227" s="362">
        <v>247</v>
      </c>
      <c r="F227" s="362">
        <v>206</v>
      </c>
      <c r="G227" s="362">
        <v>172</v>
      </c>
      <c r="H227" s="363">
        <f t="shared" si="51"/>
        <v>27.2</v>
      </c>
      <c r="I227" s="363">
        <f t="shared" si="52"/>
        <v>30.4</v>
      </c>
      <c r="J227" s="363">
        <f t="shared" si="53"/>
        <v>96.899999999999991</v>
      </c>
      <c r="L227" s="99" t="s">
        <v>255</v>
      </c>
      <c r="M227" s="99">
        <v>1</v>
      </c>
      <c r="N227" s="99">
        <v>8.5</v>
      </c>
      <c r="O227" s="138">
        <v>28.421052631578949</v>
      </c>
      <c r="P227" s="138">
        <v>8.6</v>
      </c>
      <c r="Q227" s="138">
        <v>87.1</v>
      </c>
      <c r="S227" s="138">
        <f t="shared" si="54"/>
        <v>0</v>
      </c>
      <c r="T227" s="138">
        <f t="shared" si="55"/>
        <v>0</v>
      </c>
      <c r="U227" s="138">
        <f t="shared" si="56"/>
        <v>0</v>
      </c>
      <c r="W227" s="99" t="s">
        <v>255</v>
      </c>
      <c r="X227" s="99">
        <v>1</v>
      </c>
      <c r="Y227" s="99">
        <v>7.5</v>
      </c>
      <c r="Z227" s="128">
        <v>26.666666666666668</v>
      </c>
      <c r="AA227" s="128">
        <v>9.1999999999999993</v>
      </c>
      <c r="AB227" s="128">
        <v>76.5</v>
      </c>
      <c r="AD227" s="128">
        <f t="shared" si="59"/>
        <v>0</v>
      </c>
      <c r="AE227" s="128">
        <f t="shared" si="60"/>
        <v>-0.70000000000000107</v>
      </c>
      <c r="AF227" s="128">
        <f t="shared" si="61"/>
        <v>5.1000000000000085</v>
      </c>
    </row>
    <row r="228" spans="2:32" x14ac:dyDescent="0.4">
      <c r="B228" s="99" t="s">
        <v>255</v>
      </c>
      <c r="C228" s="99">
        <v>8.5</v>
      </c>
      <c r="D228" s="99">
        <v>4.5</v>
      </c>
      <c r="E228" s="375">
        <v>250</v>
      </c>
      <c r="F228" s="375">
        <v>205</v>
      </c>
      <c r="G228" s="375">
        <v>167</v>
      </c>
      <c r="H228" s="368">
        <f t="shared" si="51"/>
        <v>27.46987951807229</v>
      </c>
      <c r="I228" s="368">
        <f t="shared" si="52"/>
        <v>33.200000000000003</v>
      </c>
      <c r="J228" s="368">
        <f t="shared" si="53"/>
        <v>98</v>
      </c>
      <c r="L228" s="99" t="s">
        <v>255</v>
      </c>
      <c r="M228" s="99">
        <v>9</v>
      </c>
      <c r="N228" s="99">
        <v>2</v>
      </c>
      <c r="O228" s="234">
        <v>28.421052631578949</v>
      </c>
      <c r="P228" s="234">
        <v>15.6</v>
      </c>
      <c r="Q228" s="234">
        <v>95.7</v>
      </c>
      <c r="S228" s="234">
        <f t="shared" si="54"/>
        <v>0</v>
      </c>
      <c r="T228" s="234">
        <f t="shared" si="55"/>
        <v>7</v>
      </c>
      <c r="U228" s="234">
        <f t="shared" si="56"/>
        <v>8.6000000000000085</v>
      </c>
      <c r="W228" s="99" t="s">
        <v>255</v>
      </c>
      <c r="X228" s="99">
        <v>7</v>
      </c>
      <c r="Y228" s="99">
        <v>1</v>
      </c>
      <c r="Z228" s="128">
        <v>26.666666666666668</v>
      </c>
      <c r="AA228" s="128">
        <v>9.1999999999999993</v>
      </c>
      <c r="AB228" s="128">
        <v>76.5</v>
      </c>
      <c r="AD228" s="128">
        <f t="shared" si="59"/>
        <v>0</v>
      </c>
      <c r="AE228" s="128">
        <f t="shared" si="60"/>
        <v>0</v>
      </c>
      <c r="AF228" s="128">
        <f t="shared" si="61"/>
        <v>0</v>
      </c>
    </row>
    <row r="229" spans="2:32" x14ac:dyDescent="0.4">
      <c r="B229" s="99" t="s">
        <v>255</v>
      </c>
      <c r="C229" s="99">
        <v>8.5</v>
      </c>
      <c r="D229" s="99">
        <v>5</v>
      </c>
      <c r="E229" s="385">
        <v>253</v>
      </c>
      <c r="F229" s="385">
        <v>204</v>
      </c>
      <c r="G229" s="385">
        <v>162</v>
      </c>
      <c r="H229" s="354">
        <f t="shared" si="51"/>
        <v>27.692307692307693</v>
      </c>
      <c r="I229" s="354">
        <f t="shared" si="52"/>
        <v>36</v>
      </c>
      <c r="J229" s="354">
        <f t="shared" si="53"/>
        <v>99.2</v>
      </c>
      <c r="L229" s="99" t="s">
        <v>255</v>
      </c>
      <c r="M229" s="99">
        <v>2</v>
      </c>
      <c r="N229" s="99">
        <v>9</v>
      </c>
      <c r="O229" s="234">
        <v>28.421052631578949</v>
      </c>
      <c r="P229" s="234">
        <v>15.6</v>
      </c>
      <c r="Q229" s="234">
        <v>95.7</v>
      </c>
      <c r="S229" s="234">
        <f t="shared" si="54"/>
        <v>0</v>
      </c>
      <c r="T229" s="234">
        <f t="shared" si="55"/>
        <v>0</v>
      </c>
      <c r="U229" s="234">
        <f t="shared" si="56"/>
        <v>0</v>
      </c>
      <c r="W229" s="99" t="s">
        <v>255</v>
      </c>
      <c r="X229" s="99">
        <v>1</v>
      </c>
      <c r="Y229" s="99">
        <v>8</v>
      </c>
      <c r="Z229" s="134">
        <v>26.666666666666668</v>
      </c>
      <c r="AA229" s="134">
        <v>8.6999999999999993</v>
      </c>
      <c r="AB229" s="134">
        <v>81.599999999999994</v>
      </c>
      <c r="AD229" s="134">
        <f t="shared" si="59"/>
        <v>0</v>
      </c>
      <c r="AE229" s="134">
        <f t="shared" si="60"/>
        <v>-0.5</v>
      </c>
      <c r="AF229" s="134">
        <f t="shared" si="61"/>
        <v>5.0999999999999943</v>
      </c>
    </row>
    <row r="230" spans="2:32" x14ac:dyDescent="0.4">
      <c r="B230" s="99" t="s">
        <v>255</v>
      </c>
      <c r="C230" s="99">
        <v>9</v>
      </c>
      <c r="D230" s="99">
        <v>1</v>
      </c>
      <c r="E230" s="142">
        <v>235</v>
      </c>
      <c r="F230" s="142">
        <v>225</v>
      </c>
      <c r="G230" s="142">
        <v>217</v>
      </c>
      <c r="H230" s="143">
        <f t="shared" si="51"/>
        <v>26.666666666666668</v>
      </c>
      <c r="I230" s="143">
        <f t="shared" si="52"/>
        <v>7.7</v>
      </c>
      <c r="J230" s="143">
        <f t="shared" si="53"/>
        <v>92.2</v>
      </c>
      <c r="L230" s="99" t="s">
        <v>255</v>
      </c>
      <c r="M230" s="99">
        <v>8</v>
      </c>
      <c r="N230" s="99">
        <v>7</v>
      </c>
      <c r="O230" s="254">
        <v>28.524590163934427</v>
      </c>
      <c r="P230" s="254">
        <v>48.6</v>
      </c>
      <c r="Q230" s="254">
        <v>98.4</v>
      </c>
      <c r="S230" s="254">
        <f t="shared" si="54"/>
        <v>0.10353753235547813</v>
      </c>
      <c r="T230" s="254">
        <f t="shared" si="55"/>
        <v>33</v>
      </c>
      <c r="U230" s="254">
        <f t="shared" si="56"/>
        <v>2.7000000000000028</v>
      </c>
      <c r="W230" s="99" t="s">
        <v>255</v>
      </c>
      <c r="X230" s="99">
        <v>8</v>
      </c>
      <c r="Y230" s="99">
        <v>1</v>
      </c>
      <c r="Z230" s="134">
        <v>26.666666666666668</v>
      </c>
      <c r="AA230" s="134">
        <v>8.6999999999999993</v>
      </c>
      <c r="AB230" s="134">
        <v>81.599999999999994</v>
      </c>
      <c r="AD230" s="134">
        <f t="shared" si="59"/>
        <v>0</v>
      </c>
      <c r="AE230" s="134">
        <f t="shared" si="60"/>
        <v>0</v>
      </c>
      <c r="AF230" s="134">
        <f t="shared" si="61"/>
        <v>0</v>
      </c>
    </row>
    <row r="231" spans="2:32" x14ac:dyDescent="0.4">
      <c r="B231" s="99" t="s">
        <v>255</v>
      </c>
      <c r="C231" s="99">
        <v>9</v>
      </c>
      <c r="D231" s="99">
        <v>1.5</v>
      </c>
      <c r="E231" s="192">
        <v>240</v>
      </c>
      <c r="F231" s="192">
        <v>224</v>
      </c>
      <c r="G231" s="192">
        <v>212</v>
      </c>
      <c r="H231" s="193">
        <f t="shared" si="51"/>
        <v>25.714285714285715</v>
      </c>
      <c r="I231" s="193">
        <f t="shared" si="52"/>
        <v>11.700000000000001</v>
      </c>
      <c r="J231" s="193">
        <f t="shared" si="53"/>
        <v>94.1</v>
      </c>
      <c r="L231" s="99" t="s">
        <v>255</v>
      </c>
      <c r="M231" s="99">
        <v>7</v>
      </c>
      <c r="N231" s="99">
        <v>8</v>
      </c>
      <c r="O231" s="254">
        <v>28.524590163934427</v>
      </c>
      <c r="P231" s="254">
        <v>48.6</v>
      </c>
      <c r="Q231" s="254">
        <v>98.4</v>
      </c>
      <c r="S231" s="254">
        <f t="shared" si="54"/>
        <v>0</v>
      </c>
      <c r="T231" s="254">
        <f t="shared" si="55"/>
        <v>0</v>
      </c>
      <c r="U231" s="254">
        <f t="shared" si="56"/>
        <v>0</v>
      </c>
      <c r="W231" s="99" t="s">
        <v>255</v>
      </c>
      <c r="X231" s="99">
        <v>1</v>
      </c>
      <c r="Y231" s="99">
        <v>8.5</v>
      </c>
      <c r="Z231" s="138">
        <v>28.421052631578949</v>
      </c>
      <c r="AA231" s="138">
        <v>8.6</v>
      </c>
      <c r="AB231" s="138">
        <v>87.1</v>
      </c>
      <c r="AD231" s="138">
        <f t="shared" si="59"/>
        <v>1.7543859649122808</v>
      </c>
      <c r="AE231" s="138">
        <f t="shared" si="60"/>
        <v>-9.9999999999999645E-2</v>
      </c>
      <c r="AF231" s="138">
        <f t="shared" si="61"/>
        <v>5.5</v>
      </c>
    </row>
    <row r="232" spans="2:32" x14ac:dyDescent="0.4">
      <c r="B232" s="99" t="s">
        <v>255</v>
      </c>
      <c r="C232" s="99">
        <v>9</v>
      </c>
      <c r="D232" s="99">
        <v>2</v>
      </c>
      <c r="E232" s="233">
        <v>244</v>
      </c>
      <c r="F232" s="233">
        <v>224</v>
      </c>
      <c r="G232" s="233">
        <v>206</v>
      </c>
      <c r="H232" s="234">
        <f t="shared" si="51"/>
        <v>28.421052631578949</v>
      </c>
      <c r="I232" s="234">
        <f t="shared" si="52"/>
        <v>15.6</v>
      </c>
      <c r="J232" s="234">
        <f t="shared" si="53"/>
        <v>95.7</v>
      </c>
      <c r="L232" s="99" t="s">
        <v>255</v>
      </c>
      <c r="M232" s="99">
        <v>7</v>
      </c>
      <c r="N232" s="99">
        <v>4</v>
      </c>
      <c r="O232" s="208">
        <v>28.571428571428573</v>
      </c>
      <c r="P232" s="208">
        <v>76.099999999999994</v>
      </c>
      <c r="Q232" s="208">
        <v>54.1</v>
      </c>
      <c r="S232" s="208">
        <f t="shared" si="54"/>
        <v>4.6838407494146139E-2</v>
      </c>
      <c r="T232" s="208">
        <f t="shared" si="55"/>
        <v>27.499999999999993</v>
      </c>
      <c r="U232" s="208">
        <f t="shared" si="56"/>
        <v>-44.300000000000004</v>
      </c>
      <c r="W232" s="99" t="s">
        <v>255</v>
      </c>
      <c r="X232" s="99">
        <v>8.5</v>
      </c>
      <c r="Y232" s="99">
        <v>1</v>
      </c>
      <c r="Z232" s="138">
        <v>28.421052631578949</v>
      </c>
      <c r="AA232" s="138">
        <v>8.6</v>
      </c>
      <c r="AB232" s="138">
        <v>87.1</v>
      </c>
      <c r="AD232" s="138">
        <f t="shared" si="59"/>
        <v>0</v>
      </c>
      <c r="AE232" s="138">
        <f t="shared" si="60"/>
        <v>0</v>
      </c>
      <c r="AF232" s="138">
        <f t="shared" si="61"/>
        <v>0</v>
      </c>
    </row>
    <row r="233" spans="2:32" x14ac:dyDescent="0.4">
      <c r="B233" s="99" t="s">
        <v>255</v>
      </c>
      <c r="C233" s="99">
        <v>9</v>
      </c>
      <c r="D233" s="99">
        <v>2.5</v>
      </c>
      <c r="E233" s="271">
        <v>248</v>
      </c>
      <c r="F233" s="271">
        <v>222</v>
      </c>
      <c r="G233" s="271">
        <v>201</v>
      </c>
      <c r="H233" s="272">
        <f t="shared" si="51"/>
        <v>26.808510638297872</v>
      </c>
      <c r="I233" s="272">
        <f t="shared" si="52"/>
        <v>19</v>
      </c>
      <c r="J233" s="272">
        <f t="shared" si="53"/>
        <v>97.3</v>
      </c>
      <c r="L233" s="99" t="s">
        <v>255</v>
      </c>
      <c r="M233" s="99">
        <v>7.5</v>
      </c>
      <c r="N233" s="99">
        <v>7.5</v>
      </c>
      <c r="O233" s="207">
        <v>28.59375</v>
      </c>
      <c r="P233" s="207">
        <v>53.300000000000004</v>
      </c>
      <c r="Q233" s="207">
        <v>94.1</v>
      </c>
      <c r="S233" s="207">
        <f t="shared" si="54"/>
        <v>2.2321428571427049E-2</v>
      </c>
      <c r="T233" s="207">
        <f t="shared" si="55"/>
        <v>-22.79999999999999</v>
      </c>
      <c r="U233" s="207">
        <f t="shared" si="56"/>
        <v>39.999999999999993</v>
      </c>
      <c r="W233" s="99" t="s">
        <v>255</v>
      </c>
      <c r="X233" s="99">
        <v>1</v>
      </c>
      <c r="Y233" s="99">
        <v>9.5</v>
      </c>
      <c r="Z233" s="147">
        <v>27</v>
      </c>
      <c r="AA233" s="147">
        <v>8</v>
      </c>
      <c r="AB233" s="147">
        <v>98</v>
      </c>
      <c r="AD233" s="147">
        <f t="shared" si="59"/>
        <v>-1.4210526315789487</v>
      </c>
      <c r="AE233" s="147">
        <f t="shared" si="60"/>
        <v>-0.59999999999999964</v>
      </c>
      <c r="AF233" s="147">
        <f t="shared" si="61"/>
        <v>10.900000000000006</v>
      </c>
    </row>
    <row r="234" spans="2:32" x14ac:dyDescent="0.4">
      <c r="B234" s="99" t="s">
        <v>255</v>
      </c>
      <c r="C234" s="99">
        <v>9</v>
      </c>
      <c r="D234" s="99">
        <v>3</v>
      </c>
      <c r="E234" s="307">
        <v>253</v>
      </c>
      <c r="F234" s="307">
        <v>221</v>
      </c>
      <c r="G234" s="307">
        <v>195</v>
      </c>
      <c r="H234" s="308">
        <f t="shared" si="51"/>
        <v>26.896551724137932</v>
      </c>
      <c r="I234" s="308">
        <f t="shared" si="52"/>
        <v>22.900000000000002</v>
      </c>
      <c r="J234" s="308">
        <f t="shared" si="53"/>
        <v>99.2</v>
      </c>
      <c r="L234" s="99" t="s">
        <v>255</v>
      </c>
      <c r="M234" s="99">
        <v>7.5</v>
      </c>
      <c r="N234" s="99">
        <v>8</v>
      </c>
      <c r="O234" s="175">
        <v>28.676470588235293</v>
      </c>
      <c r="P234" s="175">
        <v>56.000000000000007</v>
      </c>
      <c r="Q234" s="175">
        <v>95.3</v>
      </c>
      <c r="S234" s="175">
        <f t="shared" si="54"/>
        <v>8.2720588235293491E-2</v>
      </c>
      <c r="T234" s="175">
        <f t="shared" si="55"/>
        <v>2.7000000000000028</v>
      </c>
      <c r="U234" s="175">
        <f t="shared" si="56"/>
        <v>1.2000000000000028</v>
      </c>
      <c r="W234" s="99" t="s">
        <v>255</v>
      </c>
      <c r="X234" s="99">
        <v>9.5</v>
      </c>
      <c r="Y234" s="99">
        <v>1</v>
      </c>
      <c r="Z234" s="147">
        <v>27</v>
      </c>
      <c r="AA234" s="147">
        <v>8</v>
      </c>
      <c r="AB234" s="147">
        <v>98</v>
      </c>
      <c r="AD234" s="147">
        <f t="shared" si="59"/>
        <v>0</v>
      </c>
      <c r="AE234" s="147">
        <f t="shared" si="60"/>
        <v>0</v>
      </c>
      <c r="AF234" s="147">
        <f t="shared" si="61"/>
        <v>0</v>
      </c>
    </row>
    <row r="235" spans="2:32" x14ac:dyDescent="0.4">
      <c r="B235" s="99" t="s">
        <v>255</v>
      </c>
      <c r="C235" s="99">
        <v>9.5</v>
      </c>
      <c r="D235" s="99">
        <v>1</v>
      </c>
      <c r="E235" s="146">
        <v>250</v>
      </c>
      <c r="F235" s="146">
        <v>239</v>
      </c>
      <c r="G235" s="146">
        <v>230</v>
      </c>
      <c r="H235" s="147">
        <f t="shared" si="51"/>
        <v>27</v>
      </c>
      <c r="I235" s="147">
        <f t="shared" si="52"/>
        <v>8</v>
      </c>
      <c r="J235" s="147">
        <f t="shared" si="53"/>
        <v>98</v>
      </c>
      <c r="L235" s="99" t="s">
        <v>255</v>
      </c>
      <c r="M235" s="99">
        <v>7.5</v>
      </c>
      <c r="N235" s="99">
        <v>8.5</v>
      </c>
      <c r="O235" s="170">
        <v>28.95104895104895</v>
      </c>
      <c r="P235" s="170">
        <v>58.4</v>
      </c>
      <c r="Q235" s="170">
        <v>96.1</v>
      </c>
      <c r="S235" s="170">
        <f t="shared" si="54"/>
        <v>0.27457836281365644</v>
      </c>
      <c r="T235" s="170">
        <f t="shared" si="55"/>
        <v>2.3999999999999915</v>
      </c>
      <c r="U235" s="170">
        <f t="shared" si="56"/>
        <v>0.79999999999999716</v>
      </c>
      <c r="W235" s="99" t="s">
        <v>255</v>
      </c>
      <c r="X235" s="99">
        <v>1</v>
      </c>
      <c r="Y235" s="99">
        <v>9</v>
      </c>
      <c r="Z235" s="143">
        <v>26.666666666666668</v>
      </c>
      <c r="AA235" s="143">
        <v>7.7</v>
      </c>
      <c r="AB235" s="143">
        <v>92.2</v>
      </c>
      <c r="AD235" s="143">
        <f t="shared" si="59"/>
        <v>-0.33333333333333215</v>
      </c>
      <c r="AE235" s="143">
        <f t="shared" si="60"/>
        <v>-0.29999999999999982</v>
      </c>
      <c r="AF235" s="143">
        <f t="shared" si="61"/>
        <v>-5.7999999999999972</v>
      </c>
    </row>
    <row r="236" spans="2:32" x14ac:dyDescent="0.4">
      <c r="B236" s="431" t="s">
        <v>255</v>
      </c>
      <c r="C236" s="431">
        <v>9.5</v>
      </c>
      <c r="D236" s="431">
        <v>1.5</v>
      </c>
      <c r="E236" s="434">
        <v>254</v>
      </c>
      <c r="F236" s="434">
        <v>238</v>
      </c>
      <c r="G236" s="434">
        <v>225</v>
      </c>
      <c r="H236" s="435">
        <f t="shared" si="51"/>
        <v>26.896551724137932</v>
      </c>
      <c r="I236" s="435">
        <f t="shared" si="52"/>
        <v>11.4</v>
      </c>
      <c r="J236" s="435">
        <f t="shared" si="53"/>
        <v>99.6</v>
      </c>
      <c r="L236" s="431" t="s">
        <v>255</v>
      </c>
      <c r="M236" s="431">
        <v>7.5</v>
      </c>
      <c r="N236" s="431">
        <v>9</v>
      </c>
      <c r="O236" s="436">
        <v>29.403973509933774</v>
      </c>
      <c r="P236" s="436">
        <v>61.1</v>
      </c>
      <c r="Q236" s="436">
        <v>96.899999999999991</v>
      </c>
      <c r="S236" s="436">
        <f t="shared" si="54"/>
        <v>0.45292455888482408</v>
      </c>
      <c r="T236" s="436">
        <f t="shared" si="55"/>
        <v>2.7000000000000028</v>
      </c>
      <c r="U236" s="436">
        <f t="shared" si="56"/>
        <v>0.79999999999999716</v>
      </c>
      <c r="W236" s="431" t="s">
        <v>255</v>
      </c>
      <c r="X236" s="431">
        <v>9</v>
      </c>
      <c r="Y236" s="431">
        <v>1</v>
      </c>
      <c r="Z236" s="437">
        <v>26.666666666666668</v>
      </c>
      <c r="AA236" s="437">
        <v>7.7</v>
      </c>
      <c r="AB236" s="437">
        <v>92.2</v>
      </c>
      <c r="AD236" s="437">
        <f t="shared" si="59"/>
        <v>0</v>
      </c>
      <c r="AE236" s="437">
        <f t="shared" si="60"/>
        <v>0</v>
      </c>
      <c r="AF236" s="437">
        <f t="shared" si="61"/>
        <v>0</v>
      </c>
    </row>
  </sheetData>
  <autoFilter ref="AH4:AT218"/>
  <sortState ref="AV40:BA70">
    <sortCondition ref="BA40:BA70"/>
    <sortCondition descending="1" ref="AZ40:AZ70"/>
  </sortState>
  <mergeCells count="36">
    <mergeCell ref="AV52:AV53"/>
    <mergeCell ref="AV46:AV47"/>
    <mergeCell ref="AV48:AV49"/>
    <mergeCell ref="AV50:AV51"/>
    <mergeCell ref="AV41:BE41"/>
    <mergeCell ref="AV42:BE42"/>
    <mergeCell ref="AV30:AV33"/>
    <mergeCell ref="AW32:AW33"/>
    <mergeCell ref="AW30:AW31"/>
    <mergeCell ref="AZ32:AZ33"/>
    <mergeCell ref="AZ30:AZ31"/>
    <mergeCell ref="AY30:AY33"/>
    <mergeCell ref="BA18:BD18"/>
    <mergeCell ref="AV19:AV22"/>
    <mergeCell ref="AW19:AW20"/>
    <mergeCell ref="AW21:AW22"/>
    <mergeCell ref="AX19:AX20"/>
    <mergeCell ref="AX21:AX22"/>
    <mergeCell ref="BA19:BA20"/>
    <mergeCell ref="BB19:BB20"/>
    <mergeCell ref="BA21:BA22"/>
    <mergeCell ref="BB21:BB22"/>
    <mergeCell ref="AY9:AZ9"/>
    <mergeCell ref="AW9:AX9"/>
    <mergeCell ref="AW10:AX10"/>
    <mergeCell ref="AY10:AZ10"/>
    <mergeCell ref="AV26:AV29"/>
    <mergeCell ref="AW28:AW29"/>
    <mergeCell ref="AW26:AW27"/>
    <mergeCell ref="AZ28:AZ29"/>
    <mergeCell ref="AZ26:AZ27"/>
    <mergeCell ref="AY26:AY29"/>
    <mergeCell ref="AW13:AX13"/>
    <mergeCell ref="AY13:AZ13"/>
    <mergeCell ref="AW18:AZ18"/>
    <mergeCell ref="AV14:AV15"/>
  </mergeCells>
  <phoneticPr fontId="1" type="noConversion"/>
  <conditionalFormatting sqref="E5:G236">
    <cfRule type="cellIs" dxfId="70" priority="101" operator="lessThan">
      <formula>0</formula>
    </cfRule>
    <cfRule type="cellIs" dxfId="69" priority="102" operator="greaterThan">
      <formula>255</formula>
    </cfRule>
  </conditionalFormatting>
  <conditionalFormatting sqref="E17:G236">
    <cfRule type="cellIs" dxfId="68" priority="103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67" priority="9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zoomScale="70" zoomScaleNormal="70" workbookViewId="0">
      <pane xSplit="3" ySplit="3" topLeftCell="D4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defaultRowHeight="17.399999999999999" x14ac:dyDescent="0.4"/>
  <cols>
    <col min="1" max="1" width="2.09765625" style="6" customWidth="1"/>
    <col min="2" max="3" width="5.5" style="24" customWidth="1"/>
    <col min="4" max="9" width="5.19921875" style="24" customWidth="1"/>
    <col min="10" max="33" width="5.19921875" style="29" customWidth="1"/>
    <col min="34" max="34" width="4.09765625" customWidth="1"/>
    <col min="35" max="49" width="5.69921875" style="29" customWidth="1"/>
    <col min="50" max="50" width="4.09765625" customWidth="1"/>
    <col min="51" max="65" width="5.19921875" style="29" customWidth="1"/>
    <col min="66" max="66" width="4.09765625" customWidth="1"/>
  </cols>
  <sheetData>
    <row r="1" spans="2:89" x14ac:dyDescent="0.4">
      <c r="B1" s="7"/>
    </row>
    <row r="2" spans="2:89" x14ac:dyDescent="0.4">
      <c r="B2" s="1228" t="s">
        <v>196</v>
      </c>
      <c r="C2" s="1228"/>
      <c r="D2" s="1228">
        <v>3</v>
      </c>
      <c r="E2" s="1228"/>
      <c r="F2" s="1228"/>
      <c r="G2" s="1228"/>
      <c r="H2" s="1228"/>
      <c r="I2" s="1228"/>
      <c r="J2" s="1228">
        <v>4</v>
      </c>
      <c r="K2" s="1228"/>
      <c r="L2" s="1228"/>
      <c r="M2" s="1228"/>
      <c r="N2" s="1228"/>
      <c r="O2" s="1228"/>
      <c r="P2" s="1228">
        <v>5</v>
      </c>
      <c r="Q2" s="1228"/>
      <c r="R2" s="1228"/>
      <c r="S2" s="1228"/>
      <c r="T2" s="1228"/>
      <c r="U2" s="1228"/>
      <c r="V2" s="1228">
        <v>6</v>
      </c>
      <c r="W2" s="1228"/>
      <c r="X2" s="1228"/>
      <c r="Y2" s="1228"/>
      <c r="Z2" s="1228"/>
      <c r="AA2" s="1228"/>
      <c r="AB2" s="1228">
        <v>7</v>
      </c>
      <c r="AC2" s="1228"/>
      <c r="AD2" s="1228"/>
      <c r="AE2" s="1228"/>
      <c r="AF2" s="1228"/>
      <c r="AG2" s="1228"/>
      <c r="AI2" s="1228"/>
      <c r="AJ2" s="1228"/>
      <c r="AK2" s="1228"/>
      <c r="AL2" s="1228"/>
      <c r="AM2" s="1228"/>
      <c r="AN2" s="1228"/>
      <c r="AO2" s="1228"/>
      <c r="AP2" s="1228"/>
      <c r="AQ2" s="1228"/>
      <c r="AR2" s="1228"/>
      <c r="AS2" s="1228"/>
      <c r="AT2" s="1228"/>
      <c r="AU2" s="1228"/>
      <c r="AV2" s="1228"/>
      <c r="AW2" s="1228"/>
      <c r="AY2" s="1228"/>
      <c r="AZ2" s="1228"/>
      <c r="BA2" s="1228"/>
      <c r="BB2" s="1228"/>
      <c r="BC2" s="1228"/>
      <c r="BD2" s="1228"/>
      <c r="BE2" s="1228"/>
      <c r="BF2" s="1228"/>
      <c r="BG2" s="1228"/>
      <c r="BH2" s="1228"/>
      <c r="BI2" s="1228"/>
      <c r="BJ2" s="1228"/>
      <c r="BK2" s="1228"/>
      <c r="BL2" s="1228"/>
      <c r="BM2" s="1228"/>
    </row>
    <row r="3" spans="2:89" ht="18" thickBot="1" x14ac:dyDescent="0.45">
      <c r="B3" s="36" t="s">
        <v>245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B3" s="37" t="s">
        <v>152</v>
      </c>
      <c r="AC3" s="37" t="s">
        <v>153</v>
      </c>
      <c r="AD3" s="37" t="s">
        <v>154</v>
      </c>
      <c r="AE3" s="37" t="s">
        <v>193</v>
      </c>
      <c r="AF3" s="37" t="s">
        <v>192</v>
      </c>
      <c r="AG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O3" s="37" t="s">
        <v>193</v>
      </c>
      <c r="AP3" s="37" t="s">
        <v>192</v>
      </c>
      <c r="AQ3" s="37" t="s">
        <v>194</v>
      </c>
      <c r="AR3" s="37" t="s">
        <v>193</v>
      </c>
      <c r="AS3" s="37" t="s">
        <v>192</v>
      </c>
      <c r="AT3" s="37" t="s">
        <v>194</v>
      </c>
      <c r="AU3" s="37" t="s">
        <v>193</v>
      </c>
      <c r="AV3" s="37" t="s">
        <v>192</v>
      </c>
      <c r="AW3" s="37" t="s">
        <v>194</v>
      </c>
      <c r="AY3" s="37" t="s">
        <v>193</v>
      </c>
      <c r="AZ3" s="37" t="s">
        <v>192</v>
      </c>
      <c r="BA3" s="37" t="s">
        <v>194</v>
      </c>
      <c r="BB3" s="37" t="s">
        <v>193</v>
      </c>
      <c r="BC3" s="37" t="s">
        <v>192</v>
      </c>
      <c r="BD3" s="37" t="s">
        <v>194</v>
      </c>
      <c r="BE3" s="37" t="s">
        <v>193</v>
      </c>
      <c r="BF3" s="37" t="s">
        <v>192</v>
      </c>
      <c r="BG3" s="37" t="s">
        <v>194</v>
      </c>
      <c r="BH3" s="37" t="s">
        <v>193</v>
      </c>
      <c r="BI3" s="37" t="s">
        <v>192</v>
      </c>
      <c r="BJ3" s="37" t="s">
        <v>194</v>
      </c>
      <c r="BK3" s="37" t="s">
        <v>193</v>
      </c>
      <c r="BL3" s="37" t="s">
        <v>192</v>
      </c>
      <c r="BM3" s="37" t="s">
        <v>194</v>
      </c>
      <c r="BO3" s="35" t="s">
        <v>246</v>
      </c>
      <c r="BP3" s="35" t="s">
        <v>247</v>
      </c>
      <c r="BQ3" s="35" t="s">
        <v>248</v>
      </c>
      <c r="CB3" s="37" t="s">
        <v>152</v>
      </c>
      <c r="CC3" s="37" t="s">
        <v>153</v>
      </c>
      <c r="CD3" s="37" t="s">
        <v>154</v>
      </c>
      <c r="CE3" s="37" t="s">
        <v>193</v>
      </c>
      <c r="CF3" s="37" t="s">
        <v>192</v>
      </c>
      <c r="CG3" s="37" t="s">
        <v>194</v>
      </c>
    </row>
    <row r="4" spans="2:89" x14ac:dyDescent="0.4">
      <c r="B4" s="1235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35" si="1">ROUND((MAX(D4/255, E4/255, F4/255) - MIN(D4/255, E4/255, F4/255))/MAX(D4/255, E4/255, F4/255),3)*100</f>
        <v>33.900000000000006</v>
      </c>
      <c r="I4" s="49">
        <f t="shared" ref="I4:I35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35" si="4">ROUND((MAX(J4/255, K4/255, L4/255) - MIN(J4/255, K4/255, L4/255))/MAX(J4/255, K4/255, L4/255),3)*100</f>
        <v>43.8</v>
      </c>
      <c r="O4" s="49">
        <f t="shared" ref="O4:O35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35" si="7">ROUND((MAX(P4/255, Q4/255, R4/255) - MIN(P4/255, Q4/255, R4/255))/MAX(P4/255, Q4/255, R4/255),3)*100</f>
        <v>56.2</v>
      </c>
      <c r="U4" s="49">
        <f t="shared" ref="U4:U35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35" si="10">ROUND((MAX(V4/255, W4/255, X4/255) - MIN(V4/255, W4/255, X4/255))/MAX(V4/255, W4/255, X4/255),3)*100</f>
        <v>67.900000000000006</v>
      </c>
      <c r="AA4" s="49">
        <f t="shared" ref="AA4:AA35" si="11">ROUND(MAX(V4/255, W4/255, X4/255),3)*100</f>
        <v>51.4</v>
      </c>
      <c r="AB4" s="39">
        <v>132</v>
      </c>
      <c r="AC4" s="39">
        <v>124</v>
      </c>
      <c r="AD4" s="39">
        <v>17</v>
      </c>
      <c r="AE4" s="40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4">
        <f t="shared" ref="AF4:AF35" si="13">ROUND((MAX(AB4/255, AC4/255, AD4/255) - MIN(AB4/255, AC4/255, AD4/255))/MAX(AB4/255, AC4/255, AD4/255),3)*100</f>
        <v>87.1</v>
      </c>
      <c r="AG4" s="49">
        <f t="shared" ref="AG4:AG35" si="14">ROUND(MAX(AB4/255, AC4/255, AD4/255),3)*100</f>
        <v>51.800000000000004</v>
      </c>
      <c r="AI4" s="61">
        <f t="shared" ref="AI4" si="15">(G4-G5)/359</f>
        <v>1.3519184567850798E-2</v>
      </c>
      <c r="AJ4" s="62">
        <f t="shared" ref="AJ4" si="16">(H4-H5)/100</f>
        <v>-1.4999999999999928E-2</v>
      </c>
      <c r="AK4" s="62">
        <f t="shared" ref="AK4" si="17">(I4-I5)/100</f>
        <v>-1.2000000000000028E-2</v>
      </c>
      <c r="AL4" s="61">
        <f t="shared" ref="AL4:AL9" si="18">(M4-M5)/359</f>
        <v>1.4729856359832115E-2</v>
      </c>
      <c r="AM4" s="62">
        <f t="shared" ref="AM4:AM9" si="19">(N4-N5)/100</f>
        <v>-2.8000000000000042E-2</v>
      </c>
      <c r="AN4" s="62">
        <f t="shared" ref="AN4:AN9" si="20">(O4-O5)/100</f>
        <v>-0.02</v>
      </c>
      <c r="AO4" s="61">
        <f t="shared" ref="AO4:AO9" si="21">(S4-S5)/359</f>
        <v>1.3765768446250473E-2</v>
      </c>
      <c r="AP4" s="62">
        <f t="shared" ref="AP4:AP9" si="22">(T4-T5)/100</f>
        <v>-2.2999999999999972E-2</v>
      </c>
      <c r="AQ4" s="62">
        <f t="shared" ref="AQ4:AQ9" si="23">(U4-U5)/100</f>
        <v>-1.9000000000000059E-2</v>
      </c>
      <c r="AR4" s="61">
        <f t="shared" ref="AR4:AR9" si="24">(Y4-Y5)/359</f>
        <v>1.1746710554792343E-2</v>
      </c>
      <c r="AS4" s="62">
        <f t="shared" ref="AS4:AS9" si="25">(Z4-Z5)/100</f>
        <v>-1.1999999999999886E-2</v>
      </c>
      <c r="AT4" s="62">
        <f t="shared" ref="AT4:AT9" si="26">(AA4-AA5)/100</f>
        <v>-1.9000000000000059E-2</v>
      </c>
      <c r="AU4" s="61">
        <f t="shared" ref="AU4:AU9" si="27">(AE4-AE5)/359</f>
        <v>1.0657623834322401E-2</v>
      </c>
      <c r="AV4" s="62">
        <f t="shared" ref="AV4:AV9" si="28">(AF4-AF5)/100</f>
        <v>9.9999999999994321E-4</v>
      </c>
      <c r="AW4" s="62">
        <f t="shared" ref="AW4:AW9" si="29">(AG4-AG5)/100</f>
        <v>-2.2999999999999972E-2</v>
      </c>
      <c r="AY4" s="6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1"/>
      <c r="CB4" s="39">
        <v>127</v>
      </c>
      <c r="CC4" s="39">
        <v>123</v>
      </c>
      <c r="CD4" s="39">
        <v>84</v>
      </c>
      <c r="CE4" s="40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4">
        <f t="shared" ref="CF4:CF67" si="31">ROUND((MAX(CB4/255, CC4/255, CD4/255) - MIN(CB4/255, CC4/255, CD4/255))/MAX(CB4/255, CC4/255, CD4/255),3)*100</f>
        <v>33.900000000000006</v>
      </c>
      <c r="CG4" s="49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 x14ac:dyDescent="0.4">
      <c r="B5" s="1233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B5" s="31">
        <v>138</v>
      </c>
      <c r="AC5" s="31">
        <v>122</v>
      </c>
      <c r="AD5" s="31">
        <v>18</v>
      </c>
      <c r="AE5" s="33">
        <f t="shared" si="12"/>
        <v>52</v>
      </c>
      <c r="AF5" s="45">
        <f t="shared" si="13"/>
        <v>87</v>
      </c>
      <c r="AG5" s="50">
        <f t="shared" si="14"/>
        <v>54.1</v>
      </c>
      <c r="AI5" s="63">
        <f t="shared" ref="AI5:AI9" si="33">(G5-G6)/359</f>
        <v>1.2716482984134683E-2</v>
      </c>
      <c r="AJ5" s="55">
        <f t="shared" ref="AJ5:AJ9" si="34">(H5-H6)/100</f>
        <v>-7.0000000000000288E-3</v>
      </c>
      <c r="AK5" s="55">
        <f t="shared" ref="AK5:AK9" si="35">(I5-I6)/100</f>
        <v>-1.2000000000000028E-2</v>
      </c>
      <c r="AL5" s="63">
        <f t="shared" si="18"/>
        <v>9.5190493305777613E-3</v>
      </c>
      <c r="AM5" s="55">
        <f t="shared" si="19"/>
        <v>-4.999999999999929E-3</v>
      </c>
      <c r="AN5" s="55">
        <f t="shared" si="20"/>
        <v>-1.1000000000000015E-2</v>
      </c>
      <c r="AO5" s="63">
        <f t="shared" si="21"/>
        <v>1.1700992625501632E-2</v>
      </c>
      <c r="AP5" s="55">
        <f t="shared" si="22"/>
        <v>2.0000000000000282E-3</v>
      </c>
      <c r="AQ5" s="55">
        <f t="shared" si="23"/>
        <v>-1.6000000000000014E-2</v>
      </c>
      <c r="AR5" s="63">
        <f t="shared" si="24"/>
        <v>1.2627346914585188E-2</v>
      </c>
      <c r="AS5" s="55">
        <f t="shared" si="25"/>
        <v>9.9999999999994321E-4</v>
      </c>
      <c r="AT5" s="55">
        <f t="shared" si="26"/>
        <v>-2.3999999999999987E-2</v>
      </c>
      <c r="AU5" s="63">
        <f t="shared" si="27"/>
        <v>1.2247059094362215E-2</v>
      </c>
      <c r="AV5" s="55">
        <f t="shared" si="28"/>
        <v>0.03</v>
      </c>
      <c r="AW5" s="55">
        <f t="shared" si="29"/>
        <v>-2.3999999999999914E-2</v>
      </c>
      <c r="AY5" s="72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73"/>
      <c r="CB5" s="31">
        <v>130</v>
      </c>
      <c r="CC5" s="31">
        <v>122</v>
      </c>
      <c r="CD5" s="31">
        <v>84</v>
      </c>
      <c r="CE5" s="33">
        <f t="shared" si="30"/>
        <v>49.565217391304351</v>
      </c>
      <c r="CF5" s="45">
        <f t="shared" si="31"/>
        <v>35.4</v>
      </c>
      <c r="CG5" s="50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 x14ac:dyDescent="0.4">
      <c r="B6" s="1233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B6" s="31">
        <v>144</v>
      </c>
      <c r="AC6" s="31">
        <v>119</v>
      </c>
      <c r="AD6" s="31">
        <v>23</v>
      </c>
      <c r="AE6" s="33">
        <f t="shared" si="12"/>
        <v>47.603305785123965</v>
      </c>
      <c r="AF6" s="45">
        <f t="shared" si="13"/>
        <v>84</v>
      </c>
      <c r="AG6" s="50">
        <f t="shared" si="14"/>
        <v>56.499999999999993</v>
      </c>
      <c r="AI6" s="63">
        <f t="shared" si="33"/>
        <v>1.1699164345403908E-2</v>
      </c>
      <c r="AJ6" s="55">
        <f t="shared" si="34"/>
        <v>-6.9999999999999576E-3</v>
      </c>
      <c r="AK6" s="55">
        <f t="shared" si="35"/>
        <v>-1.1000000000000015E-2</v>
      </c>
      <c r="AL6" s="63">
        <f t="shared" si="18"/>
        <v>1.5707500103937143E-2</v>
      </c>
      <c r="AM6" s="55">
        <f t="shared" si="19"/>
        <v>-4.0000000000000565E-3</v>
      </c>
      <c r="AN6" s="55">
        <f t="shared" si="20"/>
        <v>-0.02</v>
      </c>
      <c r="AO6" s="63">
        <f t="shared" si="21"/>
        <v>1.3150714899213062E-2</v>
      </c>
      <c r="AP6" s="55">
        <f t="shared" si="22"/>
        <v>7.0000000000000288E-3</v>
      </c>
      <c r="AQ6" s="55">
        <f t="shared" si="23"/>
        <v>-1.9999999999999858E-2</v>
      </c>
      <c r="AR6" s="63">
        <f t="shared" si="24"/>
        <v>1.2123661345726414E-2</v>
      </c>
      <c r="AS6" s="55">
        <f t="shared" si="25"/>
        <v>7.9999999999999724E-3</v>
      </c>
      <c r="AT6" s="55">
        <f t="shared" si="26"/>
        <v>-2.2999999999999899E-2</v>
      </c>
      <c r="AU6" s="63">
        <f t="shared" si="27"/>
        <v>1.142982112847901E-2</v>
      </c>
      <c r="AV6" s="55">
        <f t="shared" si="28"/>
        <v>0.04</v>
      </c>
      <c r="AW6" s="55">
        <f t="shared" si="29"/>
        <v>-2.3000000000000041E-2</v>
      </c>
      <c r="AY6" s="72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73"/>
      <c r="CB6" s="31">
        <v>133</v>
      </c>
      <c r="CC6" s="31">
        <v>121</v>
      </c>
      <c r="CD6" s="31">
        <v>85</v>
      </c>
      <c r="CE6" s="33">
        <f t="shared" si="30"/>
        <v>45</v>
      </c>
      <c r="CF6" s="45">
        <f t="shared" si="31"/>
        <v>36.1</v>
      </c>
      <c r="CG6" s="50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 x14ac:dyDescent="0.4">
      <c r="B7" s="1233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B7" s="31">
        <v>150</v>
      </c>
      <c r="AC7" s="31">
        <v>117</v>
      </c>
      <c r="AD7" s="31">
        <v>30</v>
      </c>
      <c r="AE7" s="33">
        <f t="shared" si="12"/>
        <v>43.5</v>
      </c>
      <c r="AF7" s="45">
        <f t="shared" si="13"/>
        <v>80</v>
      </c>
      <c r="AG7" s="50">
        <f t="shared" si="14"/>
        <v>58.8</v>
      </c>
      <c r="AI7" s="63">
        <f t="shared" si="33"/>
        <v>1.5336719646075686E-2</v>
      </c>
      <c r="AJ7" s="55">
        <f t="shared" si="34"/>
        <v>9.9999999999994321E-4</v>
      </c>
      <c r="AK7" s="55">
        <f t="shared" si="35"/>
        <v>-1.2000000000000028E-2</v>
      </c>
      <c r="AL7" s="63">
        <f t="shared" si="18"/>
        <v>1.2472456658213116E-2</v>
      </c>
      <c r="AM7" s="55">
        <f t="shared" si="19"/>
        <v>0.01</v>
      </c>
      <c r="AN7" s="55">
        <f t="shared" si="20"/>
        <v>-1.1999999999999886E-2</v>
      </c>
      <c r="AO7" s="63">
        <f t="shared" si="21"/>
        <v>1.3304311555813381E-2</v>
      </c>
      <c r="AP7" s="55">
        <f t="shared" si="22"/>
        <v>1.2000000000000028E-2</v>
      </c>
      <c r="AQ7" s="55">
        <f t="shared" si="23"/>
        <v>-1.9000000000000059E-2</v>
      </c>
      <c r="AR7" s="63">
        <f t="shared" si="24"/>
        <v>1.3238092611489553E-2</v>
      </c>
      <c r="AS7" s="55">
        <f t="shared" si="25"/>
        <v>2.200000000000003E-2</v>
      </c>
      <c r="AT7" s="55">
        <f t="shared" si="26"/>
        <v>-2.000000000000007E-2</v>
      </c>
      <c r="AU7" s="63">
        <f t="shared" si="27"/>
        <v>1.3026380468621998E-2</v>
      </c>
      <c r="AV7" s="55">
        <f t="shared" si="28"/>
        <v>3.7000000000000026E-2</v>
      </c>
      <c r="AW7" s="55">
        <f t="shared" si="29"/>
        <v>-2.3999999999999987E-2</v>
      </c>
      <c r="AY7" s="72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73"/>
      <c r="CB7" s="31">
        <v>136</v>
      </c>
      <c r="CC7" s="31">
        <v>120</v>
      </c>
      <c r="CD7" s="31">
        <v>86</v>
      </c>
      <c r="CE7" s="33">
        <f t="shared" si="30"/>
        <v>40.799999999999997</v>
      </c>
      <c r="CF7" s="45">
        <f t="shared" si="31"/>
        <v>36.799999999999997</v>
      </c>
      <c r="CG7" s="50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 x14ac:dyDescent="0.4">
      <c r="B8" s="1236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B8" s="32">
        <v>156</v>
      </c>
      <c r="AC8" s="32">
        <v>114</v>
      </c>
      <c r="AD8" s="32">
        <v>37</v>
      </c>
      <c r="AE8" s="34">
        <f t="shared" si="12"/>
        <v>38.823529411764703</v>
      </c>
      <c r="AF8" s="46">
        <f t="shared" si="13"/>
        <v>76.3</v>
      </c>
      <c r="AG8" s="51">
        <f t="shared" si="14"/>
        <v>61.199999999999996</v>
      </c>
      <c r="AI8" s="64">
        <f t="shared" si="33"/>
        <v>1.3108307389808295E-2</v>
      </c>
      <c r="AJ8" s="56">
        <f t="shared" si="34"/>
        <v>8.0000000000000418E-3</v>
      </c>
      <c r="AK8" s="56">
        <f t="shared" si="35"/>
        <v>-1.1999999999999957E-2</v>
      </c>
      <c r="AL8" s="64">
        <f t="shared" si="18"/>
        <v>1.2472456658213107E-2</v>
      </c>
      <c r="AM8" s="56">
        <f t="shared" si="19"/>
        <v>1.1999999999999957E-2</v>
      </c>
      <c r="AN8" s="56">
        <f t="shared" si="20"/>
        <v>-1.4999999999999999E-2</v>
      </c>
      <c r="AO8" s="64">
        <f t="shared" si="21"/>
        <v>1.1937922801432547E-2</v>
      </c>
      <c r="AP8" s="56">
        <f t="shared" si="22"/>
        <v>1.4999999999999857E-2</v>
      </c>
      <c r="AQ8" s="56">
        <f t="shared" si="23"/>
        <v>-1.6000000000000014E-2</v>
      </c>
      <c r="AR8" s="64">
        <f t="shared" si="24"/>
        <v>1.1399468637671564E-2</v>
      </c>
      <c r="AS8" s="56">
        <f t="shared" si="25"/>
        <v>2.8999999999999984E-2</v>
      </c>
      <c r="AT8" s="56">
        <f t="shared" si="26"/>
        <v>-1.6000000000000014E-2</v>
      </c>
      <c r="AU8" s="64">
        <f t="shared" si="27"/>
        <v>1.1611022278472423E-2</v>
      </c>
      <c r="AV8" s="56">
        <f t="shared" si="28"/>
        <v>4.2999999999999969E-2</v>
      </c>
      <c r="AW8" s="56">
        <f t="shared" si="29"/>
        <v>-1.9000000000000059E-2</v>
      </c>
      <c r="AY8" s="74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5"/>
      <c r="CB8" s="32">
        <v>139</v>
      </c>
      <c r="CC8" s="32">
        <v>118</v>
      </c>
      <c r="CD8" s="32">
        <v>88</v>
      </c>
      <c r="CE8" s="34">
        <f t="shared" si="30"/>
        <v>35.294117647058826</v>
      </c>
      <c r="CF8" s="46">
        <f t="shared" si="31"/>
        <v>36.700000000000003</v>
      </c>
      <c r="CG8" s="51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 x14ac:dyDescent="0.4">
      <c r="B9" s="1232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B9" s="22">
        <v>161</v>
      </c>
      <c r="AC9" s="22">
        <v>112</v>
      </c>
      <c r="AD9" s="22">
        <v>45</v>
      </c>
      <c r="AE9" s="28">
        <f t="shared" si="12"/>
        <v>34.655172413793103</v>
      </c>
      <c r="AF9" s="47">
        <f t="shared" si="13"/>
        <v>72</v>
      </c>
      <c r="AG9" s="52">
        <f t="shared" si="14"/>
        <v>63.1</v>
      </c>
      <c r="AI9" s="65">
        <f t="shared" si="33"/>
        <v>1.1666393576929387E-2</v>
      </c>
      <c r="AJ9" s="57">
        <f t="shared" si="34"/>
        <v>1.2000000000000028E-2</v>
      </c>
      <c r="AK9" s="57">
        <f t="shared" si="35"/>
        <v>-7.9999999999999013E-3</v>
      </c>
      <c r="AL9" s="65">
        <f t="shared" si="18"/>
        <v>1.274109418623616E-2</v>
      </c>
      <c r="AM9" s="57">
        <f t="shared" si="19"/>
        <v>2.000000000000007E-2</v>
      </c>
      <c r="AN9" s="57">
        <f t="shared" si="20"/>
        <v>-8.0000000000000418E-3</v>
      </c>
      <c r="AO9" s="65">
        <f t="shared" si="21"/>
        <v>1.0045325284132281E-2</v>
      </c>
      <c r="AP9" s="57">
        <f t="shared" si="22"/>
        <v>2.3000000000000041E-2</v>
      </c>
      <c r="AQ9" s="57">
        <f t="shared" si="23"/>
        <v>-1.1999999999999957E-2</v>
      </c>
      <c r="AR9" s="65">
        <f t="shared" si="24"/>
        <v>1.1869549818606483E-2</v>
      </c>
      <c r="AS9" s="57">
        <f t="shared" si="25"/>
        <v>2.9000000000000057E-2</v>
      </c>
      <c r="AT9" s="57">
        <f t="shared" si="26"/>
        <v>-1.4999999999999999E-2</v>
      </c>
      <c r="AU9" s="65">
        <f t="shared" si="27"/>
        <v>1.3706571419099776E-2</v>
      </c>
      <c r="AV9" s="57">
        <f t="shared" si="28"/>
        <v>3.8999999999999917E-2</v>
      </c>
      <c r="AW9" s="57">
        <f t="shared" si="29"/>
        <v>-2.000000000000007E-2</v>
      </c>
      <c r="AY9" s="76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77"/>
      <c r="CB9" s="22">
        <v>142</v>
      </c>
      <c r="CC9" s="22">
        <v>117</v>
      </c>
      <c r="CD9" s="22">
        <v>91</v>
      </c>
      <c r="CE9" s="28">
        <f t="shared" si="30"/>
        <v>30.588235294117649</v>
      </c>
      <c r="CF9" s="47">
        <f t="shared" si="31"/>
        <v>35.9</v>
      </c>
      <c r="CG9" s="52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 x14ac:dyDescent="0.4">
      <c r="B10" s="1233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B10" s="31">
        <v>166</v>
      </c>
      <c r="AC10" s="31">
        <v>109</v>
      </c>
      <c r="AD10" s="31">
        <v>53</v>
      </c>
      <c r="AE10" s="33">
        <f t="shared" si="12"/>
        <v>29.734513274336283</v>
      </c>
      <c r="AF10" s="45">
        <f t="shared" si="13"/>
        <v>68.100000000000009</v>
      </c>
      <c r="AG10" s="50">
        <f t="shared" si="14"/>
        <v>65.100000000000009</v>
      </c>
      <c r="AI10" s="63">
        <f>(G10-G11)/359</f>
        <v>1.0863509749303618E-2</v>
      </c>
      <c r="AJ10" s="55">
        <f>(H10-H11)/100</f>
        <v>1.5999999999999945E-2</v>
      </c>
      <c r="AK10" s="55">
        <f>(I10-I11)/100</f>
        <v>-3.9999999999999862E-3</v>
      </c>
      <c r="AL10" s="63">
        <f>(M10-M11)/359</f>
        <v>9.2805871009213649E-3</v>
      </c>
      <c r="AM10" s="55">
        <f>(N10-N11)/100</f>
        <v>1.1999999999999957E-2</v>
      </c>
      <c r="AN10" s="55">
        <f>(O10-O11)/100</f>
        <v>-7.9999999999999724E-3</v>
      </c>
      <c r="AO10" s="63">
        <f>(S10-S11)/359</f>
        <v>1.1790495536209542E-2</v>
      </c>
      <c r="AP10" s="55">
        <f>(T10-T11)/100</f>
        <v>2.6000000000000013E-2</v>
      </c>
      <c r="AQ10" s="55">
        <f>(U10-U11)/100</f>
        <v>-8.0000000000000418E-3</v>
      </c>
      <c r="AR10" s="63">
        <f>(Y10-Y11)/359</f>
        <v>1.1639409267902537E-2</v>
      </c>
      <c r="AS10" s="55">
        <f>(Z10-Z11)/100</f>
        <v>2.8999999999999984E-2</v>
      </c>
      <c r="AT10" s="55">
        <f>(AA10-AA11)/100</f>
        <v>-1.1999999999999957E-2</v>
      </c>
      <c r="AU10" s="63">
        <f>(AE10-AE11)/359</f>
        <v>9.8960866086855153E-3</v>
      </c>
      <c r="AV10" s="55">
        <f>(AF10-AF11)/100</f>
        <v>0.03</v>
      </c>
      <c r="AW10" s="55">
        <f>(AG10-AG11)/100</f>
        <v>-1.1999999999999886E-2</v>
      </c>
      <c r="AY10" s="72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73"/>
      <c r="BO10" s="1237" t="s">
        <v>249</v>
      </c>
      <c r="BP10" s="1237"/>
      <c r="BQ10" s="1237"/>
      <c r="BR10" s="1237"/>
      <c r="BS10" s="1237"/>
      <c r="BT10" s="1237"/>
      <c r="BU10" s="1237"/>
      <c r="BV10" s="1237"/>
      <c r="BW10" s="1237"/>
      <c r="BX10" s="1237"/>
      <c r="CB10" s="31">
        <v>144</v>
      </c>
      <c r="CC10" s="31">
        <v>116</v>
      </c>
      <c r="CD10" s="31">
        <v>94</v>
      </c>
      <c r="CE10" s="33">
        <f t="shared" si="30"/>
        <v>26.4</v>
      </c>
      <c r="CF10" s="45">
        <f t="shared" si="31"/>
        <v>34.699999999999996</v>
      </c>
      <c r="CG10" s="50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 x14ac:dyDescent="0.4">
      <c r="B11" s="1233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B11" s="31">
        <v>169</v>
      </c>
      <c r="AC11" s="31">
        <v>107</v>
      </c>
      <c r="AD11" s="31">
        <v>59</v>
      </c>
      <c r="AE11" s="33">
        <f t="shared" si="12"/>
        <v>26.181818181818183</v>
      </c>
      <c r="AF11" s="45">
        <f t="shared" si="13"/>
        <v>65.100000000000009</v>
      </c>
      <c r="AG11" s="50">
        <f t="shared" si="14"/>
        <v>66.3</v>
      </c>
      <c r="AI11" s="66"/>
      <c r="AJ11" s="54"/>
      <c r="AK11" s="54"/>
      <c r="AL11" s="66"/>
      <c r="AM11" s="54"/>
      <c r="AN11" s="54"/>
      <c r="AO11" s="66"/>
      <c r="AP11" s="54"/>
      <c r="AQ11" s="54"/>
      <c r="AR11" s="66"/>
      <c r="AS11" s="54"/>
      <c r="AT11" s="54"/>
      <c r="AU11" s="66"/>
      <c r="AV11" s="54"/>
      <c r="AW11" s="54"/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80"/>
      <c r="CB11" s="31">
        <v>145</v>
      </c>
      <c r="CC11" s="31">
        <v>115</v>
      </c>
      <c r="CD11" s="31">
        <v>97</v>
      </c>
      <c r="CE11" s="33">
        <f t="shared" si="30"/>
        <v>22.5</v>
      </c>
      <c r="CF11" s="45">
        <f t="shared" si="31"/>
        <v>33.1</v>
      </c>
      <c r="CG11" s="50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 x14ac:dyDescent="0.4">
      <c r="B12" s="1233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B12" s="31">
        <v>173</v>
      </c>
      <c r="AC12" s="31">
        <v>104</v>
      </c>
      <c r="AD12" s="31">
        <v>68</v>
      </c>
      <c r="AE12" s="33">
        <f t="shared" si="12"/>
        <v>20.571428571428573</v>
      </c>
      <c r="AF12" s="45">
        <f t="shared" si="13"/>
        <v>60.699999999999996</v>
      </c>
      <c r="AG12" s="50">
        <f t="shared" si="14"/>
        <v>67.800000000000011</v>
      </c>
      <c r="AI12" s="63">
        <f>(G12-G11)/359</f>
        <v>-8.1748819183722898E-3</v>
      </c>
      <c r="AJ12" s="55">
        <f>(H12-H11)/100</f>
        <v>-1.6000000000000014E-2</v>
      </c>
      <c r="AK12" s="55">
        <f>(I12-I11)/100</f>
        <v>4.0000000000000565E-3</v>
      </c>
      <c r="AL12" s="63">
        <f>(M12-M11)/359</f>
        <v>-1.3228343759989044E-2</v>
      </c>
      <c r="AM12" s="55">
        <f>(N12-N11)/100</f>
        <v>-2.5000000000000001E-2</v>
      </c>
      <c r="AN12" s="55">
        <f>(O12-O11)/100</f>
        <v>8.0000000000000418E-3</v>
      </c>
      <c r="AO12" s="63">
        <f>(S12-S11)/359</f>
        <v>-1.052223308880431E-2</v>
      </c>
      <c r="AP12" s="55">
        <f>(T12-T11)/100</f>
        <v>-2.5000000000000001E-2</v>
      </c>
      <c r="AQ12" s="55">
        <f>(U12-U11)/100</f>
        <v>7.0000000000000288E-3</v>
      </c>
      <c r="AR12" s="63">
        <f>(Y12-Y11)/359</f>
        <v>-1.2406842846006015E-2</v>
      </c>
      <c r="AS12" s="55">
        <f>(Z12-Z11)/100</f>
        <v>-2.79999999999999E-2</v>
      </c>
      <c r="AT12" s="55">
        <f>(AA12-AA11)/100</f>
        <v>1.2000000000000028E-2</v>
      </c>
      <c r="AU12" s="63">
        <f>(AE12-AE11)/359</f>
        <v>-1.562782621278443E-2</v>
      </c>
      <c r="AV12" s="55">
        <f>(AF12-AF11)/100</f>
        <v>-4.4000000000000129E-2</v>
      </c>
      <c r="AW12" s="55">
        <f>(AG12-AG11)/100</f>
        <v>1.5000000000000142E-2</v>
      </c>
      <c r="AY12" s="72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73"/>
      <c r="CB12" s="31">
        <v>146</v>
      </c>
      <c r="CC12" s="31">
        <v>115</v>
      </c>
      <c r="CD12" s="31">
        <v>100</v>
      </c>
      <c r="CE12" s="33">
        <f t="shared" si="30"/>
        <v>19.565217391304348</v>
      </c>
      <c r="CF12" s="45">
        <f t="shared" si="31"/>
        <v>31.5</v>
      </c>
      <c r="CG12" s="50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 x14ac:dyDescent="0.4">
      <c r="B13" s="1236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B13" s="32">
        <v>175</v>
      </c>
      <c r="AC13" s="32">
        <v>102</v>
      </c>
      <c r="AD13" s="32">
        <v>75</v>
      </c>
      <c r="AE13" s="34">
        <f t="shared" si="12"/>
        <v>16.2</v>
      </c>
      <c r="AF13" s="46">
        <f t="shared" si="13"/>
        <v>57.099999999999994</v>
      </c>
      <c r="AG13" s="51">
        <f t="shared" si="14"/>
        <v>68.600000000000009</v>
      </c>
      <c r="AI13" s="64">
        <f t="shared" ref="AI13:AI18" si="39">(G13-G12)/359</f>
        <v>-1.2716482984134672E-2</v>
      </c>
      <c r="AJ13" s="56">
        <f t="shared" ref="AJ13:AJ18" si="40">(H13-H12)/100</f>
        <v>-1.6000000000000014E-2</v>
      </c>
      <c r="AK13" s="56">
        <f t="shared" ref="AK13:AK18" si="41">(I13-I12)/100</f>
        <v>2.9999999999999714E-3</v>
      </c>
      <c r="AL13" s="64">
        <f t="shared" ref="AL13:AL18" si="42">(M13-M12)/359</f>
        <v>-1.1715225541711081E-2</v>
      </c>
      <c r="AM13" s="56">
        <f t="shared" ref="AM13:AM18" si="43">(N13-N12)/100</f>
        <v>-2.200000000000003E-2</v>
      </c>
      <c r="AN13" s="56">
        <f t="shared" ref="AN13:AN18" si="44">(O13-O12)/100</f>
        <v>3.9999999999999862E-3</v>
      </c>
      <c r="AO13" s="64">
        <f t="shared" ref="AO13:AO18" si="45">(S13-S12)/359</f>
        <v>-1.307237452963886E-2</v>
      </c>
      <c r="AP13" s="56">
        <f t="shared" ref="AP13:AP18" si="46">(T13-T12)/100</f>
        <v>-3.1000000000000014E-2</v>
      </c>
      <c r="AQ13" s="56">
        <f t="shared" ref="AQ13:AQ18" si="47">(U13-U12)/100</f>
        <v>7.9999999999999724E-3</v>
      </c>
      <c r="AR13" s="64">
        <f t="shared" ref="AR13:AR18" si="48">(Y13-Y12)/359</f>
        <v>-1.223690476783694E-2</v>
      </c>
      <c r="AS13" s="56">
        <f t="shared" ref="AS13:AS18" si="49">(Z13-Z12)/100</f>
        <v>-3.6000000000000087E-2</v>
      </c>
      <c r="AT13" s="56">
        <f t="shared" ref="AT13:AT18" si="50">(AA13-AA12)/100</f>
        <v>7.9999999999999724E-3</v>
      </c>
      <c r="AU13" s="64">
        <f t="shared" ref="AU13:AU18" si="51">(AE13-AE12)/359</f>
        <v>-1.2176681257461209E-2</v>
      </c>
      <c r="AV13" s="56">
        <f t="shared" ref="AV13:AV18" si="52">(AF13-AF12)/100</f>
        <v>-3.6000000000000011E-2</v>
      </c>
      <c r="AW13" s="56">
        <f t="shared" ref="AW13:AW18" si="53">(AG13-AG12)/100</f>
        <v>7.9999999999999724E-3</v>
      </c>
      <c r="AY13" s="74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75"/>
      <c r="CB13" s="32">
        <v>147</v>
      </c>
      <c r="CC13" s="32">
        <v>114</v>
      </c>
      <c r="CD13" s="32">
        <v>103</v>
      </c>
      <c r="CE13" s="34">
        <f t="shared" si="30"/>
        <v>15</v>
      </c>
      <c r="CF13" s="46">
        <f t="shared" si="31"/>
        <v>29.9</v>
      </c>
      <c r="CG13" s="51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 x14ac:dyDescent="0.4">
      <c r="B14" s="1232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B14" s="22">
        <v>176</v>
      </c>
      <c r="AC14" s="22">
        <v>101</v>
      </c>
      <c r="AD14" s="22">
        <v>83</v>
      </c>
      <c r="AE14" s="28">
        <f t="shared" si="12"/>
        <v>11.612903225806452</v>
      </c>
      <c r="AF14" s="47">
        <f t="shared" si="13"/>
        <v>52.800000000000004</v>
      </c>
      <c r="AG14" s="52">
        <f t="shared" si="14"/>
        <v>69</v>
      </c>
      <c r="AI14" s="65">
        <f t="shared" si="39"/>
        <v>-9.1718187376859852E-3</v>
      </c>
      <c r="AJ14" s="57">
        <f t="shared" si="40"/>
        <v>-1.9999999999999966E-2</v>
      </c>
      <c r="AK14" s="57">
        <f t="shared" si="41"/>
        <v>0</v>
      </c>
      <c r="AL14" s="65">
        <f t="shared" si="42"/>
        <v>-9.3917757926978949E-3</v>
      </c>
      <c r="AM14" s="57">
        <f t="shared" si="43"/>
        <v>-2.6000000000000013E-2</v>
      </c>
      <c r="AN14" s="57">
        <f t="shared" si="44"/>
        <v>0</v>
      </c>
      <c r="AO14" s="65">
        <f t="shared" si="45"/>
        <v>-1.2152493309301437E-2</v>
      </c>
      <c r="AP14" s="57">
        <f t="shared" si="46"/>
        <v>-2.7000000000000027E-2</v>
      </c>
      <c r="AQ14" s="57">
        <f t="shared" si="47"/>
        <v>3.9999999999999862E-3</v>
      </c>
      <c r="AR14" s="65">
        <f t="shared" si="48"/>
        <v>-1.1684289069791437E-2</v>
      </c>
      <c r="AS14" s="57">
        <f t="shared" si="49"/>
        <v>-3.3000000000000043E-2</v>
      </c>
      <c r="AT14" s="57">
        <f t="shared" si="50"/>
        <v>4.0000000000000565E-3</v>
      </c>
      <c r="AU14" s="65">
        <f t="shared" si="51"/>
        <v>-1.2777428340371998E-2</v>
      </c>
      <c r="AV14" s="57">
        <f t="shared" si="52"/>
        <v>-4.2999999999999899E-2</v>
      </c>
      <c r="AW14" s="57">
        <f t="shared" si="53"/>
        <v>3.9999999999999151E-3</v>
      </c>
      <c r="AY14" s="76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77"/>
      <c r="CB14" s="22">
        <v>147</v>
      </c>
      <c r="CC14" s="22">
        <v>114</v>
      </c>
      <c r="CD14" s="22">
        <v>106</v>
      </c>
      <c r="CE14" s="28">
        <f t="shared" si="30"/>
        <v>11.707317073170731</v>
      </c>
      <c r="CF14" s="47">
        <f t="shared" si="31"/>
        <v>27.900000000000002</v>
      </c>
      <c r="CG14" s="52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 x14ac:dyDescent="0.4">
      <c r="B15" s="1233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B15" s="31">
        <v>177</v>
      </c>
      <c r="AC15" s="31">
        <v>100</v>
      </c>
      <c r="AD15" s="31">
        <v>91</v>
      </c>
      <c r="AE15" s="33">
        <f t="shared" si="12"/>
        <v>6.2790697674418601</v>
      </c>
      <c r="AF15" s="45">
        <f t="shared" si="13"/>
        <v>48.6</v>
      </c>
      <c r="AG15" s="50">
        <f t="shared" si="14"/>
        <v>69.399999999999991</v>
      </c>
      <c r="AI15" s="63">
        <f t="shared" si="39"/>
        <v>-1.5018182728374709E-2</v>
      </c>
      <c r="AJ15" s="55">
        <f t="shared" si="40"/>
        <v>-0.02</v>
      </c>
      <c r="AK15" s="55">
        <f t="shared" si="41"/>
        <v>0</v>
      </c>
      <c r="AL15" s="63">
        <f t="shared" si="42"/>
        <v>-1.4237078303930671E-2</v>
      </c>
      <c r="AM15" s="55">
        <f t="shared" si="43"/>
        <v>-2.4999999999999929E-2</v>
      </c>
      <c r="AN15" s="55">
        <f t="shared" si="44"/>
        <v>0</v>
      </c>
      <c r="AO15" s="63">
        <f t="shared" si="45"/>
        <v>-1.3381397127095964E-2</v>
      </c>
      <c r="AP15" s="55">
        <f t="shared" si="46"/>
        <v>-2.999999999999993E-2</v>
      </c>
      <c r="AQ15" s="55">
        <f t="shared" si="47"/>
        <v>0</v>
      </c>
      <c r="AR15" s="63">
        <f t="shared" si="48"/>
        <v>-1.4945307424416058E-2</v>
      </c>
      <c r="AS15" s="55">
        <f t="shared" si="49"/>
        <v>-4.0999999999999946E-2</v>
      </c>
      <c r="AT15" s="55">
        <f t="shared" si="50"/>
        <v>0</v>
      </c>
      <c r="AU15" s="63">
        <f t="shared" si="51"/>
        <v>-1.4857474814386051E-2</v>
      </c>
      <c r="AV15" s="55">
        <f t="shared" si="52"/>
        <v>-4.200000000000003E-2</v>
      </c>
      <c r="AW15" s="55">
        <f t="shared" si="53"/>
        <v>3.9999999999999151E-3</v>
      </c>
      <c r="AY15" s="72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73"/>
      <c r="CB15" s="31">
        <v>147</v>
      </c>
      <c r="CC15" s="31">
        <v>113</v>
      </c>
      <c r="CD15" s="31">
        <v>109</v>
      </c>
      <c r="CE15" s="33">
        <f t="shared" si="30"/>
        <v>6.3157894736842106</v>
      </c>
      <c r="CF15" s="45">
        <f t="shared" si="31"/>
        <v>25.900000000000002</v>
      </c>
      <c r="CG15" s="50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 x14ac:dyDescent="0.4">
      <c r="B16" s="1233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B16" s="31">
        <v>176</v>
      </c>
      <c r="AC16" s="31">
        <v>100</v>
      </c>
      <c r="AD16" s="31">
        <v>97</v>
      </c>
      <c r="AE16" s="33">
        <f t="shared" si="12"/>
        <v>2.278481012658228</v>
      </c>
      <c r="AF16" s="45">
        <f t="shared" si="13"/>
        <v>44.9</v>
      </c>
      <c r="AG16" s="50">
        <f t="shared" si="14"/>
        <v>69</v>
      </c>
      <c r="AI16" s="63">
        <f t="shared" si="39"/>
        <v>-1.2817559218380212E-2</v>
      </c>
      <c r="AJ16" s="55">
        <f t="shared" si="40"/>
        <v>-2.100000000000005E-2</v>
      </c>
      <c r="AK16" s="55">
        <f t="shared" si="41"/>
        <v>0</v>
      </c>
      <c r="AL16" s="63">
        <f t="shared" si="42"/>
        <v>-9.601137912641498E-3</v>
      </c>
      <c r="AM16" s="55">
        <f t="shared" si="43"/>
        <v>-2.0000000000000035E-2</v>
      </c>
      <c r="AN16" s="55">
        <f t="shared" si="44"/>
        <v>0</v>
      </c>
      <c r="AO16" s="63">
        <f t="shared" si="45"/>
        <v>-9.925399417283003E-3</v>
      </c>
      <c r="AP16" s="55">
        <f t="shared" si="46"/>
        <v>-2.9000000000000057E-2</v>
      </c>
      <c r="AQ16" s="55">
        <f t="shared" si="47"/>
        <v>-3.9999999999999862E-3</v>
      </c>
      <c r="AR16" s="63">
        <f t="shared" si="48"/>
        <v>-1.3223833013102725E-2</v>
      </c>
      <c r="AS16" s="55">
        <f t="shared" si="49"/>
        <v>-2.8999999999999984E-2</v>
      </c>
      <c r="AT16" s="55">
        <f t="shared" si="50"/>
        <v>0</v>
      </c>
      <c r="AU16" s="63">
        <f t="shared" si="51"/>
        <v>-1.1143701266806774E-2</v>
      </c>
      <c r="AV16" s="55">
        <f t="shared" si="52"/>
        <v>-3.7000000000000026E-2</v>
      </c>
      <c r="AW16" s="55">
        <f t="shared" si="53"/>
        <v>-3.9999999999999151E-3</v>
      </c>
      <c r="AY16" s="72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73"/>
      <c r="CB16" s="31">
        <v>147</v>
      </c>
      <c r="CC16" s="31">
        <v>113</v>
      </c>
      <c r="CD16" s="31">
        <v>112</v>
      </c>
      <c r="CE16" s="33">
        <f t="shared" si="30"/>
        <v>1.7142857142857142</v>
      </c>
      <c r="CF16" s="45">
        <f t="shared" si="31"/>
        <v>23.799999999999997</v>
      </c>
      <c r="CG16" s="50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 x14ac:dyDescent="0.4">
      <c r="B17" s="1233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B17" s="31">
        <v>175</v>
      </c>
      <c r="AC17" s="31">
        <v>100</v>
      </c>
      <c r="AD17" s="31">
        <v>104</v>
      </c>
      <c r="AE17" s="33">
        <f t="shared" si="12"/>
        <v>-3.2</v>
      </c>
      <c r="AF17" s="45">
        <f t="shared" si="13"/>
        <v>42.9</v>
      </c>
      <c r="AG17" s="50">
        <f t="shared" si="14"/>
        <v>68.600000000000009</v>
      </c>
      <c r="AI17" s="63">
        <f t="shared" si="39"/>
        <v>-9.8397424302716779E-3</v>
      </c>
      <c r="AJ17" s="55">
        <f t="shared" si="40"/>
        <v>-1.1999999999999957E-2</v>
      </c>
      <c r="AK17" s="55">
        <f t="shared" si="41"/>
        <v>-2.9999999999999714E-3</v>
      </c>
      <c r="AL17" s="63">
        <f t="shared" si="42"/>
        <v>-1.0910383991638066E-2</v>
      </c>
      <c r="AM17" s="55">
        <f t="shared" si="43"/>
        <v>-1.7000000000000029E-2</v>
      </c>
      <c r="AN17" s="55">
        <f t="shared" si="44"/>
        <v>-3.9999999999999862E-3</v>
      </c>
      <c r="AO17" s="63">
        <f t="shared" si="45"/>
        <v>-1.4834736763465991E-2</v>
      </c>
      <c r="AP17" s="55">
        <f t="shared" si="46"/>
        <v>-2.2999999999999972E-2</v>
      </c>
      <c r="AQ17" s="55">
        <f t="shared" si="47"/>
        <v>-3.9999999999999862E-3</v>
      </c>
      <c r="AR17" s="63">
        <f t="shared" si="48"/>
        <v>-1.2441234434694529E-2</v>
      </c>
      <c r="AS17" s="55">
        <f t="shared" si="49"/>
        <v>-1.4999999999999999E-2</v>
      </c>
      <c r="AT17" s="55">
        <f t="shared" si="50"/>
        <v>-4.0000000000000565E-3</v>
      </c>
      <c r="AU17" s="63">
        <f t="shared" si="51"/>
        <v>-1.5260392792919858E-2</v>
      </c>
      <c r="AV17" s="55">
        <f t="shared" si="52"/>
        <v>-0.02</v>
      </c>
      <c r="AW17" s="55">
        <f t="shared" si="53"/>
        <v>-3.9999999999999151E-3</v>
      </c>
      <c r="AY17" s="72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73"/>
      <c r="CB17" s="31">
        <v>146</v>
      </c>
      <c r="CC17" s="31">
        <v>113</v>
      </c>
      <c r="CD17" s="31">
        <v>114</v>
      </c>
      <c r="CE17" s="33">
        <f t="shared" si="30"/>
        <v>-1.8181818181818181</v>
      </c>
      <c r="CF17" s="45">
        <f t="shared" si="31"/>
        <v>22.6</v>
      </c>
      <c r="CG17" s="50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8" thickBot="1" x14ac:dyDescent="0.45">
      <c r="B18" s="1234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B18" s="42">
        <v>174</v>
      </c>
      <c r="AC18" s="42">
        <v>100</v>
      </c>
      <c r="AD18" s="42">
        <v>109</v>
      </c>
      <c r="AE18" s="43">
        <f t="shared" si="12"/>
        <v>-7.2972972972972974</v>
      </c>
      <c r="AF18" s="48">
        <f t="shared" si="13"/>
        <v>42.5</v>
      </c>
      <c r="AG18" s="53">
        <f t="shared" si="14"/>
        <v>68.2</v>
      </c>
      <c r="AI18" s="67">
        <f t="shared" si="39"/>
        <v>-1.0603950367181564E-2</v>
      </c>
      <c r="AJ18" s="68">
        <f t="shared" si="40"/>
        <v>-5.0000000000000001E-3</v>
      </c>
      <c r="AK18" s="68">
        <f t="shared" si="41"/>
        <v>-4.0000000000000565E-3</v>
      </c>
      <c r="AL18" s="67">
        <f t="shared" si="42"/>
        <v>-1.1748632270754447E-2</v>
      </c>
      <c r="AM18" s="68">
        <f t="shared" si="43"/>
        <v>-4.9999999999999645E-3</v>
      </c>
      <c r="AN18" s="68">
        <f t="shared" si="44"/>
        <v>-3.9999999999999862E-3</v>
      </c>
      <c r="AO18" s="67">
        <f t="shared" si="45"/>
        <v>-1.2730447375951134E-2</v>
      </c>
      <c r="AP18" s="68">
        <f t="shared" si="46"/>
        <v>-3.9999999999999862E-3</v>
      </c>
      <c r="AQ18" s="68">
        <f t="shared" si="47"/>
        <v>-3.9999999999999862E-3</v>
      </c>
      <c r="AR18" s="67">
        <f t="shared" si="48"/>
        <v>-1.2973099324074257E-2</v>
      </c>
      <c r="AS18" s="68">
        <f t="shared" si="49"/>
        <v>-3.9999999999999862E-3</v>
      </c>
      <c r="AT18" s="68">
        <f t="shared" si="50"/>
        <v>-3.9999999999999151E-3</v>
      </c>
      <c r="AU18" s="67">
        <f t="shared" si="51"/>
        <v>-1.1413084393585786E-2</v>
      </c>
      <c r="AV18" s="68">
        <f t="shared" si="52"/>
        <v>-3.9999999999999862E-3</v>
      </c>
      <c r="AW18" s="68">
        <f t="shared" si="53"/>
        <v>-4.0000000000000565E-3</v>
      </c>
      <c r="AY18" s="81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3"/>
      <c r="CB18" s="42">
        <v>145</v>
      </c>
      <c r="CC18" s="42">
        <v>113</v>
      </c>
      <c r="CD18" s="42">
        <v>116</v>
      </c>
      <c r="CE18" s="43">
        <f t="shared" si="30"/>
        <v>-5.625</v>
      </c>
      <c r="CF18" s="48">
        <f t="shared" si="31"/>
        <v>22.1</v>
      </c>
      <c r="CG18" s="53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 x14ac:dyDescent="0.4">
      <c r="B19" s="1235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B19" s="39">
        <v>158</v>
      </c>
      <c r="AC19" s="39">
        <v>150</v>
      </c>
      <c r="AD19" s="39">
        <v>49</v>
      </c>
      <c r="AE19" s="40">
        <f t="shared" si="12"/>
        <v>55.596330275229356</v>
      </c>
      <c r="AF19" s="44">
        <f t="shared" si="13"/>
        <v>69</v>
      </c>
      <c r="AG19" s="49">
        <f t="shared" si="14"/>
        <v>62</v>
      </c>
      <c r="AI19" s="61">
        <f t="shared" ref="AI19:AI25" si="54">(G19-G20)/359</f>
        <v>1.2999071494893216E-2</v>
      </c>
      <c r="AJ19" s="62">
        <f t="shared" ref="AJ19:AJ25" si="55">(H19-H20)/100</f>
        <v>-1.4000000000000021E-2</v>
      </c>
      <c r="AK19" s="62">
        <f t="shared" ref="AK19:AK25" si="56">(I19-I20)/100</f>
        <v>-1.1999999999999957E-2</v>
      </c>
      <c r="AL19" s="61">
        <f t="shared" ref="AL19:AL25" si="57">(M19-M20)/359</f>
        <v>1.2548762010404644E-2</v>
      </c>
      <c r="AM19" s="62">
        <f t="shared" ref="AM19:AM25" si="58">(N19-N20)/100</f>
        <v>-1.4999999999999999E-2</v>
      </c>
      <c r="AN19" s="62">
        <f t="shared" ref="AN19:AN25" si="59">(O19-O20)/100</f>
        <v>-1.6000000000000014E-2</v>
      </c>
      <c r="AO19" s="61">
        <f t="shared" ref="AO19:AO25" si="60">(S19-S20)/359</f>
        <v>1.2016501533796416E-2</v>
      </c>
      <c r="AP19" s="62">
        <f t="shared" ref="AP19:AP25" si="61">(T19-T20)/100</f>
        <v>-1.2999999999999972E-2</v>
      </c>
      <c r="AQ19" s="62">
        <f t="shared" ref="AQ19:AQ25" si="62">(U19-U20)/100</f>
        <v>-1.5000000000000071E-2</v>
      </c>
      <c r="AR19" s="61">
        <f t="shared" ref="AR19:AR25" si="63">(Y19-Y20)/359</f>
        <v>1.311513463324049E-2</v>
      </c>
      <c r="AS19" s="62">
        <f t="shared" ref="AS19:AS25" si="64">(Z19-Z20)/100</f>
        <v>-1.6000000000000014E-2</v>
      </c>
      <c r="AT19" s="62">
        <f t="shared" ref="AT19:AT25" si="65">(AA19-AA20)/100</f>
        <v>-2.2999999999999972E-2</v>
      </c>
      <c r="AU19" s="61">
        <f t="shared" ref="AU19:AU25" si="66">(AE19-AE20)/359</f>
        <v>1.0986507972662615E-2</v>
      </c>
      <c r="AV19" s="62">
        <f t="shared" ref="AV19:AV25" si="67">(AF19-AF20)/100</f>
        <v>-1.0999999999999944E-2</v>
      </c>
      <c r="AW19" s="62">
        <f t="shared" ref="AW19:AW25" si="68">(AG19-AG20)/100</f>
        <v>-2.2999999999999972E-2</v>
      </c>
      <c r="AY19" s="69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CB19" s="39">
        <v>153</v>
      </c>
      <c r="CC19" s="39">
        <v>149</v>
      </c>
      <c r="CD19" s="39">
        <v>108</v>
      </c>
      <c r="CE19" s="40">
        <f t="shared" si="30"/>
        <v>54.666666666666664</v>
      </c>
      <c r="CF19" s="44">
        <f t="shared" si="31"/>
        <v>29.4</v>
      </c>
      <c r="CG19" s="49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 x14ac:dyDescent="0.4">
      <c r="B20" s="1233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B20" s="31">
        <v>164</v>
      </c>
      <c r="AC20" s="31">
        <v>148</v>
      </c>
      <c r="AD20" s="31">
        <v>49</v>
      </c>
      <c r="AE20" s="33">
        <f t="shared" si="12"/>
        <v>51.652173913043477</v>
      </c>
      <c r="AF20" s="45">
        <f t="shared" si="13"/>
        <v>70.099999999999994</v>
      </c>
      <c r="AG20" s="50">
        <f t="shared" si="14"/>
        <v>64.3</v>
      </c>
      <c r="AI20" s="63">
        <f t="shared" si="54"/>
        <v>1.2256267409470748E-2</v>
      </c>
      <c r="AJ20" s="55">
        <f t="shared" si="55"/>
        <v>-5.9999999999999784E-3</v>
      </c>
      <c r="AK20" s="55">
        <f t="shared" si="56"/>
        <v>-1.2000000000000028E-2</v>
      </c>
      <c r="AL20" s="63">
        <f t="shared" si="57"/>
        <v>1.1027699948537386E-2</v>
      </c>
      <c r="AM20" s="55">
        <f t="shared" si="58"/>
        <v>-1.4999999999999928E-2</v>
      </c>
      <c r="AN20" s="55">
        <f t="shared" si="59"/>
        <v>-1.4999999999999999E-2</v>
      </c>
      <c r="AO20" s="63">
        <f t="shared" si="60"/>
        <v>1.3338481821051079E-2</v>
      </c>
      <c r="AP20" s="55">
        <f t="shared" si="61"/>
        <v>-3.0000000000000426E-3</v>
      </c>
      <c r="AQ20" s="55">
        <f t="shared" si="62"/>
        <v>-0.02</v>
      </c>
      <c r="AR20" s="63">
        <f t="shared" si="63"/>
        <v>1.1025998142989792E-2</v>
      </c>
      <c r="AS20" s="55">
        <f t="shared" si="64"/>
        <v>0</v>
      </c>
      <c r="AT20" s="55">
        <f t="shared" si="65"/>
        <v>-2.000000000000007E-2</v>
      </c>
      <c r="AU20" s="63">
        <f t="shared" si="66"/>
        <v>1.1858540194568794E-2</v>
      </c>
      <c r="AV20" s="55">
        <f t="shared" si="67"/>
        <v>5.0000000000000001E-3</v>
      </c>
      <c r="AW20" s="55">
        <f t="shared" si="68"/>
        <v>-2.8000000000000115E-2</v>
      </c>
      <c r="AY20" s="72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73"/>
      <c r="CB20" s="31">
        <v>156</v>
      </c>
      <c r="CC20" s="31">
        <v>148</v>
      </c>
      <c r="CD20" s="31">
        <v>108</v>
      </c>
      <c r="CE20" s="33">
        <f t="shared" si="30"/>
        <v>50</v>
      </c>
      <c r="CF20" s="45">
        <f t="shared" si="31"/>
        <v>30.8</v>
      </c>
      <c r="CG20" s="50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 x14ac:dyDescent="0.4">
      <c r="B21" s="1233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B21" s="31">
        <v>171</v>
      </c>
      <c r="AC21" s="31">
        <v>146</v>
      </c>
      <c r="AD21" s="31">
        <v>52</v>
      </c>
      <c r="AE21" s="33">
        <f t="shared" si="12"/>
        <v>47.394957983193279</v>
      </c>
      <c r="AF21" s="45">
        <f t="shared" si="13"/>
        <v>69.599999999999994</v>
      </c>
      <c r="AG21" s="50">
        <f t="shared" si="14"/>
        <v>67.100000000000009</v>
      </c>
      <c r="AI21" s="63">
        <f t="shared" si="54"/>
        <v>1.1313477608742233E-2</v>
      </c>
      <c r="AJ21" s="55">
        <f t="shared" si="55"/>
        <v>-7.0000000000000288E-3</v>
      </c>
      <c r="AK21" s="55">
        <f t="shared" si="56"/>
        <v>-1.1000000000000015E-2</v>
      </c>
      <c r="AL21" s="63">
        <f t="shared" si="57"/>
        <v>1.4400018141755148E-2</v>
      </c>
      <c r="AM21" s="55">
        <f t="shared" si="58"/>
        <v>2.9999999999999003E-3</v>
      </c>
      <c r="AN21" s="55">
        <f t="shared" si="59"/>
        <v>-1.6000000000000084E-2</v>
      </c>
      <c r="AO21" s="63">
        <f t="shared" si="60"/>
        <v>1.3005541913755771E-2</v>
      </c>
      <c r="AP21" s="55">
        <f t="shared" si="61"/>
        <v>3.0000000000000426E-3</v>
      </c>
      <c r="AQ21" s="55">
        <f t="shared" si="62"/>
        <v>-0.02</v>
      </c>
      <c r="AR21" s="63">
        <f t="shared" si="63"/>
        <v>1.2502643021962362E-2</v>
      </c>
      <c r="AS21" s="55">
        <f t="shared" si="64"/>
        <v>9.0000000000000566E-3</v>
      </c>
      <c r="AT21" s="55">
        <f t="shared" si="65"/>
        <v>-2.2999999999999972E-2</v>
      </c>
      <c r="AU21" s="63">
        <f t="shared" si="66"/>
        <v>1.264015355445801E-2</v>
      </c>
      <c r="AV21" s="55">
        <f t="shared" si="67"/>
        <v>2.3999999999999914E-2</v>
      </c>
      <c r="AW21" s="55">
        <f t="shared" si="68"/>
        <v>-2.299999999999983E-2</v>
      </c>
      <c r="AY21" s="72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73"/>
      <c r="CB21" s="31">
        <v>159</v>
      </c>
      <c r="CC21" s="31">
        <v>147</v>
      </c>
      <c r="CD21" s="31">
        <v>109</v>
      </c>
      <c r="CE21" s="33">
        <f t="shared" si="30"/>
        <v>45.6</v>
      </c>
      <c r="CF21" s="45">
        <f t="shared" si="31"/>
        <v>31.4</v>
      </c>
      <c r="CG21" s="50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 x14ac:dyDescent="0.4">
      <c r="B22" s="1233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B22" s="31">
        <v>177</v>
      </c>
      <c r="AC22" s="31">
        <v>143</v>
      </c>
      <c r="AD22" s="31">
        <v>58</v>
      </c>
      <c r="AE22" s="33">
        <f t="shared" si="12"/>
        <v>42.857142857142854</v>
      </c>
      <c r="AF22" s="45">
        <f t="shared" si="13"/>
        <v>67.2</v>
      </c>
      <c r="AG22" s="50">
        <f t="shared" si="14"/>
        <v>69.399999999999991</v>
      </c>
      <c r="AI22" s="63">
        <f t="shared" si="54"/>
        <v>1.6070280694236137E-2</v>
      </c>
      <c r="AJ22" s="55">
        <f t="shared" si="55"/>
        <v>6.000000000000014E-3</v>
      </c>
      <c r="AK22" s="55">
        <f t="shared" si="56"/>
        <v>-1.2000000000000028E-2</v>
      </c>
      <c r="AL22" s="63">
        <f t="shared" si="57"/>
        <v>1.3976488196409391E-2</v>
      </c>
      <c r="AM22" s="55">
        <f t="shared" si="58"/>
        <v>4.0000000000000565E-3</v>
      </c>
      <c r="AN22" s="55">
        <f t="shared" si="59"/>
        <v>-1.5999999999999945E-2</v>
      </c>
      <c r="AO22" s="63">
        <f t="shared" si="60"/>
        <v>1.2400632987534597E-2</v>
      </c>
      <c r="AP22" s="55">
        <f t="shared" si="61"/>
        <v>2.9999999999999714E-3</v>
      </c>
      <c r="AQ22" s="55">
        <f t="shared" si="62"/>
        <v>-1.9000000000000059E-2</v>
      </c>
      <c r="AR22" s="63">
        <f t="shared" si="63"/>
        <v>1.262161280850352E-2</v>
      </c>
      <c r="AS22" s="55">
        <f t="shared" si="64"/>
        <v>0.01</v>
      </c>
      <c r="AT22" s="55">
        <f t="shared" si="65"/>
        <v>-1.9999999999999858E-2</v>
      </c>
      <c r="AU22" s="63">
        <f t="shared" si="66"/>
        <v>1.2640153554457989E-2</v>
      </c>
      <c r="AV22" s="55">
        <f t="shared" si="67"/>
        <v>2.200000000000003E-2</v>
      </c>
      <c r="AW22" s="55">
        <f t="shared" si="68"/>
        <v>-2.4000000000000056E-2</v>
      </c>
      <c r="AY22" s="72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73"/>
      <c r="CB22" s="31">
        <v>162</v>
      </c>
      <c r="CC22" s="31">
        <v>146</v>
      </c>
      <c r="CD22" s="31">
        <v>110</v>
      </c>
      <c r="CE22" s="33">
        <f t="shared" si="30"/>
        <v>41.53846153846154</v>
      </c>
      <c r="CF22" s="45">
        <f t="shared" si="31"/>
        <v>32.1</v>
      </c>
      <c r="CG22" s="50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 x14ac:dyDescent="0.4">
      <c r="B23" s="1236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B23" s="32">
        <v>183</v>
      </c>
      <c r="AC23" s="32">
        <v>140</v>
      </c>
      <c r="AD23" s="32">
        <v>64</v>
      </c>
      <c r="AE23" s="34">
        <f t="shared" si="12"/>
        <v>38.319327731092436</v>
      </c>
      <c r="AF23" s="46">
        <f t="shared" si="13"/>
        <v>65</v>
      </c>
      <c r="AG23" s="51">
        <f t="shared" si="14"/>
        <v>71.8</v>
      </c>
      <c r="AI23" s="64">
        <f t="shared" si="54"/>
        <v>1.2856224555388894E-2</v>
      </c>
      <c r="AJ23" s="56">
        <f t="shared" si="55"/>
        <v>5.0000000000000001E-3</v>
      </c>
      <c r="AK23" s="56">
        <f t="shared" si="56"/>
        <v>-1.2000000000000028E-2</v>
      </c>
      <c r="AL23" s="64">
        <f t="shared" si="57"/>
        <v>1.114918536144022E-2</v>
      </c>
      <c r="AM23" s="56">
        <f t="shared" si="58"/>
        <v>2.9999999999999714E-3</v>
      </c>
      <c r="AN23" s="56">
        <f t="shared" si="59"/>
        <v>-1.4999999999999999E-2</v>
      </c>
      <c r="AO23" s="64">
        <f t="shared" si="60"/>
        <v>1.2551966436636194E-2</v>
      </c>
      <c r="AP23" s="56">
        <f t="shared" si="61"/>
        <v>1.6000000000000014E-2</v>
      </c>
      <c r="AQ23" s="56">
        <f t="shared" si="62"/>
        <v>-1.5999999999999803E-2</v>
      </c>
      <c r="AR23" s="64">
        <f t="shared" si="63"/>
        <v>1.21998108380394E-2</v>
      </c>
      <c r="AS23" s="56">
        <f t="shared" si="64"/>
        <v>2.0999999999999873E-2</v>
      </c>
      <c r="AT23" s="56">
        <f t="shared" si="65"/>
        <v>-2.0000000000000143E-2</v>
      </c>
      <c r="AU23" s="64">
        <f t="shared" si="66"/>
        <v>1.1031624991972362E-2</v>
      </c>
      <c r="AV23" s="56">
        <f t="shared" si="67"/>
        <v>2.7999999999999973E-2</v>
      </c>
      <c r="AW23" s="56">
        <f t="shared" si="68"/>
        <v>-1.9000000000000059E-2</v>
      </c>
      <c r="AY23" s="74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75"/>
      <c r="CB23" s="32">
        <v>165</v>
      </c>
      <c r="CC23" s="32">
        <v>144</v>
      </c>
      <c r="CD23" s="32">
        <v>113</v>
      </c>
      <c r="CE23" s="34">
        <f t="shared" si="30"/>
        <v>35.769230769230766</v>
      </c>
      <c r="CF23" s="46">
        <f t="shared" si="31"/>
        <v>31.5</v>
      </c>
      <c r="CG23" s="51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 x14ac:dyDescent="0.4">
      <c r="B24" s="1232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B24" s="22">
        <v>188</v>
      </c>
      <c r="AC24" s="22">
        <v>138</v>
      </c>
      <c r="AD24" s="22">
        <v>71</v>
      </c>
      <c r="AE24" s="28">
        <f t="shared" si="12"/>
        <v>34.358974358974358</v>
      </c>
      <c r="AF24" s="47">
        <f t="shared" si="13"/>
        <v>62.2</v>
      </c>
      <c r="AG24" s="52">
        <f t="shared" si="14"/>
        <v>73.7</v>
      </c>
      <c r="AI24" s="65">
        <f t="shared" si="54"/>
        <v>1.1406748257477407E-2</v>
      </c>
      <c r="AJ24" s="57">
        <f t="shared" si="55"/>
        <v>0.01</v>
      </c>
      <c r="AK24" s="57">
        <f t="shared" si="56"/>
        <v>-7.9999999999999724E-3</v>
      </c>
      <c r="AL24" s="65">
        <f t="shared" si="57"/>
        <v>1.3428890994450337E-2</v>
      </c>
      <c r="AM24" s="57">
        <f t="shared" si="58"/>
        <v>1.3000000000000043E-2</v>
      </c>
      <c r="AN24" s="57">
        <f t="shared" si="59"/>
        <v>-1.1999999999999886E-2</v>
      </c>
      <c r="AO24" s="65">
        <f t="shared" si="60"/>
        <v>1.0861168980126861E-2</v>
      </c>
      <c r="AP24" s="57">
        <f t="shared" si="61"/>
        <v>1.6000000000000014E-2</v>
      </c>
      <c r="AQ24" s="57">
        <f t="shared" si="62"/>
        <v>-1.6000000000000084E-2</v>
      </c>
      <c r="AR24" s="65">
        <f t="shared" si="63"/>
        <v>1.1633475325248409E-2</v>
      </c>
      <c r="AS24" s="57">
        <f t="shared" si="64"/>
        <v>2.200000000000003E-2</v>
      </c>
      <c r="AT24" s="57">
        <f t="shared" si="65"/>
        <v>-1.4999999999999999E-2</v>
      </c>
      <c r="AU24" s="65">
        <f t="shared" si="66"/>
        <v>1.2868646028389271E-2</v>
      </c>
      <c r="AV24" s="57">
        <f t="shared" si="67"/>
        <v>2.6000000000000086E-2</v>
      </c>
      <c r="AW24" s="57">
        <f t="shared" si="68"/>
        <v>-0.02</v>
      </c>
      <c r="AY24" s="76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77"/>
      <c r="CB24" s="22">
        <v>168</v>
      </c>
      <c r="CC24" s="22">
        <v>143</v>
      </c>
      <c r="CD24" s="22">
        <v>116</v>
      </c>
      <c r="CE24" s="28">
        <f t="shared" si="30"/>
        <v>31.153846153846153</v>
      </c>
      <c r="CF24" s="47">
        <f t="shared" si="31"/>
        <v>31</v>
      </c>
      <c r="CG24" s="52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 x14ac:dyDescent="0.4">
      <c r="B25" s="1233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B25" s="31">
        <v>193</v>
      </c>
      <c r="AC25" s="31">
        <v>135</v>
      </c>
      <c r="AD25" s="31">
        <v>78</v>
      </c>
      <c r="AE25" s="33">
        <f t="shared" si="12"/>
        <v>29.739130434782609</v>
      </c>
      <c r="AF25" s="45">
        <f t="shared" si="13"/>
        <v>59.599999999999994</v>
      </c>
      <c r="AG25" s="50">
        <f t="shared" si="14"/>
        <v>75.7</v>
      </c>
      <c r="AI25" s="63">
        <f t="shared" si="54"/>
        <v>1.18630181877765E-2</v>
      </c>
      <c r="AJ25" s="55">
        <f t="shared" si="55"/>
        <v>9.0000000000000219E-3</v>
      </c>
      <c r="AK25" s="55">
        <f t="shared" si="56"/>
        <v>-7.9999999999999724E-3</v>
      </c>
      <c r="AL25" s="63">
        <f t="shared" si="57"/>
        <v>1.0352583677178135E-2</v>
      </c>
      <c r="AM25" s="55">
        <f t="shared" si="58"/>
        <v>1.4999999999999999E-2</v>
      </c>
      <c r="AN25" s="55">
        <f t="shared" si="59"/>
        <v>-7.9999999999999724E-3</v>
      </c>
      <c r="AO25" s="63">
        <f t="shared" si="60"/>
        <v>1.1495777512490613E-2</v>
      </c>
      <c r="AP25" s="55">
        <f t="shared" si="61"/>
        <v>2.1000000000000015E-2</v>
      </c>
      <c r="AQ25" s="55">
        <f t="shared" si="62"/>
        <v>-7.0000000000000288E-3</v>
      </c>
      <c r="AR25" s="63">
        <f t="shared" si="63"/>
        <v>1.1111053689645007E-2</v>
      </c>
      <c r="AS25" s="55">
        <f t="shared" si="64"/>
        <v>1.7000000000000029E-2</v>
      </c>
      <c r="AT25" s="55">
        <f t="shared" si="65"/>
        <v>-1.5999999999999945E-2</v>
      </c>
      <c r="AU25" s="63">
        <f t="shared" si="66"/>
        <v>1.0366103954702955E-2</v>
      </c>
      <c r="AV25" s="55">
        <f t="shared" si="67"/>
        <v>2.1999999999999957E-2</v>
      </c>
      <c r="AW25" s="55">
        <f t="shared" si="68"/>
        <v>-1.5999999999999945E-2</v>
      </c>
      <c r="AY25" s="7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73"/>
      <c r="CB25" s="31">
        <v>170</v>
      </c>
      <c r="CC25" s="31">
        <v>142</v>
      </c>
      <c r="CD25" s="31">
        <v>119</v>
      </c>
      <c r="CE25" s="33">
        <f t="shared" si="30"/>
        <v>27.058823529411764</v>
      </c>
      <c r="CF25" s="45">
        <f t="shared" si="31"/>
        <v>30</v>
      </c>
      <c r="CG25" s="50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 x14ac:dyDescent="0.4">
      <c r="B26" s="1233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B26" s="31">
        <v>197</v>
      </c>
      <c r="AC26" s="31">
        <v>133</v>
      </c>
      <c r="AD26" s="31">
        <v>84</v>
      </c>
      <c r="AE26" s="33">
        <f t="shared" si="12"/>
        <v>26.017699115044248</v>
      </c>
      <c r="AF26" s="45">
        <f t="shared" si="13"/>
        <v>57.4</v>
      </c>
      <c r="AG26" s="50">
        <f t="shared" si="14"/>
        <v>77.3</v>
      </c>
      <c r="AI26" s="66"/>
      <c r="AJ26" s="54"/>
      <c r="AK26" s="54"/>
      <c r="AL26" s="66"/>
      <c r="AM26" s="54"/>
      <c r="AN26" s="54"/>
      <c r="AO26" s="66"/>
      <c r="AP26" s="54"/>
      <c r="AQ26" s="54"/>
      <c r="AR26" s="66"/>
      <c r="AS26" s="54"/>
      <c r="AT26" s="54"/>
      <c r="AU26" s="66"/>
      <c r="AV26" s="54"/>
      <c r="AW26" s="54"/>
      <c r="AY26" s="78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80"/>
      <c r="CB26" s="31">
        <v>172</v>
      </c>
      <c r="CC26" s="31">
        <v>141</v>
      </c>
      <c r="CD26" s="31">
        <v>122</v>
      </c>
      <c r="CE26" s="33">
        <f t="shared" si="30"/>
        <v>22.8</v>
      </c>
      <c r="CF26" s="45">
        <f t="shared" si="31"/>
        <v>29.099999999999998</v>
      </c>
      <c r="CG26" s="50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 x14ac:dyDescent="0.4">
      <c r="B27" s="1233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B27" s="31">
        <v>200</v>
      </c>
      <c r="AC27" s="31">
        <v>131</v>
      </c>
      <c r="AD27" s="31">
        <v>93</v>
      </c>
      <c r="AE27" s="33">
        <f t="shared" si="12"/>
        <v>21.308411214953271</v>
      </c>
      <c r="AF27" s="45">
        <f t="shared" si="13"/>
        <v>53.5</v>
      </c>
      <c r="AG27" s="50">
        <f t="shared" si="14"/>
        <v>78.400000000000006</v>
      </c>
      <c r="AI27" s="63">
        <f t="shared" ref="AI27:AI33" si="69">(G27-G26)/359</f>
        <v>-1.1281337047353762E-2</v>
      </c>
      <c r="AJ27" s="55">
        <f t="shared" ref="AJ27:AJ33" si="70">(H27-H26)/100</f>
        <v>-1.399999999999995E-2</v>
      </c>
      <c r="AK27" s="55">
        <f t="shared" ref="AK27:AK33" si="71">(I27-I26)/100</f>
        <v>3.0000000000001137E-3</v>
      </c>
      <c r="AL27" s="63">
        <f t="shared" ref="AL27:AL33" si="72">(M27-M26)/359</f>
        <v>-1.0129146619397317E-2</v>
      </c>
      <c r="AM27" s="55">
        <f t="shared" ref="AM27:AM33" si="73">(N27-N26)/100</f>
        <v>-1.8999999999999986E-2</v>
      </c>
      <c r="AN27" s="55">
        <f t="shared" ref="AN27:AN33" si="74">(O27-O26)/100</f>
        <v>4.0000000000000565E-3</v>
      </c>
      <c r="AO27" s="63">
        <f t="shared" ref="AO27:AO33" si="75">(S27-S26)/359</f>
        <v>-1.0237363997809673E-2</v>
      </c>
      <c r="AP27" s="55">
        <f t="shared" ref="AP27:AP33" si="76">(T27-T26)/100</f>
        <v>-2.1000000000000015E-2</v>
      </c>
      <c r="AQ27" s="55">
        <f t="shared" ref="AQ27:AQ33" si="77">(U27-U26)/100</f>
        <v>7.9999999999999724E-3</v>
      </c>
      <c r="AR27" s="63">
        <f t="shared" ref="AR27:AR33" si="78">(Y27-Y26)/359</f>
        <v>-1.2414706200568112E-2</v>
      </c>
      <c r="AS27" s="55">
        <f t="shared" ref="AS27:AS33" si="79">(Z27-Z26)/100</f>
        <v>-3.1000000000000014E-2</v>
      </c>
      <c r="AT27" s="55">
        <f t="shared" ref="AT27:AT33" si="80">(AA27-AA26)/100</f>
        <v>7.9999999999999724E-3</v>
      </c>
      <c r="AU27" s="63">
        <f t="shared" ref="AU27:AU33" si="81">(AE27-AE26)/359</f>
        <v>-1.3117793593568183E-2</v>
      </c>
      <c r="AV27" s="55">
        <f t="shared" ref="AV27:AV33" si="82">(AF27-AF26)/100</f>
        <v>-3.8999999999999986E-2</v>
      </c>
      <c r="AW27" s="55">
        <f t="shared" ref="AW27:AW33" si="83">(AG27-AG26)/100</f>
        <v>1.1000000000000086E-2</v>
      </c>
      <c r="AY27" s="72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3"/>
      <c r="CB27" s="31">
        <v>173</v>
      </c>
      <c r="CC27" s="31">
        <v>140</v>
      </c>
      <c r="CD27" s="31">
        <v>125</v>
      </c>
      <c r="CE27" s="33">
        <f t="shared" si="30"/>
        <v>18.75</v>
      </c>
      <c r="CF27" s="45">
        <f t="shared" si="31"/>
        <v>27.700000000000003</v>
      </c>
      <c r="CG27" s="50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 x14ac:dyDescent="0.4">
      <c r="B28" s="1236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B28" s="32">
        <v>202</v>
      </c>
      <c r="AC28" s="32">
        <v>129</v>
      </c>
      <c r="AD28" s="32">
        <v>100</v>
      </c>
      <c r="AE28" s="34">
        <f t="shared" si="12"/>
        <v>17.058823529411764</v>
      </c>
      <c r="AF28" s="46">
        <f t="shared" si="13"/>
        <v>50.5</v>
      </c>
      <c r="AG28" s="51">
        <f t="shared" si="14"/>
        <v>79.2</v>
      </c>
      <c r="AI28" s="64">
        <f t="shared" si="69"/>
        <v>-7.6601671309192198E-3</v>
      </c>
      <c r="AJ28" s="56">
        <f t="shared" si="70"/>
        <v>-1.7000000000000029E-2</v>
      </c>
      <c r="AK28" s="56">
        <f t="shared" si="71"/>
        <v>0</v>
      </c>
      <c r="AL28" s="64">
        <f t="shared" si="72"/>
        <v>-1.1872688250605052E-2</v>
      </c>
      <c r="AM28" s="56">
        <f t="shared" si="73"/>
        <v>-1.4999999999999999E-2</v>
      </c>
      <c r="AN28" s="56">
        <f t="shared" si="74"/>
        <v>7.9999999999999724E-3</v>
      </c>
      <c r="AO28" s="64">
        <f t="shared" si="75"/>
        <v>-1.1056353117634456E-2</v>
      </c>
      <c r="AP28" s="56">
        <f t="shared" si="76"/>
        <v>-1.9999999999999928E-2</v>
      </c>
      <c r="AQ28" s="56">
        <f t="shared" si="77"/>
        <v>7.9999999999999724E-3</v>
      </c>
      <c r="AR28" s="64">
        <f t="shared" si="78"/>
        <v>-1.1926253277677485E-2</v>
      </c>
      <c r="AS28" s="56">
        <f t="shared" si="79"/>
        <v>-0.03</v>
      </c>
      <c r="AT28" s="56">
        <f t="shared" si="80"/>
        <v>8.0000000000001129E-3</v>
      </c>
      <c r="AU28" s="64">
        <f t="shared" si="81"/>
        <v>-1.1837291603179683E-2</v>
      </c>
      <c r="AV28" s="56">
        <f t="shared" si="82"/>
        <v>-0.03</v>
      </c>
      <c r="AW28" s="56">
        <f t="shared" si="83"/>
        <v>7.9999999999999724E-3</v>
      </c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75"/>
      <c r="CB28" s="32">
        <v>173</v>
      </c>
      <c r="CC28" s="32">
        <v>140</v>
      </c>
      <c r="CD28" s="32">
        <v>128</v>
      </c>
      <c r="CE28" s="34">
        <f t="shared" si="30"/>
        <v>16</v>
      </c>
      <c r="CF28" s="46">
        <f t="shared" si="31"/>
        <v>26</v>
      </c>
      <c r="CG28" s="51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 x14ac:dyDescent="0.4">
      <c r="B29" s="1232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B29" s="22">
        <v>203</v>
      </c>
      <c r="AC29" s="22">
        <v>128</v>
      </c>
      <c r="AD29" s="22">
        <v>108</v>
      </c>
      <c r="AE29" s="28">
        <f t="shared" si="12"/>
        <v>12.631578947368421</v>
      </c>
      <c r="AF29" s="47">
        <f t="shared" si="13"/>
        <v>46.800000000000004</v>
      </c>
      <c r="AG29" s="52">
        <f t="shared" si="14"/>
        <v>79.600000000000009</v>
      </c>
      <c r="AI29" s="65">
        <f t="shared" si="69"/>
        <v>-8.7544767210505359E-3</v>
      </c>
      <c r="AJ29" s="57">
        <f t="shared" si="70"/>
        <v>-1.6999999999999994E-2</v>
      </c>
      <c r="AK29" s="57">
        <f t="shared" si="71"/>
        <v>0</v>
      </c>
      <c r="AL29" s="65">
        <f t="shared" si="72"/>
        <v>-8.6521614781737196E-3</v>
      </c>
      <c r="AM29" s="57">
        <f t="shared" si="73"/>
        <v>-2.1999999999999992E-2</v>
      </c>
      <c r="AN29" s="57">
        <f t="shared" si="74"/>
        <v>0</v>
      </c>
      <c r="AO29" s="65">
        <f t="shared" si="75"/>
        <v>-1.2886036090589803E-2</v>
      </c>
      <c r="AP29" s="57">
        <f t="shared" si="76"/>
        <v>-3.2000000000000028E-2</v>
      </c>
      <c r="AQ29" s="57">
        <f t="shared" si="77"/>
        <v>0</v>
      </c>
      <c r="AR29" s="65">
        <f t="shared" si="78"/>
        <v>-1.0932066778251979E-2</v>
      </c>
      <c r="AS29" s="57">
        <f t="shared" si="79"/>
        <v>-3.1000000000000014E-2</v>
      </c>
      <c r="AT29" s="57">
        <f t="shared" si="80"/>
        <v>0</v>
      </c>
      <c r="AU29" s="65">
        <f t="shared" si="81"/>
        <v>-1.2332157610148588E-2</v>
      </c>
      <c r="AV29" s="57">
        <f t="shared" si="82"/>
        <v>-3.6999999999999957E-2</v>
      </c>
      <c r="AW29" s="57">
        <f t="shared" si="83"/>
        <v>4.0000000000000565E-3</v>
      </c>
      <c r="AY29" s="76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77"/>
      <c r="CB29" s="22">
        <v>173</v>
      </c>
      <c r="CC29" s="22">
        <v>140</v>
      </c>
      <c r="CD29" s="22">
        <v>131</v>
      </c>
      <c r="CE29" s="28">
        <f t="shared" si="30"/>
        <v>12.857142857142858</v>
      </c>
      <c r="CF29" s="47">
        <f t="shared" si="31"/>
        <v>24.3</v>
      </c>
      <c r="CG29" s="52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 x14ac:dyDescent="0.4">
      <c r="B30" s="1233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B30" s="31">
        <v>203</v>
      </c>
      <c r="AC30" s="31">
        <v>127</v>
      </c>
      <c r="AD30" s="31">
        <v>116</v>
      </c>
      <c r="AE30" s="33">
        <f t="shared" si="12"/>
        <v>7.5862068965517242</v>
      </c>
      <c r="AF30" s="45">
        <f t="shared" si="13"/>
        <v>42.9</v>
      </c>
      <c r="AG30" s="50">
        <f t="shared" si="14"/>
        <v>79.600000000000009</v>
      </c>
      <c r="AI30" s="63">
        <f t="shared" si="69"/>
        <v>-1.8221040065344422E-2</v>
      </c>
      <c r="AJ30" s="55">
        <f t="shared" si="70"/>
        <v>-2.3000000000000007E-2</v>
      </c>
      <c r="AK30" s="55">
        <f t="shared" si="71"/>
        <v>0</v>
      </c>
      <c r="AL30" s="63">
        <f t="shared" si="72"/>
        <v>-1.2245918745741959E-2</v>
      </c>
      <c r="AM30" s="55">
        <f t="shared" si="73"/>
        <v>-3.1000000000000048E-2</v>
      </c>
      <c r="AN30" s="55">
        <f t="shared" si="74"/>
        <v>-3.9999999999999151E-3</v>
      </c>
      <c r="AO30" s="63">
        <f t="shared" si="75"/>
        <v>-1.0407835775705464E-2</v>
      </c>
      <c r="AP30" s="55">
        <f t="shared" si="76"/>
        <v>-2.5999999999999943E-2</v>
      </c>
      <c r="AQ30" s="55">
        <f t="shared" si="77"/>
        <v>0</v>
      </c>
      <c r="AR30" s="63">
        <f t="shared" si="78"/>
        <v>-1.4593382702629255E-2</v>
      </c>
      <c r="AS30" s="55">
        <f t="shared" si="79"/>
        <v>-3.5000000000000003E-2</v>
      </c>
      <c r="AT30" s="55">
        <f t="shared" si="80"/>
        <v>0</v>
      </c>
      <c r="AU30" s="63">
        <f t="shared" si="81"/>
        <v>-1.4053961144336203E-2</v>
      </c>
      <c r="AV30" s="55">
        <f t="shared" si="82"/>
        <v>-3.9000000000000055E-2</v>
      </c>
      <c r="AW30" s="55">
        <f t="shared" si="83"/>
        <v>0</v>
      </c>
      <c r="AY30" s="72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73"/>
      <c r="CB30" s="31">
        <v>173</v>
      </c>
      <c r="CC30" s="31">
        <v>139</v>
      </c>
      <c r="CD30" s="31">
        <v>135</v>
      </c>
      <c r="CE30" s="33">
        <f t="shared" si="30"/>
        <v>6.3157894736842106</v>
      </c>
      <c r="CF30" s="45">
        <f t="shared" si="31"/>
        <v>22</v>
      </c>
      <c r="CG30" s="50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 x14ac:dyDescent="0.4">
      <c r="B31" s="1233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B31" s="31">
        <v>203</v>
      </c>
      <c r="AC31" s="31">
        <v>127</v>
      </c>
      <c r="AD31" s="31">
        <v>123</v>
      </c>
      <c r="AE31" s="33">
        <f t="shared" si="12"/>
        <v>3</v>
      </c>
      <c r="AF31" s="45">
        <f t="shared" si="13"/>
        <v>39.4</v>
      </c>
      <c r="AG31" s="50">
        <f t="shared" si="14"/>
        <v>79.600000000000009</v>
      </c>
      <c r="AI31" s="63">
        <f t="shared" si="69"/>
        <v>-8.0423900978071929E-3</v>
      </c>
      <c r="AJ31" s="55">
        <f t="shared" si="70"/>
        <v>-1.6999999999999994E-2</v>
      </c>
      <c r="AK31" s="55">
        <f t="shared" si="71"/>
        <v>-3.0000000000001137E-3</v>
      </c>
      <c r="AL31" s="63">
        <f t="shared" si="72"/>
        <v>-1.2271606918118396E-2</v>
      </c>
      <c r="AM31" s="55">
        <f t="shared" si="73"/>
        <v>-2.1999999999999957E-2</v>
      </c>
      <c r="AN31" s="55">
        <f t="shared" si="74"/>
        <v>0</v>
      </c>
      <c r="AO31" s="63">
        <f t="shared" si="75"/>
        <v>-1.4858082797041589E-2</v>
      </c>
      <c r="AP31" s="55">
        <f t="shared" si="76"/>
        <v>-3.0000000000000072E-2</v>
      </c>
      <c r="AQ31" s="55">
        <f t="shared" si="77"/>
        <v>-3.9999999999999151E-3</v>
      </c>
      <c r="AR31" s="63">
        <f t="shared" si="78"/>
        <v>-1.0505372065260647E-2</v>
      </c>
      <c r="AS31" s="55">
        <f t="shared" si="79"/>
        <v>-2.6000000000000013E-2</v>
      </c>
      <c r="AT31" s="55">
        <f t="shared" si="80"/>
        <v>0</v>
      </c>
      <c r="AU31" s="63">
        <f t="shared" si="81"/>
        <v>-1.2774949572567477E-2</v>
      </c>
      <c r="AV31" s="55">
        <f t="shared" si="82"/>
        <v>-3.5000000000000003E-2</v>
      </c>
      <c r="AW31" s="55">
        <f t="shared" si="83"/>
        <v>0</v>
      </c>
      <c r="AY31" s="72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73"/>
      <c r="CB31" s="31">
        <v>172</v>
      </c>
      <c r="CC31" s="31">
        <v>139</v>
      </c>
      <c r="CD31" s="31">
        <v>137</v>
      </c>
      <c r="CE31" s="33">
        <f t="shared" si="30"/>
        <v>3.4285714285714284</v>
      </c>
      <c r="CF31" s="45">
        <f t="shared" si="31"/>
        <v>20.3</v>
      </c>
      <c r="CG31" s="50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 x14ac:dyDescent="0.4">
      <c r="B32" s="1233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B32" s="31">
        <v>202</v>
      </c>
      <c r="AC32" s="31">
        <v>127</v>
      </c>
      <c r="AD32" s="31">
        <v>128</v>
      </c>
      <c r="AE32" s="33">
        <f t="shared" si="12"/>
        <v>-0.8</v>
      </c>
      <c r="AF32" s="45">
        <f t="shared" si="13"/>
        <v>37.1</v>
      </c>
      <c r="AG32" s="50">
        <f t="shared" si="14"/>
        <v>79.2</v>
      </c>
      <c r="AI32" s="63">
        <f t="shared" si="69"/>
        <v>-9.5503382411460409E-3</v>
      </c>
      <c r="AJ32" s="55">
        <f t="shared" si="70"/>
        <v>-2.200000000000003E-2</v>
      </c>
      <c r="AK32" s="55">
        <f t="shared" si="71"/>
        <v>-3.9999999999999151E-3</v>
      </c>
      <c r="AL32" s="63">
        <f t="shared" si="72"/>
        <v>-1.066793101404611E-2</v>
      </c>
      <c r="AM32" s="55">
        <f t="shared" si="73"/>
        <v>-2.1000000000000015E-2</v>
      </c>
      <c r="AN32" s="55">
        <f t="shared" si="74"/>
        <v>-4.0000000000000565E-3</v>
      </c>
      <c r="AO32" s="63">
        <f t="shared" si="75"/>
        <v>-1.1739719740872368E-2</v>
      </c>
      <c r="AP32" s="55">
        <f t="shared" si="76"/>
        <v>-0.02</v>
      </c>
      <c r="AQ32" s="55">
        <f t="shared" si="77"/>
        <v>-4.0000000000000565E-3</v>
      </c>
      <c r="AR32" s="63">
        <f t="shared" si="78"/>
        <v>-1.212158315222382E-2</v>
      </c>
      <c r="AS32" s="55">
        <f t="shared" si="79"/>
        <v>-2.3999999999999914E-2</v>
      </c>
      <c r="AT32" s="55">
        <f t="shared" si="80"/>
        <v>-4.0000000000000565E-3</v>
      </c>
      <c r="AU32" s="63">
        <f t="shared" si="81"/>
        <v>-1.0584958217270195E-2</v>
      </c>
      <c r="AV32" s="55">
        <f t="shared" si="82"/>
        <v>-2.2999999999999972E-2</v>
      </c>
      <c r="AW32" s="55">
        <f t="shared" si="83"/>
        <v>-4.0000000000000565E-3</v>
      </c>
      <c r="AY32" s="72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73"/>
      <c r="CB32" s="31">
        <v>171</v>
      </c>
      <c r="CC32" s="31">
        <v>140</v>
      </c>
      <c r="CD32" s="31">
        <v>140</v>
      </c>
      <c r="CE32" s="33">
        <f t="shared" si="30"/>
        <v>0</v>
      </c>
      <c r="CF32" s="45">
        <f t="shared" si="31"/>
        <v>18.099999999999998</v>
      </c>
      <c r="CG32" s="50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8" thickBot="1" x14ac:dyDescent="0.45">
      <c r="B33" s="1234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B33" s="42">
        <v>200</v>
      </c>
      <c r="AC33" s="42">
        <v>127</v>
      </c>
      <c r="AD33" s="42">
        <v>134</v>
      </c>
      <c r="AE33" s="43">
        <f t="shared" si="12"/>
        <v>-5.7534246575342465</v>
      </c>
      <c r="AF33" s="48">
        <f t="shared" si="13"/>
        <v>36.5</v>
      </c>
      <c r="AG33" s="53">
        <f t="shared" si="14"/>
        <v>78.400000000000006</v>
      </c>
      <c r="AI33" s="67">
        <f t="shared" si="69"/>
        <v>-1.0782639949681014E-2</v>
      </c>
      <c r="AJ33" s="68">
        <f t="shared" si="70"/>
        <v>0</v>
      </c>
      <c r="AK33" s="68">
        <f t="shared" si="71"/>
        <v>0</v>
      </c>
      <c r="AL33" s="67">
        <f t="shared" si="72"/>
        <v>-1.1937922801432551E-2</v>
      </c>
      <c r="AM33" s="68">
        <f t="shared" si="73"/>
        <v>-3.9999999999999862E-3</v>
      </c>
      <c r="AN33" s="68">
        <f t="shared" si="74"/>
        <v>-4.0000000000000565E-3</v>
      </c>
      <c r="AO33" s="67">
        <f t="shared" si="75"/>
        <v>-1.2672050828355028E-2</v>
      </c>
      <c r="AP33" s="68">
        <f t="shared" si="76"/>
        <v>-4.0000000000000209E-3</v>
      </c>
      <c r="AQ33" s="68">
        <f t="shared" si="77"/>
        <v>-4.0000000000000565E-3</v>
      </c>
      <c r="AR33" s="67">
        <f t="shared" si="78"/>
        <v>-1.3097278765802443E-2</v>
      </c>
      <c r="AS33" s="68">
        <f t="shared" si="79"/>
        <v>-3.0000000000000426E-3</v>
      </c>
      <c r="AT33" s="68">
        <f t="shared" si="80"/>
        <v>-4.0000000000000565E-3</v>
      </c>
      <c r="AU33" s="67">
        <f t="shared" si="81"/>
        <v>-1.3797840271683138E-2</v>
      </c>
      <c r="AV33" s="68">
        <f t="shared" si="82"/>
        <v>-6.000000000000014E-3</v>
      </c>
      <c r="AW33" s="68">
        <f t="shared" si="83"/>
        <v>-7.9999999999999724E-3</v>
      </c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3"/>
      <c r="CB33" s="42">
        <v>171</v>
      </c>
      <c r="CC33" s="42">
        <v>140</v>
      </c>
      <c r="CD33" s="42">
        <v>142</v>
      </c>
      <c r="CE33" s="43">
        <f t="shared" si="30"/>
        <v>-3.870967741935484</v>
      </c>
      <c r="CF33" s="48">
        <f t="shared" si="31"/>
        <v>18.099999999999998</v>
      </c>
      <c r="CG33" s="53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 x14ac:dyDescent="0.4">
      <c r="B34" s="1235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B34" s="39">
        <v>185</v>
      </c>
      <c r="AC34" s="39">
        <v>177</v>
      </c>
      <c r="AD34" s="39">
        <v>77</v>
      </c>
      <c r="AE34" s="40">
        <f t="shared" si="12"/>
        <v>55.555555555555557</v>
      </c>
      <c r="AF34" s="44">
        <f t="shared" si="13"/>
        <v>58.4</v>
      </c>
      <c r="AG34" s="49">
        <f t="shared" si="14"/>
        <v>72.5</v>
      </c>
      <c r="AI34" s="61">
        <f t="shared" ref="AI34:AI40" si="84">(G34-G35)/359</f>
        <v>1.2753557278549045E-2</v>
      </c>
      <c r="AJ34" s="62">
        <f t="shared" ref="AJ34:AJ40" si="85">(H34-H35)/100</f>
        <v>-1.2000000000000028E-2</v>
      </c>
      <c r="AK34" s="62">
        <f t="shared" ref="AK34:AK40" si="86">(I34-I35)/100</f>
        <v>-1.2000000000000028E-2</v>
      </c>
      <c r="AL34" s="61">
        <f t="shared" ref="AL34:AL40" si="87">(M34-M35)/359</f>
        <v>1.4584438348080514E-2</v>
      </c>
      <c r="AM34" s="62">
        <f t="shared" ref="AM34:AM40" si="88">(N34-N35)/100</f>
        <v>-1.3999999999999915E-2</v>
      </c>
      <c r="AN34" s="62">
        <f t="shared" ref="AN34:AN40" si="89">(O34-O35)/100</f>
        <v>-1.4999999999999999E-2</v>
      </c>
      <c r="AO34" s="61">
        <f t="shared" ref="AO34:AO40" si="90">(S34-S35)/359</f>
        <v>1.1565589926534062E-2</v>
      </c>
      <c r="AP34" s="62">
        <f t="shared" ref="AP34:AP40" si="91">(T34-T35)/100</f>
        <v>-1.4999999999999999E-2</v>
      </c>
      <c r="AQ34" s="62">
        <f t="shared" ref="AQ34:AQ40" si="92">(U34-U35)/100</f>
        <v>-1.9000000000000059E-2</v>
      </c>
      <c r="AR34" s="61">
        <f t="shared" ref="AR34:AR40" si="93">(Y34-Y35)/359</f>
        <v>9.6804309896231823E-3</v>
      </c>
      <c r="AS34" s="62">
        <f t="shared" ref="AS34:AS40" si="94">(Z34-Z35)/100</f>
        <v>-1.2999999999999972E-2</v>
      </c>
      <c r="AT34" s="62">
        <f t="shared" ref="AT34:AT40" si="95">(AA34-AA35)/100</f>
        <v>-1.8999999999999916E-2</v>
      </c>
      <c r="AU34" s="61">
        <f t="shared" ref="AU34:AU40" si="96">(AE34-AE35)/359</f>
        <v>1.1284486843438702E-2</v>
      </c>
      <c r="AV34" s="62">
        <f t="shared" ref="AV34:AV40" si="97">(AF34-AF35)/100</f>
        <v>-7.9999999999999724E-3</v>
      </c>
      <c r="AW34" s="62">
        <f t="shared" ref="AW34:AW40" si="98">(AG34-AG35)/100</f>
        <v>-2.4000000000000056E-2</v>
      </c>
      <c r="AY34" s="69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/>
      <c r="CB34" s="39">
        <v>179</v>
      </c>
      <c r="CC34" s="39">
        <v>175</v>
      </c>
      <c r="CD34" s="39">
        <v>133</v>
      </c>
      <c r="CE34" s="40">
        <f t="shared" si="30"/>
        <v>54.782608695652172</v>
      </c>
      <c r="CF34" s="44">
        <f t="shared" si="31"/>
        <v>25.7</v>
      </c>
      <c r="CG34" s="49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 x14ac:dyDescent="0.4">
      <c r="B35" s="1233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B35" s="31">
        <v>191</v>
      </c>
      <c r="AC35" s="31">
        <v>175</v>
      </c>
      <c r="AD35" s="31">
        <v>78</v>
      </c>
      <c r="AE35" s="33">
        <f t="shared" si="12"/>
        <v>51.504424778761063</v>
      </c>
      <c r="AF35" s="45">
        <f t="shared" si="13"/>
        <v>59.199999999999996</v>
      </c>
      <c r="AG35" s="50">
        <f t="shared" si="14"/>
        <v>74.900000000000006</v>
      </c>
      <c r="AI35" s="63">
        <f t="shared" si="84"/>
        <v>1.1281992977178025E-2</v>
      </c>
      <c r="AJ35" s="55">
        <f t="shared" si="85"/>
        <v>-1.1999999999999993E-2</v>
      </c>
      <c r="AK35" s="55">
        <f t="shared" si="86"/>
        <v>-1.1000000000000086E-2</v>
      </c>
      <c r="AL35" s="63">
        <f t="shared" si="87"/>
        <v>8.5834205119802356E-3</v>
      </c>
      <c r="AM35" s="55">
        <f t="shared" si="88"/>
        <v>-1.1000000000000015E-2</v>
      </c>
      <c r="AN35" s="55">
        <f t="shared" si="89"/>
        <v>-1.2000000000000028E-2</v>
      </c>
      <c r="AO35" s="63">
        <f t="shared" si="90"/>
        <v>1.1053632223548658E-2</v>
      </c>
      <c r="AP35" s="55">
        <f t="shared" si="91"/>
        <v>-7.0000000000000288E-3</v>
      </c>
      <c r="AQ35" s="55">
        <f t="shared" si="92"/>
        <v>-1.6000000000000084E-2</v>
      </c>
      <c r="AR35" s="63">
        <f t="shared" si="93"/>
        <v>1.0724233983286912E-2</v>
      </c>
      <c r="AS35" s="55">
        <f t="shared" si="94"/>
        <v>-7.0000000000000288E-3</v>
      </c>
      <c r="AT35" s="55">
        <f t="shared" si="95"/>
        <v>-0.02</v>
      </c>
      <c r="AU35" s="63">
        <f t="shared" si="96"/>
        <v>1.2047179942267077E-2</v>
      </c>
      <c r="AV35" s="55">
        <f t="shared" si="97"/>
        <v>-2.0000000000000282E-3</v>
      </c>
      <c r="AW35" s="55">
        <f t="shared" si="98"/>
        <v>-2.3999999999999914E-2</v>
      </c>
      <c r="AY35" s="72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73"/>
      <c r="CB35" s="31">
        <v>182</v>
      </c>
      <c r="CC35" s="31">
        <v>174</v>
      </c>
      <c r="CD35" s="31">
        <v>133</v>
      </c>
      <c r="CE35" s="33">
        <f t="shared" si="30"/>
        <v>50.204081632653065</v>
      </c>
      <c r="CF35" s="45">
        <f t="shared" si="31"/>
        <v>26.900000000000002</v>
      </c>
      <c r="CG35" s="50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 x14ac:dyDescent="0.4">
      <c r="B36" s="1233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5">
        <f t="shared" ref="H36:H67" si="100">ROUND((MAX(D36/255, E36/255, F36/255) - MIN(D36/255, E36/255, F36/255))/MAX(D36/255, E36/255, F36/255),3)*100</f>
        <v>28.1</v>
      </c>
      <c r="I36" s="50">
        <f t="shared" ref="I36:I67" si="101">ROUND(MAX(D36/255, E36/255, F36/255),3)*100</f>
        <v>72.5</v>
      </c>
      <c r="J36" s="31">
        <v>188</v>
      </c>
      <c r="K36" s="31">
        <v>173</v>
      </c>
      <c r="L36" s="31">
        <v>120</v>
      </c>
      <c r="M36" s="33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5">
        <f t="shared" ref="N36:N67" si="103">ROUND((MAX(J36/255, K36/255, L36/255) - MIN(J36/255, K36/255, L36/255))/MAX(J36/255, K36/255, L36/255),3)*100</f>
        <v>36.199999999999996</v>
      </c>
      <c r="O36" s="50">
        <f t="shared" ref="O36:O67" si="104">ROUND(MAX(J36/255, K36/255, L36/255),3)*100</f>
        <v>73.7</v>
      </c>
      <c r="P36" s="31">
        <v>191</v>
      </c>
      <c r="Q36" s="31">
        <v>173</v>
      </c>
      <c r="R36" s="31">
        <v>107</v>
      </c>
      <c r="S36" s="33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5">
        <f t="shared" ref="T36:T67" si="106">ROUND((MAX(P36/255, Q36/255, R36/255) - MIN(P36/255, Q36/255, R36/255))/MAX(P36/255, Q36/255, R36/255),3)*100</f>
        <v>44</v>
      </c>
      <c r="U36" s="50">
        <f t="shared" ref="U36:U67" si="107">ROUND(MAX(P36/255, Q36/255, R36/255),3)*100</f>
        <v>74.900000000000006</v>
      </c>
      <c r="V36" s="31">
        <v>194</v>
      </c>
      <c r="W36" s="31">
        <v>173</v>
      </c>
      <c r="X36" s="31">
        <v>94</v>
      </c>
      <c r="Y36" s="33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5">
        <f t="shared" ref="Z36:Z67" si="109">ROUND((MAX(V36/255, W36/255, X36/255) - MIN(V36/255, W36/255, X36/255))/MAX(V36/255, W36/255, X36/255),3)*100</f>
        <v>51.5</v>
      </c>
      <c r="AA36" s="50">
        <f t="shared" ref="AA36:AA67" si="110">ROUND(MAX(V36/255, W36/255, X36/255),3)*100</f>
        <v>76.099999999999994</v>
      </c>
      <c r="AB36" s="31">
        <v>197</v>
      </c>
      <c r="AC36" s="31">
        <v>172</v>
      </c>
      <c r="AD36" s="31">
        <v>80</v>
      </c>
      <c r="AE36" s="33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5">
        <f t="shared" ref="AF36:AF67" si="112">ROUND((MAX(AB36/255, AC36/255, AD36/255) - MIN(AB36/255, AC36/255, AD36/255))/MAX(AB36/255, AC36/255, AD36/255),3)*100</f>
        <v>59.4</v>
      </c>
      <c r="AG36" s="50">
        <f t="shared" ref="AG36:AG67" si="113">ROUND(MAX(AB36/255, AC36/255, AD36/255),3)*100</f>
        <v>77.3</v>
      </c>
      <c r="AI36" s="63">
        <f t="shared" si="84"/>
        <v>1.40466157179249E-2</v>
      </c>
      <c r="AJ36" s="55">
        <f t="shared" si="85"/>
        <v>-4.9999999999999645E-3</v>
      </c>
      <c r="AK36" s="55">
        <f t="shared" si="86"/>
        <v>-1.5999999999999945E-2</v>
      </c>
      <c r="AL36" s="63">
        <f t="shared" si="87"/>
        <v>1.56597457924674E-2</v>
      </c>
      <c r="AM36" s="55">
        <f t="shared" si="88"/>
        <v>-1.0000000000000141E-3</v>
      </c>
      <c r="AN36" s="55">
        <f t="shared" si="89"/>
        <v>-0.02</v>
      </c>
      <c r="AO36" s="63">
        <f t="shared" si="90"/>
        <v>1.4133402856868427E-2</v>
      </c>
      <c r="AP36" s="55">
        <f t="shared" si="91"/>
        <v>-2.0000000000000282E-3</v>
      </c>
      <c r="AQ36" s="55">
        <f t="shared" si="92"/>
        <v>-2.3999999999999914E-2</v>
      </c>
      <c r="AR36" s="63">
        <f t="shared" si="93"/>
        <v>1.5204045758173988E-2</v>
      </c>
      <c r="AS36" s="55">
        <f t="shared" si="94"/>
        <v>2.9999999999999714E-3</v>
      </c>
      <c r="AT36" s="55">
        <f t="shared" si="95"/>
        <v>-2.7000000000000027E-2</v>
      </c>
      <c r="AU36" s="63">
        <f t="shared" si="96"/>
        <v>1.3034783229769311E-2</v>
      </c>
      <c r="AV36" s="55">
        <f t="shared" si="97"/>
        <v>6.000000000000014E-3</v>
      </c>
      <c r="AW36" s="55">
        <f t="shared" si="98"/>
        <v>-2.7000000000000027E-2</v>
      </c>
      <c r="AY36" s="7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73"/>
      <c r="CB36" s="31">
        <v>185</v>
      </c>
      <c r="CC36" s="31">
        <v>173</v>
      </c>
      <c r="CD36" s="31">
        <v>133</v>
      </c>
      <c r="CE36" s="33">
        <f t="shared" si="30"/>
        <v>46.153846153846153</v>
      </c>
      <c r="CF36" s="45">
        <f t="shared" si="31"/>
        <v>28.1</v>
      </c>
      <c r="CG36" s="50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 x14ac:dyDescent="0.4">
      <c r="B37" s="1233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99"/>
        <v>41.111111111111114</v>
      </c>
      <c r="H37" s="45">
        <f t="shared" si="100"/>
        <v>28.599999999999998</v>
      </c>
      <c r="I37" s="50">
        <f t="shared" si="101"/>
        <v>74.099999999999994</v>
      </c>
      <c r="J37" s="31">
        <v>193</v>
      </c>
      <c r="K37" s="31">
        <v>171</v>
      </c>
      <c r="L37" s="31">
        <v>123</v>
      </c>
      <c r="M37" s="33">
        <f t="shared" si="102"/>
        <v>41.142857142857146</v>
      </c>
      <c r="N37" s="45">
        <f t="shared" si="103"/>
        <v>36.299999999999997</v>
      </c>
      <c r="O37" s="50">
        <f t="shared" si="104"/>
        <v>75.7</v>
      </c>
      <c r="P37" s="31">
        <v>197</v>
      </c>
      <c r="Q37" s="31">
        <v>171</v>
      </c>
      <c r="R37" s="31">
        <v>110</v>
      </c>
      <c r="S37" s="33">
        <f t="shared" si="105"/>
        <v>42.068965517241381</v>
      </c>
      <c r="T37" s="45">
        <f t="shared" si="106"/>
        <v>44.2</v>
      </c>
      <c r="U37" s="50">
        <f t="shared" si="107"/>
        <v>77.3</v>
      </c>
      <c r="V37" s="31">
        <v>201</v>
      </c>
      <c r="W37" s="31">
        <v>170</v>
      </c>
      <c r="X37" s="31">
        <v>98</v>
      </c>
      <c r="Y37" s="33">
        <f t="shared" si="108"/>
        <v>41.941747572815537</v>
      </c>
      <c r="Z37" s="45">
        <f t="shared" si="109"/>
        <v>51.2</v>
      </c>
      <c r="AA37" s="50">
        <f t="shared" si="110"/>
        <v>78.8</v>
      </c>
      <c r="AB37" s="31">
        <v>204</v>
      </c>
      <c r="AC37" s="31">
        <v>169</v>
      </c>
      <c r="AD37" s="31">
        <v>84</v>
      </c>
      <c r="AE37" s="33">
        <f t="shared" si="111"/>
        <v>42.5</v>
      </c>
      <c r="AF37" s="45">
        <f t="shared" si="112"/>
        <v>58.8</v>
      </c>
      <c r="AG37" s="50">
        <f t="shared" si="113"/>
        <v>80</v>
      </c>
      <c r="AI37" s="63">
        <f t="shared" si="84"/>
        <v>1.1198334318111479E-2</v>
      </c>
      <c r="AJ37" s="55">
        <f t="shared" si="85"/>
        <v>0</v>
      </c>
      <c r="AK37" s="55">
        <f t="shared" si="86"/>
        <v>-1.2000000000000028E-2</v>
      </c>
      <c r="AL37" s="63">
        <f t="shared" si="87"/>
        <v>1.1029968109492617E-2</v>
      </c>
      <c r="AM37" s="55">
        <f t="shared" si="88"/>
        <v>2.9999999999999714E-3</v>
      </c>
      <c r="AN37" s="55">
        <f t="shared" si="89"/>
        <v>-1.5999999999999945E-2</v>
      </c>
      <c r="AO37" s="63">
        <f t="shared" si="90"/>
        <v>1.2726923446354821E-2</v>
      </c>
      <c r="AP37" s="55">
        <f t="shared" si="91"/>
        <v>6.000000000000014E-3</v>
      </c>
      <c r="AQ37" s="55">
        <f t="shared" si="92"/>
        <v>-1.9000000000000059E-2</v>
      </c>
      <c r="AR37" s="63">
        <f t="shared" si="93"/>
        <v>1.0765527843711578E-2</v>
      </c>
      <c r="AS37" s="55">
        <f t="shared" si="94"/>
        <v>7.0000000000000288E-3</v>
      </c>
      <c r="AT37" s="55">
        <f t="shared" si="95"/>
        <v>-2.0000000000000143E-2</v>
      </c>
      <c r="AU37" s="63">
        <f t="shared" si="96"/>
        <v>1.0647114344252868E-2</v>
      </c>
      <c r="AV37" s="55">
        <f t="shared" si="97"/>
        <v>1.2000000000000028E-2</v>
      </c>
      <c r="AW37" s="55">
        <f t="shared" si="98"/>
        <v>-2.3999999999999914E-2</v>
      </c>
      <c r="AY37" s="72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73"/>
      <c r="CB37" s="31">
        <v>189</v>
      </c>
      <c r="CC37" s="31">
        <v>172</v>
      </c>
      <c r="CD37" s="31">
        <v>135</v>
      </c>
      <c r="CE37" s="33">
        <f t="shared" si="30"/>
        <v>41.111111111111114</v>
      </c>
      <c r="CF37" s="45">
        <f t="shared" si="31"/>
        <v>28.599999999999998</v>
      </c>
      <c r="CG37" s="50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 x14ac:dyDescent="0.4">
      <c r="B38" s="1236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99"/>
        <v>37.090909090909093</v>
      </c>
      <c r="H38" s="46">
        <f t="shared" si="100"/>
        <v>28.599999999999998</v>
      </c>
      <c r="I38" s="51">
        <f t="shared" si="101"/>
        <v>75.3</v>
      </c>
      <c r="J38" s="32">
        <v>197</v>
      </c>
      <c r="K38" s="32">
        <v>170</v>
      </c>
      <c r="L38" s="32">
        <v>126</v>
      </c>
      <c r="M38" s="34">
        <f t="shared" si="102"/>
        <v>37.183098591549296</v>
      </c>
      <c r="N38" s="46">
        <f t="shared" si="103"/>
        <v>36</v>
      </c>
      <c r="O38" s="51">
        <f t="shared" si="104"/>
        <v>77.3</v>
      </c>
      <c r="P38" s="32">
        <v>202</v>
      </c>
      <c r="Q38" s="32">
        <v>169</v>
      </c>
      <c r="R38" s="32">
        <v>114</v>
      </c>
      <c r="S38" s="34">
        <f t="shared" si="105"/>
        <v>37.5</v>
      </c>
      <c r="T38" s="46">
        <f t="shared" si="106"/>
        <v>43.6</v>
      </c>
      <c r="U38" s="51">
        <f t="shared" si="107"/>
        <v>79.2</v>
      </c>
      <c r="V38" s="32">
        <v>206</v>
      </c>
      <c r="W38" s="32">
        <v>168</v>
      </c>
      <c r="X38" s="32">
        <v>102</v>
      </c>
      <c r="Y38" s="34">
        <f t="shared" si="108"/>
        <v>38.07692307692308</v>
      </c>
      <c r="Z38" s="46">
        <f t="shared" si="109"/>
        <v>50.5</v>
      </c>
      <c r="AA38" s="51">
        <f t="shared" si="110"/>
        <v>80.800000000000011</v>
      </c>
      <c r="AB38" s="32">
        <v>210</v>
      </c>
      <c r="AC38" s="32">
        <v>167</v>
      </c>
      <c r="AD38" s="32">
        <v>89</v>
      </c>
      <c r="AE38" s="34">
        <f t="shared" si="111"/>
        <v>38.67768595041322</v>
      </c>
      <c r="AF38" s="46">
        <f t="shared" si="112"/>
        <v>57.599999999999994</v>
      </c>
      <c r="AG38" s="51">
        <f t="shared" si="113"/>
        <v>82.399999999999991</v>
      </c>
      <c r="AI38" s="64">
        <f t="shared" si="84"/>
        <v>1.519371992909598E-2</v>
      </c>
      <c r="AJ38" s="56">
        <f t="shared" si="85"/>
        <v>4.0000000000000209E-3</v>
      </c>
      <c r="AK38" s="56">
        <f t="shared" si="86"/>
        <v>-1.2000000000000028E-2</v>
      </c>
      <c r="AL38" s="64">
        <f t="shared" si="87"/>
        <v>1.4123739652399065E-2</v>
      </c>
      <c r="AM38" s="56">
        <f t="shared" si="88"/>
        <v>7.0000000000000288E-3</v>
      </c>
      <c r="AN38" s="56">
        <f t="shared" si="89"/>
        <v>-1.4999999999999999E-2</v>
      </c>
      <c r="AO38" s="64">
        <f t="shared" si="90"/>
        <v>1.1395289946821988E-2</v>
      </c>
      <c r="AP38" s="56">
        <f t="shared" si="91"/>
        <v>9.0000000000000566E-3</v>
      </c>
      <c r="AQ38" s="56">
        <f t="shared" si="92"/>
        <v>-1.6000000000000084E-2</v>
      </c>
      <c r="AR38" s="64">
        <f t="shared" si="93"/>
        <v>1.2856224555388915E-2</v>
      </c>
      <c r="AS38" s="56">
        <f t="shared" si="94"/>
        <v>1.2000000000000028E-2</v>
      </c>
      <c r="AT38" s="56">
        <f t="shared" si="95"/>
        <v>-1.8999999999999774E-2</v>
      </c>
      <c r="AU38" s="64">
        <f t="shared" si="96"/>
        <v>1.3029765878588357E-2</v>
      </c>
      <c r="AV38" s="56">
        <f t="shared" si="97"/>
        <v>1.9999999999999858E-2</v>
      </c>
      <c r="AW38" s="56">
        <f t="shared" si="98"/>
        <v>-2.3000000000000114E-2</v>
      </c>
      <c r="AY38" s="74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75"/>
      <c r="CB38" s="32">
        <v>192</v>
      </c>
      <c r="CC38" s="32">
        <v>171</v>
      </c>
      <c r="CD38" s="32">
        <v>137</v>
      </c>
      <c r="CE38" s="34">
        <f t="shared" si="30"/>
        <v>37.090909090909093</v>
      </c>
      <c r="CF38" s="46">
        <f t="shared" si="31"/>
        <v>28.599999999999998</v>
      </c>
      <c r="CG38" s="51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 x14ac:dyDescent="0.4">
      <c r="B39" s="1232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99"/>
        <v>31.636363636363637</v>
      </c>
      <c r="H39" s="47">
        <f t="shared" si="100"/>
        <v>28.199999999999996</v>
      </c>
      <c r="I39" s="52">
        <f t="shared" si="101"/>
        <v>76.5</v>
      </c>
      <c r="J39" s="22">
        <v>201</v>
      </c>
      <c r="K39" s="22">
        <v>168</v>
      </c>
      <c r="L39" s="22">
        <v>130</v>
      </c>
      <c r="M39" s="28">
        <f t="shared" si="102"/>
        <v>32.112676056338032</v>
      </c>
      <c r="N39" s="47">
        <f t="shared" si="103"/>
        <v>35.299999999999997</v>
      </c>
      <c r="O39" s="52">
        <f t="shared" si="104"/>
        <v>78.8</v>
      </c>
      <c r="P39" s="22">
        <v>206</v>
      </c>
      <c r="Q39" s="22">
        <v>167</v>
      </c>
      <c r="R39" s="22">
        <v>118</v>
      </c>
      <c r="S39" s="28">
        <f t="shared" si="105"/>
        <v>33.409090909090907</v>
      </c>
      <c r="T39" s="47">
        <f t="shared" si="106"/>
        <v>42.699999999999996</v>
      </c>
      <c r="U39" s="52">
        <f t="shared" si="107"/>
        <v>80.800000000000011</v>
      </c>
      <c r="V39" s="22">
        <v>211</v>
      </c>
      <c r="W39" s="22">
        <v>165</v>
      </c>
      <c r="X39" s="22">
        <v>107</v>
      </c>
      <c r="Y39" s="28">
        <f t="shared" si="108"/>
        <v>33.46153846153846</v>
      </c>
      <c r="Z39" s="47">
        <f t="shared" si="109"/>
        <v>49.3</v>
      </c>
      <c r="AA39" s="52">
        <f t="shared" si="110"/>
        <v>82.699999999999989</v>
      </c>
      <c r="AB39" s="22">
        <v>216</v>
      </c>
      <c r="AC39" s="22">
        <v>164</v>
      </c>
      <c r="AD39" s="22">
        <v>96</v>
      </c>
      <c r="AE39" s="28">
        <f t="shared" si="111"/>
        <v>34</v>
      </c>
      <c r="AF39" s="47">
        <f t="shared" si="112"/>
        <v>55.600000000000009</v>
      </c>
      <c r="AG39" s="52">
        <f t="shared" si="113"/>
        <v>84.7</v>
      </c>
      <c r="AI39" s="65">
        <f t="shared" si="84"/>
        <v>1.2441649904203116E-2</v>
      </c>
      <c r="AJ39" s="57">
        <f t="shared" si="85"/>
        <v>1.2999999999999935E-2</v>
      </c>
      <c r="AK39" s="57">
        <f t="shared" si="86"/>
        <v>-7.9999999999999724E-3</v>
      </c>
      <c r="AL39" s="65">
        <f t="shared" si="87"/>
        <v>1.066006064240598E-2</v>
      </c>
      <c r="AM39" s="57">
        <f t="shared" si="88"/>
        <v>9.9999999999999291E-3</v>
      </c>
      <c r="AN39" s="57">
        <f t="shared" si="89"/>
        <v>-1.2000000000000028E-2</v>
      </c>
      <c r="AO39" s="65">
        <f t="shared" si="90"/>
        <v>1.3382840518942082E-2</v>
      </c>
      <c r="AP39" s="57">
        <f t="shared" si="91"/>
        <v>1.6999999999999956E-2</v>
      </c>
      <c r="AQ39" s="57">
        <f t="shared" si="92"/>
        <v>-1.5999999999999803E-2</v>
      </c>
      <c r="AR39" s="65">
        <f t="shared" si="93"/>
        <v>1.207611384207646E-2</v>
      </c>
      <c r="AS39" s="57">
        <f t="shared" si="94"/>
        <v>1.6000000000000014E-2</v>
      </c>
      <c r="AT39" s="57">
        <f t="shared" si="95"/>
        <v>-2.0000000000000143E-2</v>
      </c>
      <c r="AU39" s="65">
        <f t="shared" si="96"/>
        <v>4.9520272361498014E-3</v>
      </c>
      <c r="AV39" s="57">
        <f t="shared" si="97"/>
        <v>4.400000000000006E-2</v>
      </c>
      <c r="AW39" s="57">
        <f t="shared" si="98"/>
        <v>2.0000000000000143E-2</v>
      </c>
      <c r="AY39" s="76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77"/>
      <c r="CB39" s="22">
        <v>195</v>
      </c>
      <c r="CC39" s="22">
        <v>169</v>
      </c>
      <c r="CD39" s="22">
        <v>140</v>
      </c>
      <c r="CE39" s="28">
        <f t="shared" si="30"/>
        <v>31.636363636363637</v>
      </c>
      <c r="CF39" s="47">
        <f t="shared" si="31"/>
        <v>28.199999999999996</v>
      </c>
      <c r="CG39" s="52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 x14ac:dyDescent="0.4">
      <c r="B40" s="1233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99"/>
        <v>27.169811320754718</v>
      </c>
      <c r="H40" s="45">
        <f t="shared" si="100"/>
        <v>26.900000000000002</v>
      </c>
      <c r="I40" s="50">
        <f t="shared" si="101"/>
        <v>77.3</v>
      </c>
      <c r="J40" s="31">
        <v>204</v>
      </c>
      <c r="K40" s="31">
        <v>167</v>
      </c>
      <c r="L40" s="31">
        <v>134</v>
      </c>
      <c r="M40" s="33">
        <f t="shared" si="102"/>
        <v>28.285714285714285</v>
      </c>
      <c r="N40" s="45">
        <f t="shared" si="103"/>
        <v>34.300000000000004</v>
      </c>
      <c r="O40" s="50">
        <f t="shared" si="104"/>
        <v>80</v>
      </c>
      <c r="P40" s="31">
        <v>210</v>
      </c>
      <c r="Q40" s="31">
        <v>165</v>
      </c>
      <c r="R40" s="31">
        <v>124</v>
      </c>
      <c r="S40" s="33">
        <f t="shared" si="105"/>
        <v>28.604651162790699</v>
      </c>
      <c r="T40" s="45">
        <f t="shared" si="106"/>
        <v>41</v>
      </c>
      <c r="U40" s="50">
        <f t="shared" si="107"/>
        <v>82.399999999999991</v>
      </c>
      <c r="V40" s="31">
        <v>216</v>
      </c>
      <c r="W40" s="31">
        <v>163</v>
      </c>
      <c r="X40" s="31">
        <v>113</v>
      </c>
      <c r="Y40" s="33">
        <f t="shared" si="108"/>
        <v>29.126213592233011</v>
      </c>
      <c r="Z40" s="45">
        <f t="shared" si="109"/>
        <v>47.699999999999996</v>
      </c>
      <c r="AA40" s="50">
        <f t="shared" si="110"/>
        <v>84.7</v>
      </c>
      <c r="AB40" s="31">
        <v>211</v>
      </c>
      <c r="AC40" s="31">
        <v>161</v>
      </c>
      <c r="AD40" s="31">
        <v>103</v>
      </c>
      <c r="AE40" s="33">
        <f t="shared" si="111"/>
        <v>32.222222222222221</v>
      </c>
      <c r="AF40" s="45">
        <f t="shared" si="112"/>
        <v>51.2</v>
      </c>
      <c r="AG40" s="50">
        <f t="shared" si="113"/>
        <v>82.699999999999989</v>
      </c>
      <c r="AI40" s="63">
        <f t="shared" si="84"/>
        <v>1.0140388735512073E-2</v>
      </c>
      <c r="AJ40" s="55">
        <f t="shared" si="85"/>
        <v>1.1000000000000015E-2</v>
      </c>
      <c r="AK40" s="55">
        <f t="shared" si="86"/>
        <v>-3.0000000000001137E-3</v>
      </c>
      <c r="AL40" s="63">
        <f t="shared" si="87"/>
        <v>1.2429484328550356E-2</v>
      </c>
      <c r="AM40" s="55">
        <f t="shared" si="88"/>
        <v>1.3000000000000043E-2</v>
      </c>
      <c r="AN40" s="55">
        <f t="shared" si="89"/>
        <v>-8.0000000000001129E-3</v>
      </c>
      <c r="AO40" s="63">
        <f t="shared" si="90"/>
        <v>1.0040811038414203E-2</v>
      </c>
      <c r="AP40" s="55">
        <f t="shared" si="91"/>
        <v>1.3999999999999986E-2</v>
      </c>
      <c r="AQ40" s="55">
        <f t="shared" si="92"/>
        <v>-7.0000000000000288E-3</v>
      </c>
      <c r="AR40" s="63">
        <f t="shared" si="93"/>
        <v>1.093652811206967E-2</v>
      </c>
      <c r="AS40" s="55">
        <f t="shared" si="94"/>
        <v>1.9999999999999928E-2</v>
      </c>
      <c r="AT40" s="55">
        <f t="shared" si="95"/>
        <v>-1.2000000000000028E-2</v>
      </c>
      <c r="AU40" s="63">
        <f t="shared" si="96"/>
        <v>1.8543188944060929E-2</v>
      </c>
      <c r="AV40" s="55">
        <f t="shared" si="97"/>
        <v>1.0000000000000141E-3</v>
      </c>
      <c r="AW40" s="55">
        <f t="shared" si="98"/>
        <v>-5.5000000000000139E-2</v>
      </c>
      <c r="AY40" s="72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73"/>
      <c r="CB40" s="31">
        <v>197</v>
      </c>
      <c r="CC40" s="31">
        <v>168</v>
      </c>
      <c r="CD40" s="31">
        <v>144</v>
      </c>
      <c r="CE40" s="33">
        <f t="shared" si="30"/>
        <v>27.169811320754718</v>
      </c>
      <c r="CF40" s="45">
        <f t="shared" si="31"/>
        <v>26.900000000000002</v>
      </c>
      <c r="CG40" s="50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 x14ac:dyDescent="0.4">
      <c r="B41" s="1233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99"/>
        <v>23.529411764705884</v>
      </c>
      <c r="H41" s="45">
        <f t="shared" si="100"/>
        <v>25.8</v>
      </c>
      <c r="I41" s="50">
        <f t="shared" si="101"/>
        <v>77.600000000000009</v>
      </c>
      <c r="J41" s="31">
        <v>206</v>
      </c>
      <c r="K41" s="31">
        <v>165</v>
      </c>
      <c r="L41" s="31">
        <v>138</v>
      </c>
      <c r="M41" s="33">
        <f t="shared" si="102"/>
        <v>23.823529411764707</v>
      </c>
      <c r="N41" s="45">
        <f t="shared" si="103"/>
        <v>33</v>
      </c>
      <c r="O41" s="50">
        <f t="shared" si="104"/>
        <v>80.800000000000011</v>
      </c>
      <c r="P41" s="31">
        <v>212</v>
      </c>
      <c r="Q41" s="31">
        <v>163</v>
      </c>
      <c r="R41" s="31">
        <v>128</v>
      </c>
      <c r="S41" s="33">
        <f t="shared" si="105"/>
        <v>25</v>
      </c>
      <c r="T41" s="45">
        <f t="shared" si="106"/>
        <v>39.6</v>
      </c>
      <c r="U41" s="50">
        <f t="shared" si="107"/>
        <v>83.1</v>
      </c>
      <c r="V41" s="31">
        <v>219</v>
      </c>
      <c r="W41" s="31">
        <v>161</v>
      </c>
      <c r="X41" s="31">
        <v>119</v>
      </c>
      <c r="Y41" s="33">
        <f t="shared" si="108"/>
        <v>25.2</v>
      </c>
      <c r="Z41" s="45">
        <f t="shared" si="109"/>
        <v>45.7</v>
      </c>
      <c r="AA41" s="50">
        <f t="shared" si="110"/>
        <v>85.9</v>
      </c>
      <c r="AB41" s="31">
        <v>225</v>
      </c>
      <c r="AC41" s="31">
        <v>159</v>
      </c>
      <c r="AD41" s="31">
        <v>110</v>
      </c>
      <c r="AE41" s="33">
        <f t="shared" si="111"/>
        <v>25.565217391304348</v>
      </c>
      <c r="AF41" s="45">
        <f t="shared" si="112"/>
        <v>51.1</v>
      </c>
      <c r="AG41" s="50">
        <f t="shared" si="113"/>
        <v>88.2</v>
      </c>
      <c r="AI41" s="66"/>
      <c r="AJ41" s="54"/>
      <c r="AK41" s="54"/>
      <c r="AL41" s="66"/>
      <c r="AM41" s="54"/>
      <c r="AN41" s="54"/>
      <c r="AO41" s="66"/>
      <c r="AP41" s="54"/>
      <c r="AQ41" s="54"/>
      <c r="AR41" s="66"/>
      <c r="AS41" s="54"/>
      <c r="AT41" s="54"/>
      <c r="AU41" s="66"/>
      <c r="AV41" s="54"/>
      <c r="AW41" s="54"/>
      <c r="AY41" s="78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80"/>
      <c r="CB41" s="31">
        <v>198</v>
      </c>
      <c r="CC41" s="31">
        <v>167</v>
      </c>
      <c r="CD41" s="31">
        <v>147</v>
      </c>
      <c r="CE41" s="33">
        <f t="shared" si="30"/>
        <v>23.529411764705884</v>
      </c>
      <c r="CF41" s="45">
        <f t="shared" si="31"/>
        <v>25.8</v>
      </c>
      <c r="CG41" s="50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 x14ac:dyDescent="0.4">
      <c r="B42" s="1233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99"/>
        <v>20</v>
      </c>
      <c r="H42" s="45">
        <f t="shared" si="100"/>
        <v>24.099999999999998</v>
      </c>
      <c r="I42" s="50">
        <f t="shared" si="101"/>
        <v>78</v>
      </c>
      <c r="J42" s="31">
        <v>207</v>
      </c>
      <c r="K42" s="31">
        <v>164</v>
      </c>
      <c r="L42" s="31">
        <v>143</v>
      </c>
      <c r="M42" s="33">
        <f t="shared" si="102"/>
        <v>19.6875</v>
      </c>
      <c r="N42" s="45">
        <f t="shared" si="103"/>
        <v>30.9</v>
      </c>
      <c r="O42" s="50">
        <f t="shared" si="104"/>
        <v>81.2</v>
      </c>
      <c r="P42" s="31">
        <v>215</v>
      </c>
      <c r="Q42" s="31">
        <v>162</v>
      </c>
      <c r="R42" s="31">
        <v>134</v>
      </c>
      <c r="S42" s="33">
        <f t="shared" si="105"/>
        <v>20.74074074074074</v>
      </c>
      <c r="T42" s="45">
        <f t="shared" si="106"/>
        <v>37.700000000000003</v>
      </c>
      <c r="U42" s="50">
        <f t="shared" si="107"/>
        <v>84.3</v>
      </c>
      <c r="V42" s="31">
        <v>222</v>
      </c>
      <c r="W42" s="31">
        <v>159</v>
      </c>
      <c r="X42" s="31">
        <v>126</v>
      </c>
      <c r="Y42" s="33">
        <f t="shared" si="108"/>
        <v>20.625</v>
      </c>
      <c r="Z42" s="45">
        <f t="shared" si="109"/>
        <v>43.2</v>
      </c>
      <c r="AA42" s="50">
        <f t="shared" si="110"/>
        <v>87.1</v>
      </c>
      <c r="AB42" s="31">
        <v>228</v>
      </c>
      <c r="AC42" s="31">
        <v>157</v>
      </c>
      <c r="AD42" s="31">
        <v>117</v>
      </c>
      <c r="AE42" s="33">
        <f t="shared" si="111"/>
        <v>21.621621621621621</v>
      </c>
      <c r="AF42" s="45">
        <f t="shared" si="112"/>
        <v>48.699999999999996</v>
      </c>
      <c r="AG42" s="50">
        <f t="shared" si="113"/>
        <v>89.4</v>
      </c>
      <c r="AI42" s="63">
        <f t="shared" ref="AI42:AI48" si="114">(G42-G41)/359</f>
        <v>-9.8312305423562223E-3</v>
      </c>
      <c r="AJ42" s="55">
        <f t="shared" ref="AJ42:AJ48" si="115">(H42-H41)/100</f>
        <v>-1.7000000000000029E-2</v>
      </c>
      <c r="AK42" s="55">
        <f t="shared" ref="AK42:AK48" si="116">(I42-I41)/100</f>
        <v>3.9999999999999151E-3</v>
      </c>
      <c r="AL42" s="63">
        <f t="shared" ref="AL42:AL48" si="117">(M42-M41)/359</f>
        <v>-1.1520973291823696E-2</v>
      </c>
      <c r="AM42" s="55">
        <f t="shared" ref="AM42:AM48" si="118">(N42-N41)/100</f>
        <v>-2.1000000000000015E-2</v>
      </c>
      <c r="AN42" s="55">
        <f t="shared" ref="AN42:AN48" si="119">(O42-O41)/100</f>
        <v>3.9999999999999151E-3</v>
      </c>
      <c r="AO42" s="63">
        <f t="shared" ref="AO42:AO48" si="120">(S42-S41)/359</f>
        <v>-1.1864231919942228E-2</v>
      </c>
      <c r="AP42" s="55">
        <f t="shared" ref="AP42:AP48" si="121">(T42-T41)/100</f>
        <v>-1.8999999999999986E-2</v>
      </c>
      <c r="AQ42" s="55">
        <f t="shared" ref="AQ42:AQ48" si="122">(U42-U41)/100</f>
        <v>1.2000000000000028E-2</v>
      </c>
      <c r="AR42" s="63">
        <f t="shared" ref="AR42:AR48" si="123">(Y42-Y41)/359</f>
        <v>-1.2743732590529246E-2</v>
      </c>
      <c r="AS42" s="55">
        <f t="shared" ref="AS42:AS48" si="124">(Z42-Z41)/100</f>
        <v>-2.5000000000000001E-2</v>
      </c>
      <c r="AT42" s="55">
        <f t="shared" ref="AT42:AT48" si="125">(AA42-AA41)/100</f>
        <v>1.1999999999999886E-2</v>
      </c>
      <c r="AU42" s="63">
        <f t="shared" ref="AU42:AU48" si="126">(AE42-AE41)/359</f>
        <v>-1.098494643365662E-2</v>
      </c>
      <c r="AV42" s="55">
        <f t="shared" ref="AV42:AV48" si="127">(AF42-AF41)/100</f>
        <v>-2.4000000000000056E-2</v>
      </c>
      <c r="AW42" s="55">
        <f t="shared" ref="AW42:AW48" si="128">(AG42-AG41)/100</f>
        <v>1.2000000000000028E-2</v>
      </c>
      <c r="AY42" s="72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73"/>
      <c r="CB42" s="31">
        <v>199</v>
      </c>
      <c r="CC42" s="31">
        <v>167</v>
      </c>
      <c r="CD42" s="31">
        <v>151</v>
      </c>
      <c r="CE42" s="33">
        <f t="shared" si="30"/>
        <v>20</v>
      </c>
      <c r="CF42" s="45">
        <f t="shared" si="31"/>
        <v>24.099999999999998</v>
      </c>
      <c r="CG42" s="50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 x14ac:dyDescent="0.4">
      <c r="B43" s="1236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99"/>
        <v>16</v>
      </c>
      <c r="H43" s="46">
        <f t="shared" si="100"/>
        <v>22.6</v>
      </c>
      <c r="I43" s="51">
        <f t="shared" si="101"/>
        <v>78</v>
      </c>
      <c r="J43" s="32">
        <v>208</v>
      </c>
      <c r="K43" s="32">
        <v>164</v>
      </c>
      <c r="L43" s="32">
        <v>147</v>
      </c>
      <c r="M43" s="34">
        <f t="shared" si="102"/>
        <v>16.721311475409838</v>
      </c>
      <c r="N43" s="46">
        <f t="shared" si="103"/>
        <v>29.299999999999997</v>
      </c>
      <c r="O43" s="51">
        <f t="shared" si="104"/>
        <v>81.599999999999994</v>
      </c>
      <c r="P43" s="32">
        <v>216</v>
      </c>
      <c r="Q43" s="32">
        <v>161</v>
      </c>
      <c r="R43" s="32">
        <v>140</v>
      </c>
      <c r="S43" s="34">
        <f t="shared" si="105"/>
        <v>16.578947368421051</v>
      </c>
      <c r="T43" s="46">
        <f t="shared" si="106"/>
        <v>35.199999999999996</v>
      </c>
      <c r="U43" s="51">
        <f t="shared" si="107"/>
        <v>84.7</v>
      </c>
      <c r="V43" s="32">
        <v>224</v>
      </c>
      <c r="W43" s="32">
        <v>158</v>
      </c>
      <c r="X43" s="32">
        <v>132</v>
      </c>
      <c r="Y43" s="34">
        <f t="shared" si="108"/>
        <v>16.956521739130434</v>
      </c>
      <c r="Z43" s="46">
        <f t="shared" si="109"/>
        <v>41.099999999999994</v>
      </c>
      <c r="AA43" s="51">
        <f t="shared" si="110"/>
        <v>87.8</v>
      </c>
      <c r="AB43" s="32">
        <v>230</v>
      </c>
      <c r="AC43" s="32">
        <v>155</v>
      </c>
      <c r="AD43" s="32">
        <v>125</v>
      </c>
      <c r="AE43" s="34">
        <f t="shared" si="111"/>
        <v>17.142857142857142</v>
      </c>
      <c r="AF43" s="46">
        <f t="shared" si="112"/>
        <v>45.7</v>
      </c>
      <c r="AG43" s="51">
        <f t="shared" si="113"/>
        <v>90.2</v>
      </c>
      <c r="AI43" s="64">
        <f t="shared" si="114"/>
        <v>-1.1142061281337047E-2</v>
      </c>
      <c r="AJ43" s="56">
        <f t="shared" si="115"/>
        <v>-1.4999999999999965E-2</v>
      </c>
      <c r="AK43" s="56">
        <f t="shared" si="116"/>
        <v>0</v>
      </c>
      <c r="AL43" s="64">
        <f t="shared" si="117"/>
        <v>-8.2623635782455764E-3</v>
      </c>
      <c r="AM43" s="56">
        <f t="shared" si="118"/>
        <v>-1.6000000000000014E-2</v>
      </c>
      <c r="AN43" s="56">
        <f t="shared" si="119"/>
        <v>3.9999999999999151E-3</v>
      </c>
      <c r="AO43" s="64">
        <f t="shared" si="120"/>
        <v>-1.1592739198662086E-2</v>
      </c>
      <c r="AP43" s="56">
        <f t="shared" si="121"/>
        <v>-2.5000000000000071E-2</v>
      </c>
      <c r="AQ43" s="56">
        <f t="shared" si="122"/>
        <v>4.0000000000000565E-3</v>
      </c>
      <c r="AR43" s="64">
        <f t="shared" si="123"/>
        <v>-1.0218602397965366E-2</v>
      </c>
      <c r="AS43" s="56">
        <f t="shared" si="124"/>
        <v>-2.1000000000000085E-2</v>
      </c>
      <c r="AT43" s="56">
        <f t="shared" si="125"/>
        <v>7.0000000000000288E-3</v>
      </c>
      <c r="AU43" s="64">
        <f t="shared" si="126"/>
        <v>-1.247566707176735E-2</v>
      </c>
      <c r="AV43" s="56">
        <f t="shared" si="127"/>
        <v>-2.999999999999993E-2</v>
      </c>
      <c r="AW43" s="56">
        <f t="shared" si="128"/>
        <v>7.9999999999999724E-3</v>
      </c>
      <c r="AY43" s="74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5"/>
      <c r="CB43" s="32">
        <v>199</v>
      </c>
      <c r="CC43" s="32">
        <v>166</v>
      </c>
      <c r="CD43" s="32">
        <v>154</v>
      </c>
      <c r="CE43" s="34">
        <f t="shared" si="30"/>
        <v>16</v>
      </c>
      <c r="CF43" s="46">
        <f t="shared" si="31"/>
        <v>22.6</v>
      </c>
      <c r="CG43" s="51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 x14ac:dyDescent="0.4">
      <c r="B44" s="1232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99"/>
        <v>12.857142857142858</v>
      </c>
      <c r="H44" s="47">
        <f t="shared" si="100"/>
        <v>21.099999999999998</v>
      </c>
      <c r="I44" s="52">
        <f t="shared" si="101"/>
        <v>78</v>
      </c>
      <c r="J44" s="22">
        <v>208</v>
      </c>
      <c r="K44" s="22">
        <v>163</v>
      </c>
      <c r="L44" s="22">
        <v>151</v>
      </c>
      <c r="M44" s="28">
        <f t="shared" si="102"/>
        <v>12.631578947368421</v>
      </c>
      <c r="N44" s="47">
        <f t="shared" si="103"/>
        <v>27.400000000000002</v>
      </c>
      <c r="O44" s="52">
        <f t="shared" si="104"/>
        <v>81.599999999999994</v>
      </c>
      <c r="P44" s="22">
        <v>216</v>
      </c>
      <c r="Q44" s="22">
        <v>160</v>
      </c>
      <c r="R44" s="22">
        <v>145</v>
      </c>
      <c r="S44" s="28">
        <f t="shared" si="105"/>
        <v>12.67605633802817</v>
      </c>
      <c r="T44" s="47">
        <f t="shared" si="106"/>
        <v>32.9</v>
      </c>
      <c r="U44" s="52">
        <f t="shared" si="107"/>
        <v>84.7</v>
      </c>
      <c r="V44" s="22">
        <v>224</v>
      </c>
      <c r="W44" s="22">
        <v>157</v>
      </c>
      <c r="X44" s="22">
        <v>139</v>
      </c>
      <c r="Y44" s="28">
        <f t="shared" si="108"/>
        <v>12.705882352941176</v>
      </c>
      <c r="Z44" s="47">
        <f t="shared" si="109"/>
        <v>37.9</v>
      </c>
      <c r="AA44" s="52">
        <f t="shared" si="110"/>
        <v>87.8</v>
      </c>
      <c r="AB44" s="22">
        <v>231</v>
      </c>
      <c r="AC44" s="22">
        <v>154</v>
      </c>
      <c r="AD44" s="22">
        <v>133</v>
      </c>
      <c r="AE44" s="28">
        <f t="shared" si="111"/>
        <v>12.857142857142858</v>
      </c>
      <c r="AF44" s="47">
        <f t="shared" si="112"/>
        <v>42.4</v>
      </c>
      <c r="AG44" s="52">
        <f t="shared" si="113"/>
        <v>90.600000000000009</v>
      </c>
      <c r="AI44" s="65">
        <f t="shared" si="114"/>
        <v>-8.7544767210505359E-3</v>
      </c>
      <c r="AJ44" s="57">
        <f t="shared" si="115"/>
        <v>-1.5000000000000036E-2</v>
      </c>
      <c r="AK44" s="57">
        <f t="shared" si="116"/>
        <v>0</v>
      </c>
      <c r="AL44" s="65">
        <f t="shared" si="117"/>
        <v>-1.1392012612928737E-2</v>
      </c>
      <c r="AM44" s="57">
        <f t="shared" si="118"/>
        <v>-1.8999999999999951E-2</v>
      </c>
      <c r="AN44" s="57">
        <f t="shared" si="119"/>
        <v>0</v>
      </c>
      <c r="AO44" s="65">
        <f t="shared" si="120"/>
        <v>-1.0871562758754545E-2</v>
      </c>
      <c r="AP44" s="57">
        <f t="shared" si="121"/>
        <v>-2.2999999999999972E-2</v>
      </c>
      <c r="AQ44" s="57">
        <f t="shared" si="122"/>
        <v>0</v>
      </c>
      <c r="AR44" s="65">
        <f t="shared" si="123"/>
        <v>-1.18402211314464E-2</v>
      </c>
      <c r="AS44" s="57">
        <f t="shared" si="124"/>
        <v>-3.1999999999999959E-2</v>
      </c>
      <c r="AT44" s="57">
        <f t="shared" si="125"/>
        <v>0</v>
      </c>
      <c r="AU44" s="65">
        <f t="shared" si="126"/>
        <v>-1.1937922801432547E-2</v>
      </c>
      <c r="AV44" s="57">
        <f t="shared" si="127"/>
        <v>-3.3000000000000043E-2</v>
      </c>
      <c r="AW44" s="57">
        <f t="shared" si="128"/>
        <v>4.0000000000000565E-3</v>
      </c>
      <c r="AY44" s="76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77"/>
      <c r="CB44" s="22">
        <v>199</v>
      </c>
      <c r="CC44" s="22">
        <v>166</v>
      </c>
      <c r="CD44" s="22">
        <v>157</v>
      </c>
      <c r="CE44" s="28">
        <f t="shared" si="30"/>
        <v>12.857142857142858</v>
      </c>
      <c r="CF44" s="47">
        <f t="shared" si="31"/>
        <v>21.099999999999998</v>
      </c>
      <c r="CG44" s="52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 x14ac:dyDescent="0.4">
      <c r="B45" s="1233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99"/>
        <v>9.2307692307692299</v>
      </c>
      <c r="H45" s="45">
        <f t="shared" si="100"/>
        <v>19.600000000000001</v>
      </c>
      <c r="I45" s="50">
        <f t="shared" si="101"/>
        <v>78</v>
      </c>
      <c r="J45" s="31">
        <v>208</v>
      </c>
      <c r="K45" s="31">
        <v>163</v>
      </c>
      <c r="L45" s="31">
        <v>156</v>
      </c>
      <c r="M45" s="33">
        <f t="shared" si="102"/>
        <v>8.0769230769230766</v>
      </c>
      <c r="N45" s="45">
        <f t="shared" si="103"/>
        <v>25</v>
      </c>
      <c r="O45" s="50">
        <f t="shared" si="104"/>
        <v>81.599999999999994</v>
      </c>
      <c r="P45" s="31">
        <v>216</v>
      </c>
      <c r="Q45" s="31">
        <v>160</v>
      </c>
      <c r="R45" s="31">
        <v>151</v>
      </c>
      <c r="S45" s="33">
        <f t="shared" si="105"/>
        <v>8.3076923076923084</v>
      </c>
      <c r="T45" s="45">
        <f t="shared" si="106"/>
        <v>30.099999999999998</v>
      </c>
      <c r="U45" s="50">
        <f t="shared" si="107"/>
        <v>84.7</v>
      </c>
      <c r="V45" s="31">
        <v>223</v>
      </c>
      <c r="W45" s="31">
        <v>157</v>
      </c>
      <c r="X45" s="31">
        <v>146</v>
      </c>
      <c r="Y45" s="33">
        <f t="shared" si="108"/>
        <v>8.5714285714285712</v>
      </c>
      <c r="Z45" s="45">
        <f t="shared" si="109"/>
        <v>34.5</v>
      </c>
      <c r="AA45" s="50">
        <f t="shared" si="110"/>
        <v>87.5</v>
      </c>
      <c r="AB45" s="31">
        <v>231</v>
      </c>
      <c r="AC45" s="31">
        <v>153</v>
      </c>
      <c r="AD45" s="31">
        <v>141</v>
      </c>
      <c r="AE45" s="33">
        <f t="shared" si="111"/>
        <v>8</v>
      </c>
      <c r="AF45" s="45">
        <f t="shared" si="112"/>
        <v>39</v>
      </c>
      <c r="AG45" s="50">
        <f t="shared" si="113"/>
        <v>90.600000000000009</v>
      </c>
      <c r="AI45" s="63">
        <f t="shared" si="114"/>
        <v>-1.0101319293519853E-2</v>
      </c>
      <c r="AJ45" s="55">
        <f t="shared" si="115"/>
        <v>-1.4999999999999965E-2</v>
      </c>
      <c r="AK45" s="55">
        <f t="shared" si="116"/>
        <v>0</v>
      </c>
      <c r="AL45" s="63">
        <f t="shared" si="117"/>
        <v>-1.2687063705975891E-2</v>
      </c>
      <c r="AM45" s="55">
        <f t="shared" si="118"/>
        <v>-2.4000000000000021E-2</v>
      </c>
      <c r="AN45" s="55">
        <f t="shared" si="119"/>
        <v>0</v>
      </c>
      <c r="AO45" s="63">
        <f t="shared" si="120"/>
        <v>-1.2168144931297665E-2</v>
      </c>
      <c r="AP45" s="55">
        <f t="shared" si="121"/>
        <v>-2.8000000000000008E-2</v>
      </c>
      <c r="AQ45" s="55">
        <f t="shared" si="122"/>
        <v>0</v>
      </c>
      <c r="AR45" s="63">
        <f t="shared" si="123"/>
        <v>-1.1516584349617283E-2</v>
      </c>
      <c r="AS45" s="55">
        <f t="shared" si="124"/>
        <v>-3.3999999999999989E-2</v>
      </c>
      <c r="AT45" s="55">
        <f t="shared" si="125"/>
        <v>-2.9999999999999714E-3</v>
      </c>
      <c r="AU45" s="63">
        <f t="shared" si="126"/>
        <v>-1.3529645841623559E-2</v>
      </c>
      <c r="AV45" s="55">
        <f t="shared" si="127"/>
        <v>-3.3999999999999989E-2</v>
      </c>
      <c r="AW45" s="55">
        <f t="shared" si="128"/>
        <v>0</v>
      </c>
      <c r="AY45" s="72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73"/>
      <c r="CB45" s="31">
        <v>199</v>
      </c>
      <c r="CC45" s="31">
        <v>166</v>
      </c>
      <c r="CD45" s="31">
        <v>160</v>
      </c>
      <c r="CE45" s="33">
        <f t="shared" si="30"/>
        <v>9.2307692307692299</v>
      </c>
      <c r="CF45" s="45">
        <f t="shared" si="31"/>
        <v>19.600000000000001</v>
      </c>
      <c r="CG45" s="50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 x14ac:dyDescent="0.4">
      <c r="B46" s="1233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99"/>
        <v>5.1428571428571432</v>
      </c>
      <c r="H46" s="45">
        <f t="shared" si="100"/>
        <v>17.7</v>
      </c>
      <c r="I46" s="50">
        <f t="shared" si="101"/>
        <v>77.600000000000009</v>
      </c>
      <c r="J46" s="31">
        <v>207</v>
      </c>
      <c r="K46" s="31">
        <v>163</v>
      </c>
      <c r="L46" s="31">
        <v>159</v>
      </c>
      <c r="M46" s="33">
        <f t="shared" si="102"/>
        <v>5</v>
      </c>
      <c r="N46" s="45">
        <f t="shared" si="103"/>
        <v>23.200000000000003</v>
      </c>
      <c r="O46" s="50">
        <f t="shared" si="104"/>
        <v>81.2</v>
      </c>
      <c r="P46" s="31">
        <v>215</v>
      </c>
      <c r="Q46" s="31">
        <v>160</v>
      </c>
      <c r="R46" s="31">
        <v>156</v>
      </c>
      <c r="S46" s="33">
        <f t="shared" si="105"/>
        <v>4.0677966101694913</v>
      </c>
      <c r="T46" s="45">
        <f t="shared" si="106"/>
        <v>27.400000000000002</v>
      </c>
      <c r="U46" s="50">
        <f t="shared" si="107"/>
        <v>84.3</v>
      </c>
      <c r="V46" s="31">
        <v>223</v>
      </c>
      <c r="W46" s="31">
        <v>157</v>
      </c>
      <c r="X46" s="31">
        <v>152</v>
      </c>
      <c r="Y46" s="33">
        <f t="shared" si="108"/>
        <v>4.225352112676056</v>
      </c>
      <c r="Z46" s="45">
        <f t="shared" si="109"/>
        <v>31.8</v>
      </c>
      <c r="AA46" s="50">
        <f t="shared" si="110"/>
        <v>87.5</v>
      </c>
      <c r="AB46" s="31">
        <v>231</v>
      </c>
      <c r="AC46" s="31">
        <v>153</v>
      </c>
      <c r="AD46" s="31">
        <v>148</v>
      </c>
      <c r="AE46" s="33">
        <f t="shared" si="111"/>
        <v>3.6144578313253013</v>
      </c>
      <c r="AF46" s="45">
        <f t="shared" si="112"/>
        <v>35.9</v>
      </c>
      <c r="AG46" s="50">
        <f t="shared" si="113"/>
        <v>90.600000000000009</v>
      </c>
      <c r="AI46" s="63">
        <f t="shared" si="114"/>
        <v>-1.1386941749058738E-2</v>
      </c>
      <c r="AJ46" s="55">
        <f t="shared" si="115"/>
        <v>-1.900000000000002E-2</v>
      </c>
      <c r="AK46" s="55">
        <f t="shared" si="116"/>
        <v>-3.9999999999999151E-3</v>
      </c>
      <c r="AL46" s="63">
        <f t="shared" si="117"/>
        <v>-8.5708163702592662E-3</v>
      </c>
      <c r="AM46" s="55">
        <f t="shared" si="118"/>
        <v>-1.7999999999999971E-2</v>
      </c>
      <c r="AN46" s="55">
        <f t="shared" si="119"/>
        <v>-3.9999999999999151E-3</v>
      </c>
      <c r="AO46" s="63">
        <f t="shared" si="120"/>
        <v>-1.1810294422069129E-2</v>
      </c>
      <c r="AP46" s="55">
        <f t="shared" si="121"/>
        <v>-2.6999999999999958E-2</v>
      </c>
      <c r="AQ46" s="55">
        <f t="shared" si="122"/>
        <v>-4.0000000000000565E-3</v>
      </c>
      <c r="AR46" s="63">
        <f t="shared" si="123"/>
        <v>-1.2106062559199207E-2</v>
      </c>
      <c r="AS46" s="55">
        <f t="shared" si="124"/>
        <v>-2.6999999999999993E-2</v>
      </c>
      <c r="AT46" s="55">
        <f t="shared" si="125"/>
        <v>0</v>
      </c>
      <c r="AU46" s="63">
        <f t="shared" si="126"/>
        <v>-1.2215994898815315E-2</v>
      </c>
      <c r="AV46" s="55">
        <f t="shared" si="127"/>
        <v>-3.1000000000000014E-2</v>
      </c>
      <c r="AW46" s="55">
        <f t="shared" si="128"/>
        <v>0</v>
      </c>
      <c r="AY46" s="72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73"/>
      <c r="CB46" s="31">
        <v>198</v>
      </c>
      <c r="CC46" s="31">
        <v>166</v>
      </c>
      <c r="CD46" s="31">
        <v>163</v>
      </c>
      <c r="CE46" s="33">
        <f t="shared" si="30"/>
        <v>5.1428571428571432</v>
      </c>
      <c r="CF46" s="45">
        <f t="shared" si="31"/>
        <v>17.7</v>
      </c>
      <c r="CG46" s="50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 x14ac:dyDescent="0.4">
      <c r="B47" s="1233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99"/>
        <v>0</v>
      </c>
      <c r="H47" s="45">
        <f t="shared" si="100"/>
        <v>15.7</v>
      </c>
      <c r="I47" s="50">
        <f t="shared" si="101"/>
        <v>77.3</v>
      </c>
      <c r="J47" s="31">
        <v>206</v>
      </c>
      <c r="K47" s="31">
        <v>163</v>
      </c>
      <c r="L47" s="31">
        <v>163</v>
      </c>
      <c r="M47" s="33">
        <f t="shared" si="102"/>
        <v>0</v>
      </c>
      <c r="N47" s="45">
        <f t="shared" si="103"/>
        <v>20.9</v>
      </c>
      <c r="O47" s="50">
        <f t="shared" si="104"/>
        <v>80.800000000000011</v>
      </c>
      <c r="P47" s="31">
        <v>214</v>
      </c>
      <c r="Q47" s="31">
        <v>160</v>
      </c>
      <c r="R47" s="31">
        <v>160</v>
      </c>
      <c r="S47" s="33">
        <f t="shared" si="105"/>
        <v>0</v>
      </c>
      <c r="T47" s="45">
        <f t="shared" si="106"/>
        <v>25.2</v>
      </c>
      <c r="U47" s="50">
        <f t="shared" si="107"/>
        <v>83.899999999999991</v>
      </c>
      <c r="V47" s="31">
        <v>222</v>
      </c>
      <c r="W47" s="31">
        <v>157</v>
      </c>
      <c r="X47" s="31">
        <v>157</v>
      </c>
      <c r="Y47" s="33">
        <f t="shared" si="108"/>
        <v>0</v>
      </c>
      <c r="Z47" s="45">
        <f t="shared" si="109"/>
        <v>29.299999999999997</v>
      </c>
      <c r="AA47" s="50">
        <f t="shared" si="110"/>
        <v>87.1</v>
      </c>
      <c r="AB47" s="31">
        <v>229</v>
      </c>
      <c r="AC47" s="31">
        <v>153</v>
      </c>
      <c r="AD47" s="31">
        <v>154</v>
      </c>
      <c r="AE47" s="33">
        <f t="shared" si="111"/>
        <v>-0.78947368421052633</v>
      </c>
      <c r="AF47" s="45">
        <f t="shared" si="112"/>
        <v>33.200000000000003</v>
      </c>
      <c r="AG47" s="50">
        <f t="shared" si="113"/>
        <v>89.8</v>
      </c>
      <c r="AI47" s="63">
        <f t="shared" si="114"/>
        <v>-1.4325507361719062E-2</v>
      </c>
      <c r="AJ47" s="55">
        <f t="shared" si="115"/>
        <v>-0.02</v>
      </c>
      <c r="AK47" s="55">
        <f t="shared" si="116"/>
        <v>-3.0000000000001137E-3</v>
      </c>
      <c r="AL47" s="63">
        <f t="shared" si="117"/>
        <v>-1.3927576601671309E-2</v>
      </c>
      <c r="AM47" s="55">
        <f t="shared" si="118"/>
        <v>-2.3000000000000041E-2</v>
      </c>
      <c r="AN47" s="55">
        <f t="shared" si="119"/>
        <v>-3.9999999999999151E-3</v>
      </c>
      <c r="AO47" s="63">
        <f t="shared" si="120"/>
        <v>-1.1330909777630896E-2</v>
      </c>
      <c r="AP47" s="55">
        <f t="shared" si="121"/>
        <v>-2.200000000000003E-2</v>
      </c>
      <c r="AQ47" s="55">
        <f t="shared" si="122"/>
        <v>-4.0000000000000565E-3</v>
      </c>
      <c r="AR47" s="63">
        <f t="shared" si="123"/>
        <v>-1.1769783043665894E-2</v>
      </c>
      <c r="AS47" s="55">
        <f t="shared" si="124"/>
        <v>-2.5000000000000036E-2</v>
      </c>
      <c r="AT47" s="55">
        <f t="shared" si="125"/>
        <v>-4.0000000000000565E-3</v>
      </c>
      <c r="AU47" s="63">
        <f t="shared" si="126"/>
        <v>-1.2267218706227932E-2</v>
      </c>
      <c r="AV47" s="55">
        <f t="shared" si="127"/>
        <v>-2.6999999999999958E-2</v>
      </c>
      <c r="AW47" s="55">
        <f t="shared" si="128"/>
        <v>-8.0000000000001129E-3</v>
      </c>
      <c r="AY47" s="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73"/>
      <c r="CB47" s="31">
        <v>197</v>
      </c>
      <c r="CC47" s="31">
        <v>166</v>
      </c>
      <c r="CD47" s="31">
        <v>166</v>
      </c>
      <c r="CE47" s="33">
        <f t="shared" si="30"/>
        <v>0</v>
      </c>
      <c r="CF47" s="45">
        <f t="shared" si="31"/>
        <v>15.7</v>
      </c>
      <c r="CG47" s="50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8" thickBot="1" x14ac:dyDescent="0.45">
      <c r="B48" s="1234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99"/>
        <v>-4</v>
      </c>
      <c r="H48" s="48">
        <f t="shared" si="100"/>
        <v>15.299999999999999</v>
      </c>
      <c r="I48" s="53">
        <f t="shared" si="101"/>
        <v>76.900000000000006</v>
      </c>
      <c r="J48" s="42">
        <v>204</v>
      </c>
      <c r="K48" s="42">
        <v>163</v>
      </c>
      <c r="L48" s="42">
        <v>166</v>
      </c>
      <c r="M48" s="43">
        <f t="shared" si="102"/>
        <v>-4.3902439024390247</v>
      </c>
      <c r="N48" s="48">
        <f t="shared" si="103"/>
        <v>20.100000000000001</v>
      </c>
      <c r="O48" s="53">
        <f t="shared" si="104"/>
        <v>80</v>
      </c>
      <c r="P48" s="42">
        <v>212</v>
      </c>
      <c r="Q48" s="42">
        <v>160</v>
      </c>
      <c r="R48" s="42">
        <v>164</v>
      </c>
      <c r="S48" s="43">
        <f t="shared" si="105"/>
        <v>-4.615384615384615</v>
      </c>
      <c r="T48" s="48">
        <f t="shared" si="106"/>
        <v>24.5</v>
      </c>
      <c r="U48" s="53">
        <f t="shared" si="107"/>
        <v>83.1</v>
      </c>
      <c r="V48" s="42">
        <v>220</v>
      </c>
      <c r="W48" s="42">
        <v>157</v>
      </c>
      <c r="X48" s="42">
        <v>161</v>
      </c>
      <c r="Y48" s="43">
        <f t="shared" si="108"/>
        <v>-3.8095238095238093</v>
      </c>
      <c r="Z48" s="48">
        <f t="shared" si="109"/>
        <v>28.599999999999998</v>
      </c>
      <c r="AA48" s="53">
        <f t="shared" si="110"/>
        <v>86.3</v>
      </c>
      <c r="AB48" s="42">
        <v>228</v>
      </c>
      <c r="AC48" s="42">
        <v>153</v>
      </c>
      <c r="AD48" s="42">
        <v>159</v>
      </c>
      <c r="AE48" s="43">
        <f t="shared" si="111"/>
        <v>-4.8</v>
      </c>
      <c r="AF48" s="48">
        <f t="shared" si="112"/>
        <v>32.9</v>
      </c>
      <c r="AG48" s="53">
        <f t="shared" si="113"/>
        <v>89.4</v>
      </c>
      <c r="AI48" s="67">
        <f t="shared" si="114"/>
        <v>-1.1142061281337047E-2</v>
      </c>
      <c r="AJ48" s="68">
        <f t="shared" si="115"/>
        <v>-4.0000000000000036E-3</v>
      </c>
      <c r="AK48" s="68">
        <f t="shared" si="116"/>
        <v>-3.9999999999999151E-3</v>
      </c>
      <c r="AL48" s="67">
        <f t="shared" si="117"/>
        <v>-1.222909165024798E-2</v>
      </c>
      <c r="AM48" s="68">
        <f t="shared" si="118"/>
        <v>-7.9999999999999724E-3</v>
      </c>
      <c r="AN48" s="68">
        <f t="shared" si="119"/>
        <v>-8.0000000000001129E-3</v>
      </c>
      <c r="AO48" s="67">
        <f t="shared" si="120"/>
        <v>-1.2856224555388899E-2</v>
      </c>
      <c r="AP48" s="68">
        <f t="shared" si="121"/>
        <v>-6.9999999999999932E-3</v>
      </c>
      <c r="AQ48" s="68">
        <f t="shared" si="122"/>
        <v>-7.9999999999999724E-3</v>
      </c>
      <c r="AR48" s="67">
        <f t="shared" si="123"/>
        <v>-1.0611486934606711E-2</v>
      </c>
      <c r="AS48" s="68">
        <f t="shared" si="124"/>
        <v>-6.9999999999999932E-3</v>
      </c>
      <c r="AT48" s="68">
        <f t="shared" si="125"/>
        <v>-7.9999999999999724E-3</v>
      </c>
      <c r="AU48" s="67">
        <f t="shared" si="126"/>
        <v>-1.1171382495235301E-2</v>
      </c>
      <c r="AV48" s="68">
        <f t="shared" si="127"/>
        <v>-3.0000000000000426E-3</v>
      </c>
      <c r="AW48" s="68">
        <f t="shared" si="128"/>
        <v>-3.9999999999999151E-3</v>
      </c>
      <c r="AY48" s="81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/>
      <c r="CB48" s="42">
        <v>196</v>
      </c>
      <c r="CC48" s="42">
        <v>166</v>
      </c>
      <c r="CD48" s="42">
        <v>168</v>
      </c>
      <c r="CE48" s="43">
        <f t="shared" si="30"/>
        <v>-4</v>
      </c>
      <c r="CF48" s="48">
        <f t="shared" si="31"/>
        <v>15.299999999999999</v>
      </c>
      <c r="CG48" s="53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 x14ac:dyDescent="0.4">
      <c r="B49" s="1235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99"/>
        <v>55.102040816326529</v>
      </c>
      <c r="H49" s="44">
        <f t="shared" si="100"/>
        <v>23.799999999999997</v>
      </c>
      <c r="I49" s="49">
        <f t="shared" si="101"/>
        <v>80.800000000000011</v>
      </c>
      <c r="J49" s="39">
        <v>208</v>
      </c>
      <c r="K49" s="39">
        <v>202</v>
      </c>
      <c r="L49" s="39">
        <v>144</v>
      </c>
      <c r="M49" s="40">
        <f t="shared" si="102"/>
        <v>54.375</v>
      </c>
      <c r="N49" s="44">
        <f t="shared" si="103"/>
        <v>30.8</v>
      </c>
      <c r="O49" s="49">
        <f t="shared" si="104"/>
        <v>81.599999999999994</v>
      </c>
      <c r="P49" s="39">
        <v>209</v>
      </c>
      <c r="Q49" s="39">
        <v>203</v>
      </c>
      <c r="R49" s="39">
        <v>130</v>
      </c>
      <c r="S49" s="40">
        <f t="shared" si="105"/>
        <v>55.443037974683541</v>
      </c>
      <c r="T49" s="44">
        <f t="shared" si="106"/>
        <v>37.799999999999997</v>
      </c>
      <c r="U49" s="49">
        <f t="shared" si="107"/>
        <v>82</v>
      </c>
      <c r="V49" s="39">
        <v>211</v>
      </c>
      <c r="W49" s="39">
        <v>203</v>
      </c>
      <c r="X49" s="39">
        <v>116</v>
      </c>
      <c r="Y49" s="40">
        <f t="shared" si="108"/>
        <v>54.94736842105263</v>
      </c>
      <c r="Z49" s="44">
        <f t="shared" si="109"/>
        <v>45</v>
      </c>
      <c r="AA49" s="49">
        <f t="shared" si="110"/>
        <v>82.699999999999989</v>
      </c>
      <c r="AB49" s="39">
        <v>212</v>
      </c>
      <c r="AC49" s="39">
        <v>203</v>
      </c>
      <c r="AD49" s="39">
        <v>101</v>
      </c>
      <c r="AE49" s="40">
        <f t="shared" si="111"/>
        <v>55.135135135135137</v>
      </c>
      <c r="AF49" s="44">
        <f t="shared" si="112"/>
        <v>52.400000000000006</v>
      </c>
      <c r="AG49" s="49">
        <f t="shared" si="113"/>
        <v>83.1</v>
      </c>
      <c r="AI49" s="61">
        <f t="shared" ref="AI49:AI55" si="129">(G49-G50)/359</f>
        <v>1.2069108766283461E-2</v>
      </c>
      <c r="AJ49" s="62">
        <f t="shared" ref="AJ49:AJ55" si="130">(H49-H50)/100</f>
        <v>-1.1000000000000015E-2</v>
      </c>
      <c r="AK49" s="62">
        <f t="shared" ref="AK49:AK55" si="131">(I49-I50)/100</f>
        <v>-1.1999999999999886E-2</v>
      </c>
      <c r="AL49" s="61">
        <f t="shared" ref="AL49:AL55" si="132">(M49-M50)/359</f>
        <v>9.2763896395460111E-3</v>
      </c>
      <c r="AM49" s="62">
        <f t="shared" ref="AM49:AM55" si="133">(N49-N50)/100</f>
        <v>-0.01</v>
      </c>
      <c r="AN49" s="62">
        <f t="shared" ref="AN49:AN55" si="134">(O49-O50)/100</f>
        <v>-1.0999999999999944E-2</v>
      </c>
      <c r="AO49" s="61">
        <f t="shared" ref="AO49:AO55" si="135">(S49-S50)/359</f>
        <v>1.1470018857560629E-2</v>
      </c>
      <c r="AP49" s="62">
        <f t="shared" ref="AP49:AP55" si="136">(T49-T50)/100</f>
        <v>-1.2000000000000028E-2</v>
      </c>
      <c r="AQ49" s="62">
        <f t="shared" ref="AQ49:AQ55" si="137">(U49-U50)/100</f>
        <v>-1.4999999999999999E-2</v>
      </c>
      <c r="AR49" s="61">
        <f t="shared" ref="AR49:AR55" si="138">(Y49-Y50)/359</f>
        <v>9.801662931702506E-3</v>
      </c>
      <c r="AS49" s="62">
        <f t="shared" ref="AS49:AS55" si="139">(Z49-Z50)/100</f>
        <v>-6.000000000000014E-3</v>
      </c>
      <c r="AT49" s="62">
        <f t="shared" ref="AT49:AT55" si="140">(AA49-AA50)/100</f>
        <v>-1.6000000000000084E-2</v>
      </c>
      <c r="AU49" s="61">
        <f t="shared" ref="AU49:AU55" si="141">(AE49-AE50)/359</f>
        <v>9.7018418442664633E-3</v>
      </c>
      <c r="AV49" s="62">
        <f t="shared" ref="AV49:AV55" si="142">(AF49-AF50)/100</f>
        <v>-5.9999999999999429E-3</v>
      </c>
      <c r="AW49" s="62">
        <f t="shared" ref="AW49:AW55" si="143">(AG49-AG50)/100</f>
        <v>-0.02</v>
      </c>
      <c r="AY49" s="69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1"/>
      <c r="CB49" s="39">
        <v>206</v>
      </c>
      <c r="CC49" s="39">
        <v>202</v>
      </c>
      <c r="CD49" s="39">
        <v>157</v>
      </c>
      <c r="CE49" s="40">
        <f t="shared" si="30"/>
        <v>55.102040816326529</v>
      </c>
      <c r="CF49" s="44">
        <f t="shared" si="31"/>
        <v>23.799999999999997</v>
      </c>
      <c r="CG49" s="49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 x14ac:dyDescent="0.4">
      <c r="B50" s="1233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99"/>
        <v>50.769230769230766</v>
      </c>
      <c r="H50" s="45">
        <f t="shared" si="100"/>
        <v>24.9</v>
      </c>
      <c r="I50" s="50">
        <f t="shared" si="101"/>
        <v>82</v>
      </c>
      <c r="J50" s="31">
        <v>211</v>
      </c>
      <c r="K50" s="31">
        <v>201</v>
      </c>
      <c r="L50" s="31">
        <v>144</v>
      </c>
      <c r="M50" s="33">
        <f t="shared" si="102"/>
        <v>51.044776119402982</v>
      </c>
      <c r="N50" s="45">
        <f t="shared" si="103"/>
        <v>31.8</v>
      </c>
      <c r="O50" s="50">
        <f t="shared" si="104"/>
        <v>82.699999999999989</v>
      </c>
      <c r="P50" s="31">
        <v>213</v>
      </c>
      <c r="Q50" s="31">
        <v>201</v>
      </c>
      <c r="R50" s="31">
        <v>130</v>
      </c>
      <c r="S50" s="33">
        <f t="shared" si="105"/>
        <v>51.325301204819276</v>
      </c>
      <c r="T50" s="45">
        <f t="shared" si="106"/>
        <v>39</v>
      </c>
      <c r="U50" s="50">
        <f t="shared" si="107"/>
        <v>83.5</v>
      </c>
      <c r="V50" s="31">
        <v>215</v>
      </c>
      <c r="W50" s="31">
        <v>201</v>
      </c>
      <c r="X50" s="31">
        <v>117</v>
      </c>
      <c r="Y50" s="33">
        <f t="shared" si="108"/>
        <v>51.428571428571431</v>
      </c>
      <c r="Z50" s="45">
        <f t="shared" si="109"/>
        <v>45.6</v>
      </c>
      <c r="AA50" s="50">
        <f t="shared" si="110"/>
        <v>84.3</v>
      </c>
      <c r="AB50" s="31">
        <v>217</v>
      </c>
      <c r="AC50" s="31">
        <v>201</v>
      </c>
      <c r="AD50" s="31">
        <v>102</v>
      </c>
      <c r="AE50" s="33">
        <f t="shared" si="111"/>
        <v>51.652173913043477</v>
      </c>
      <c r="AF50" s="45">
        <f t="shared" si="112"/>
        <v>53</v>
      </c>
      <c r="AG50" s="50">
        <f t="shared" si="113"/>
        <v>85.1</v>
      </c>
      <c r="AI50" s="63">
        <f t="shared" si="129"/>
        <v>8.9751001613092192E-3</v>
      </c>
      <c r="AJ50" s="55">
        <f t="shared" si="130"/>
        <v>-2.0000000000000282E-3</v>
      </c>
      <c r="AK50" s="55">
        <f t="shared" si="131"/>
        <v>-6.9999999999998865E-3</v>
      </c>
      <c r="AL50" s="63">
        <f t="shared" si="132"/>
        <v>8.9657079745995554E-3</v>
      </c>
      <c r="AM50" s="55">
        <f t="shared" si="133"/>
        <v>-4.0000000000000209E-3</v>
      </c>
      <c r="AN50" s="55">
        <f t="shared" si="134"/>
        <v>-1.2000000000000028E-2</v>
      </c>
      <c r="AO50" s="63">
        <f t="shared" si="135"/>
        <v>9.2626774507500714E-3</v>
      </c>
      <c r="AP50" s="55">
        <f t="shared" si="136"/>
        <v>-2.0000000000000282E-3</v>
      </c>
      <c r="AQ50" s="55">
        <f t="shared" si="137"/>
        <v>-1.5999999999999945E-2</v>
      </c>
      <c r="AR50" s="63">
        <f t="shared" si="138"/>
        <v>8.8949228716556344E-3</v>
      </c>
      <c r="AS50" s="55">
        <f t="shared" si="139"/>
        <v>-8.0000000000000418E-3</v>
      </c>
      <c r="AT50" s="55">
        <f t="shared" si="140"/>
        <v>-0.02</v>
      </c>
      <c r="AU50" s="63">
        <f t="shared" si="141"/>
        <v>1.0454078688517911E-2</v>
      </c>
      <c r="AV50" s="55">
        <f t="shared" si="142"/>
        <v>-4.0000000000000565E-3</v>
      </c>
      <c r="AW50" s="55">
        <f t="shared" si="143"/>
        <v>-2.4000000000000056E-2</v>
      </c>
      <c r="AY50" s="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73"/>
      <c r="CB50" s="31">
        <v>209</v>
      </c>
      <c r="CC50" s="31">
        <v>201</v>
      </c>
      <c r="CD50" s="31">
        <v>157</v>
      </c>
      <c r="CE50" s="33">
        <f t="shared" si="30"/>
        <v>50.769230769230766</v>
      </c>
      <c r="CF50" s="45">
        <f t="shared" si="31"/>
        <v>24.9</v>
      </c>
      <c r="CG50" s="50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 x14ac:dyDescent="0.4">
      <c r="B51" s="1233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99"/>
        <v>47.547169811320757</v>
      </c>
      <c r="H51" s="45">
        <f t="shared" si="100"/>
        <v>25.1</v>
      </c>
      <c r="I51" s="50">
        <f t="shared" si="101"/>
        <v>82.699999999999989</v>
      </c>
      <c r="J51" s="31">
        <v>214</v>
      </c>
      <c r="K51" s="31">
        <v>200</v>
      </c>
      <c r="L51" s="31">
        <v>145</v>
      </c>
      <c r="M51" s="33">
        <f t="shared" si="102"/>
        <v>47.826086956521742</v>
      </c>
      <c r="N51" s="45">
        <f t="shared" si="103"/>
        <v>32.200000000000003</v>
      </c>
      <c r="O51" s="50">
        <f t="shared" si="104"/>
        <v>83.899999999999991</v>
      </c>
      <c r="P51" s="31">
        <v>217</v>
      </c>
      <c r="Q51" s="31">
        <v>200</v>
      </c>
      <c r="R51" s="31">
        <v>132</v>
      </c>
      <c r="S51" s="33">
        <f t="shared" si="105"/>
        <v>48</v>
      </c>
      <c r="T51" s="45">
        <f t="shared" si="106"/>
        <v>39.200000000000003</v>
      </c>
      <c r="U51" s="50">
        <f t="shared" si="107"/>
        <v>85.1</v>
      </c>
      <c r="V51" s="31">
        <v>220</v>
      </c>
      <c r="W51" s="31">
        <v>200</v>
      </c>
      <c r="X51" s="31">
        <v>118</v>
      </c>
      <c r="Y51" s="33">
        <f t="shared" si="108"/>
        <v>48.235294117647058</v>
      </c>
      <c r="Z51" s="45">
        <f t="shared" si="109"/>
        <v>46.400000000000006</v>
      </c>
      <c r="AA51" s="50">
        <f t="shared" si="110"/>
        <v>86.3</v>
      </c>
      <c r="AB51" s="31">
        <v>223</v>
      </c>
      <c r="AC51" s="31">
        <v>199</v>
      </c>
      <c r="AD51" s="31">
        <v>104</v>
      </c>
      <c r="AE51" s="33">
        <f t="shared" si="111"/>
        <v>47.899159663865547</v>
      </c>
      <c r="AF51" s="45">
        <f t="shared" si="112"/>
        <v>53.400000000000006</v>
      </c>
      <c r="AG51" s="50">
        <f t="shared" si="113"/>
        <v>87.5</v>
      </c>
      <c r="AI51" s="63">
        <f t="shared" si="129"/>
        <v>1.3932354501020082E-2</v>
      </c>
      <c r="AJ51" s="55">
        <f t="shared" si="130"/>
        <v>-5.0000000000000001E-3</v>
      </c>
      <c r="AK51" s="55">
        <f t="shared" si="131"/>
        <v>-1.6000000000000084E-2</v>
      </c>
      <c r="AL51" s="63">
        <f t="shared" si="132"/>
        <v>1.5522467492370979E-2</v>
      </c>
      <c r="AM51" s="55">
        <f t="shared" si="133"/>
        <v>-1.9999999999999575E-3</v>
      </c>
      <c r="AN51" s="55">
        <f t="shared" si="134"/>
        <v>-2.0000000000000143E-2</v>
      </c>
      <c r="AO51" s="63">
        <f t="shared" si="135"/>
        <v>1.4054190934413778E-2</v>
      </c>
      <c r="AP51" s="55">
        <f t="shared" si="136"/>
        <v>-2.9999999999999714E-3</v>
      </c>
      <c r="AQ51" s="55">
        <f t="shared" si="137"/>
        <v>-2.4000000000000056E-2</v>
      </c>
      <c r="AR51" s="63">
        <f t="shared" si="138"/>
        <v>1.4980922731209481E-2</v>
      </c>
      <c r="AS51" s="55">
        <f t="shared" si="139"/>
        <v>1.0000000000000141E-3</v>
      </c>
      <c r="AT51" s="55">
        <f t="shared" si="140"/>
        <v>-2.7000000000000027E-2</v>
      </c>
      <c r="AU51" s="63">
        <f t="shared" si="141"/>
        <v>8.7838355208945361E-3</v>
      </c>
      <c r="AV51" s="55">
        <f t="shared" si="142"/>
        <v>1.4000000000000058E-2</v>
      </c>
      <c r="AW51" s="55">
        <f t="shared" si="143"/>
        <v>-1.4999999999999999E-2</v>
      </c>
      <c r="AY51" s="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73"/>
      <c r="CB51" s="31">
        <v>211</v>
      </c>
      <c r="CC51" s="31">
        <v>200</v>
      </c>
      <c r="CD51" s="31">
        <v>158</v>
      </c>
      <c r="CE51" s="33">
        <f t="shared" si="30"/>
        <v>47.547169811320757</v>
      </c>
      <c r="CF51" s="45">
        <f t="shared" si="31"/>
        <v>25.1</v>
      </c>
      <c r="CG51" s="50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 x14ac:dyDescent="0.4">
      <c r="B52" s="1233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99"/>
        <v>42.545454545454547</v>
      </c>
      <c r="H52" s="45">
        <f t="shared" si="100"/>
        <v>25.6</v>
      </c>
      <c r="I52" s="50">
        <f t="shared" si="101"/>
        <v>84.3</v>
      </c>
      <c r="J52" s="31">
        <v>219</v>
      </c>
      <c r="K52" s="31">
        <v>198</v>
      </c>
      <c r="L52" s="31">
        <v>148</v>
      </c>
      <c r="M52" s="33">
        <f t="shared" si="102"/>
        <v>42.25352112676056</v>
      </c>
      <c r="N52" s="45">
        <f t="shared" si="103"/>
        <v>32.4</v>
      </c>
      <c r="O52" s="50">
        <f t="shared" si="104"/>
        <v>85.9</v>
      </c>
      <c r="P52" s="31">
        <v>223</v>
      </c>
      <c r="Q52" s="31">
        <v>198</v>
      </c>
      <c r="R52" s="31">
        <v>135</v>
      </c>
      <c r="S52" s="33">
        <f t="shared" si="105"/>
        <v>42.954545454545453</v>
      </c>
      <c r="T52" s="45">
        <f t="shared" si="106"/>
        <v>39.5</v>
      </c>
      <c r="U52" s="50">
        <f t="shared" si="107"/>
        <v>87.5</v>
      </c>
      <c r="V52" s="31">
        <v>227</v>
      </c>
      <c r="W52" s="31">
        <v>197</v>
      </c>
      <c r="X52" s="31">
        <v>122</v>
      </c>
      <c r="Y52" s="33">
        <f t="shared" si="108"/>
        <v>42.857142857142854</v>
      </c>
      <c r="Z52" s="45">
        <f t="shared" si="109"/>
        <v>46.300000000000004</v>
      </c>
      <c r="AA52" s="50">
        <f t="shared" si="110"/>
        <v>89</v>
      </c>
      <c r="AB52" s="31">
        <v>227</v>
      </c>
      <c r="AC52" s="31">
        <v>197</v>
      </c>
      <c r="AD52" s="31">
        <v>109</v>
      </c>
      <c r="AE52" s="33">
        <f t="shared" si="111"/>
        <v>44.745762711864408</v>
      </c>
      <c r="AF52" s="45">
        <f t="shared" si="112"/>
        <v>52</v>
      </c>
      <c r="AG52" s="50">
        <f t="shared" si="113"/>
        <v>89</v>
      </c>
      <c r="AI52" s="63">
        <f t="shared" si="129"/>
        <v>1.4054190934413778E-2</v>
      </c>
      <c r="AJ52" s="55">
        <f t="shared" si="130"/>
        <v>-9.9999999999997877E-4</v>
      </c>
      <c r="AK52" s="55">
        <f t="shared" si="131"/>
        <v>-1.2000000000000028E-2</v>
      </c>
      <c r="AL52" s="63">
        <f t="shared" si="132"/>
        <v>1.4671921328405422E-2</v>
      </c>
      <c r="AM52" s="55">
        <f t="shared" si="133"/>
        <v>-2.0000000000000282E-3</v>
      </c>
      <c r="AN52" s="55">
        <f t="shared" si="134"/>
        <v>-1.8999999999999916E-2</v>
      </c>
      <c r="AO52" s="63">
        <f t="shared" si="135"/>
        <v>1.5657972482485006E-2</v>
      </c>
      <c r="AP52" s="55">
        <f t="shared" si="136"/>
        <v>1.9999999999999575E-3</v>
      </c>
      <c r="AQ52" s="55">
        <f t="shared" si="137"/>
        <v>-2.2999999999999972E-2</v>
      </c>
      <c r="AR52" s="63">
        <f t="shared" si="138"/>
        <v>1.3165185893168592E-2</v>
      </c>
      <c r="AS52" s="55">
        <f t="shared" si="139"/>
        <v>4.0000000000000565E-3</v>
      </c>
      <c r="AT52" s="55">
        <f t="shared" si="140"/>
        <v>-2.4000000000000056E-2</v>
      </c>
      <c r="AU52" s="63">
        <f t="shared" si="141"/>
        <v>1.8161438050839845E-2</v>
      </c>
      <c r="AV52" s="55">
        <f t="shared" si="142"/>
        <v>-1.0000000000000141E-3</v>
      </c>
      <c r="AW52" s="55">
        <f t="shared" si="143"/>
        <v>-4.3000000000000115E-2</v>
      </c>
      <c r="AY52" s="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73"/>
      <c r="CB52" s="31">
        <v>215</v>
      </c>
      <c r="CC52" s="31">
        <v>199</v>
      </c>
      <c r="CD52" s="31">
        <v>160</v>
      </c>
      <c r="CE52" s="33">
        <f t="shared" si="30"/>
        <v>42.545454545454547</v>
      </c>
      <c r="CF52" s="45">
        <f t="shared" si="31"/>
        <v>25.6</v>
      </c>
      <c r="CG52" s="50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 x14ac:dyDescent="0.4">
      <c r="B53" s="1236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99"/>
        <v>37.5</v>
      </c>
      <c r="H53" s="46">
        <f t="shared" si="100"/>
        <v>25.7</v>
      </c>
      <c r="I53" s="51">
        <f t="shared" si="101"/>
        <v>85.5</v>
      </c>
      <c r="J53" s="32">
        <v>224</v>
      </c>
      <c r="K53" s="32">
        <v>196</v>
      </c>
      <c r="L53" s="32">
        <v>151</v>
      </c>
      <c r="M53" s="34">
        <f t="shared" si="102"/>
        <v>36.986301369863014</v>
      </c>
      <c r="N53" s="46">
        <f t="shared" si="103"/>
        <v>32.6</v>
      </c>
      <c r="O53" s="51">
        <f t="shared" si="104"/>
        <v>87.8</v>
      </c>
      <c r="P53" s="32">
        <v>229</v>
      </c>
      <c r="Q53" s="32">
        <v>195</v>
      </c>
      <c r="R53" s="32">
        <v>139</v>
      </c>
      <c r="S53" s="34">
        <f t="shared" si="105"/>
        <v>37.333333333333336</v>
      </c>
      <c r="T53" s="46">
        <f t="shared" si="106"/>
        <v>39.300000000000004</v>
      </c>
      <c r="U53" s="51">
        <f t="shared" si="107"/>
        <v>89.8</v>
      </c>
      <c r="V53" s="32">
        <v>233</v>
      </c>
      <c r="W53" s="32">
        <v>194</v>
      </c>
      <c r="X53" s="32">
        <v>126</v>
      </c>
      <c r="Y53" s="34">
        <f t="shared" si="108"/>
        <v>38.13084112149533</v>
      </c>
      <c r="Z53" s="46">
        <f t="shared" si="109"/>
        <v>45.9</v>
      </c>
      <c r="AA53" s="51">
        <f t="shared" si="110"/>
        <v>91.4</v>
      </c>
      <c r="AB53" s="32">
        <v>238</v>
      </c>
      <c r="AC53" s="32">
        <v>193</v>
      </c>
      <c r="AD53" s="32">
        <v>114</v>
      </c>
      <c r="AE53" s="34">
        <f t="shared" si="111"/>
        <v>38.225806451612904</v>
      </c>
      <c r="AF53" s="46">
        <f t="shared" si="112"/>
        <v>52.1</v>
      </c>
      <c r="AG53" s="51">
        <f t="shared" si="113"/>
        <v>93.300000000000011</v>
      </c>
      <c r="AI53" s="64">
        <f t="shared" si="129"/>
        <v>1.3294504937958978E-2</v>
      </c>
      <c r="AJ53" s="56">
        <f t="shared" si="130"/>
        <v>8.0000000000000071E-3</v>
      </c>
      <c r="AK53" s="56">
        <f t="shared" si="131"/>
        <v>-1.2000000000000028E-2</v>
      </c>
      <c r="AL53" s="64">
        <f t="shared" si="132"/>
        <v>9.1578585874003103E-3</v>
      </c>
      <c r="AM53" s="56">
        <f t="shared" si="133"/>
        <v>3.9999999999999862E-3</v>
      </c>
      <c r="AN53" s="56">
        <f t="shared" si="134"/>
        <v>-1.2000000000000028E-2</v>
      </c>
      <c r="AO53" s="64">
        <f t="shared" si="135"/>
        <v>1.1142061281337047E-2</v>
      </c>
      <c r="AP53" s="56">
        <f t="shared" si="136"/>
        <v>7.0000000000000288E-3</v>
      </c>
      <c r="AQ53" s="56">
        <f t="shared" si="137"/>
        <v>-1.6000000000000084E-2</v>
      </c>
      <c r="AR53" s="64">
        <f t="shared" si="138"/>
        <v>1.2495769661312588E-2</v>
      </c>
      <c r="AS53" s="56">
        <f t="shared" si="139"/>
        <v>1.0999999999999944E-2</v>
      </c>
      <c r="AT53" s="56">
        <f t="shared" si="140"/>
        <v>-2.2999999999999972E-2</v>
      </c>
      <c r="AU53" s="64">
        <f t="shared" si="141"/>
        <v>1.0782639949681023E-2</v>
      </c>
      <c r="AV53" s="56">
        <f t="shared" si="142"/>
        <v>1.3000000000000043E-2</v>
      </c>
      <c r="AW53" s="56">
        <f t="shared" si="143"/>
        <v>-2.3999999999999914E-2</v>
      </c>
      <c r="AY53" s="74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75"/>
      <c r="CB53" s="32">
        <v>218</v>
      </c>
      <c r="CC53" s="32">
        <v>197</v>
      </c>
      <c r="CD53" s="32">
        <v>162</v>
      </c>
      <c r="CE53" s="34">
        <f t="shared" si="30"/>
        <v>37.5</v>
      </c>
      <c r="CF53" s="46">
        <f t="shared" si="31"/>
        <v>25.7</v>
      </c>
      <c r="CG53" s="51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 x14ac:dyDescent="0.4">
      <c r="B54" s="1232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99"/>
        <v>32.727272727272727</v>
      </c>
      <c r="H54" s="47">
        <f t="shared" si="100"/>
        <v>24.9</v>
      </c>
      <c r="I54" s="52">
        <f t="shared" si="101"/>
        <v>86.7</v>
      </c>
      <c r="J54" s="22">
        <v>227</v>
      </c>
      <c r="K54" s="22">
        <v>195</v>
      </c>
      <c r="L54" s="22">
        <v>154</v>
      </c>
      <c r="M54" s="28">
        <f t="shared" si="102"/>
        <v>33.698630136986303</v>
      </c>
      <c r="N54" s="47">
        <f t="shared" si="103"/>
        <v>32.200000000000003</v>
      </c>
      <c r="O54" s="52">
        <f t="shared" si="104"/>
        <v>89</v>
      </c>
      <c r="P54" s="22">
        <v>233</v>
      </c>
      <c r="Q54" s="22">
        <v>193</v>
      </c>
      <c r="R54" s="22">
        <v>143</v>
      </c>
      <c r="S54" s="28">
        <f t="shared" si="105"/>
        <v>33.333333333333336</v>
      </c>
      <c r="T54" s="47">
        <f t="shared" si="106"/>
        <v>38.6</v>
      </c>
      <c r="U54" s="52">
        <f t="shared" si="107"/>
        <v>91.4</v>
      </c>
      <c r="V54" s="22">
        <v>239</v>
      </c>
      <c r="W54" s="22">
        <v>192</v>
      </c>
      <c r="X54" s="22">
        <v>132</v>
      </c>
      <c r="Y54" s="28">
        <f t="shared" si="108"/>
        <v>33.644859813084111</v>
      </c>
      <c r="Z54" s="47">
        <f t="shared" si="109"/>
        <v>44.800000000000004</v>
      </c>
      <c r="AA54" s="52">
        <f t="shared" si="110"/>
        <v>93.7</v>
      </c>
      <c r="AB54" s="22">
        <v>244</v>
      </c>
      <c r="AC54" s="22">
        <v>191</v>
      </c>
      <c r="AD54" s="22">
        <v>120</v>
      </c>
      <c r="AE54" s="28">
        <f t="shared" si="111"/>
        <v>34.354838709677416</v>
      </c>
      <c r="AF54" s="47">
        <f t="shared" si="112"/>
        <v>50.8</v>
      </c>
      <c r="AG54" s="52">
        <f t="shared" si="113"/>
        <v>95.7</v>
      </c>
      <c r="AI54" s="65">
        <f t="shared" si="129"/>
        <v>1.0691876987141608E-2</v>
      </c>
      <c r="AJ54" s="57">
        <f t="shared" si="130"/>
        <v>6.9999999999999932E-3</v>
      </c>
      <c r="AK54" s="57">
        <f t="shared" si="131"/>
        <v>-7.9999999999999724E-3</v>
      </c>
      <c r="AL54" s="65">
        <f t="shared" si="132"/>
        <v>1.4945116444715795E-2</v>
      </c>
      <c r="AM54" s="57">
        <f t="shared" si="133"/>
        <v>1.0000000000000035E-2</v>
      </c>
      <c r="AN54" s="57">
        <f t="shared" si="134"/>
        <v>-1.6000000000000084E-2</v>
      </c>
      <c r="AO54" s="65">
        <f t="shared" si="135"/>
        <v>1.2101864313062715E-2</v>
      </c>
      <c r="AP54" s="57">
        <f t="shared" si="136"/>
        <v>0.01</v>
      </c>
      <c r="AQ54" s="57">
        <f t="shared" si="137"/>
        <v>-1.4999999999999999E-2</v>
      </c>
      <c r="AR54" s="65">
        <f t="shared" si="138"/>
        <v>1.0948674369911964E-2</v>
      </c>
      <c r="AS54" s="57">
        <f t="shared" si="139"/>
        <v>1.6000000000000014E-2</v>
      </c>
      <c r="AT54" s="57">
        <f t="shared" si="140"/>
        <v>-1.5999999999999945E-2</v>
      </c>
      <c r="AU54" s="65">
        <f t="shared" si="141"/>
        <v>1.1451075962821805E-2</v>
      </c>
      <c r="AV54" s="57">
        <f t="shared" si="142"/>
        <v>1.3999999999999986E-2</v>
      </c>
      <c r="AW54" s="57">
        <f t="shared" si="143"/>
        <v>-1.8999999999999916E-2</v>
      </c>
      <c r="AY54" s="76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77"/>
      <c r="CB54" s="22">
        <v>221</v>
      </c>
      <c r="CC54" s="22">
        <v>196</v>
      </c>
      <c r="CD54" s="22">
        <v>166</v>
      </c>
      <c r="CE54" s="28">
        <f t="shared" si="30"/>
        <v>32.727272727272727</v>
      </c>
      <c r="CF54" s="47">
        <f t="shared" si="31"/>
        <v>24.9</v>
      </c>
      <c r="CG54" s="52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 x14ac:dyDescent="0.4">
      <c r="B55" s="1233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99"/>
        <v>28.888888888888889</v>
      </c>
      <c r="H55" s="45">
        <f t="shared" si="100"/>
        <v>24.2</v>
      </c>
      <c r="I55" s="50">
        <f t="shared" si="101"/>
        <v>87.5</v>
      </c>
      <c r="J55" s="31">
        <v>231</v>
      </c>
      <c r="K55" s="31">
        <v>193</v>
      </c>
      <c r="L55" s="31">
        <v>159</v>
      </c>
      <c r="M55" s="33">
        <f t="shared" si="102"/>
        <v>28.333333333333332</v>
      </c>
      <c r="N55" s="45">
        <f t="shared" si="103"/>
        <v>31.2</v>
      </c>
      <c r="O55" s="50">
        <f t="shared" si="104"/>
        <v>90.600000000000009</v>
      </c>
      <c r="P55" s="31">
        <v>237</v>
      </c>
      <c r="Q55" s="31">
        <v>191</v>
      </c>
      <c r="R55" s="31">
        <v>148</v>
      </c>
      <c r="S55" s="33">
        <f t="shared" si="105"/>
        <v>28.988764044943821</v>
      </c>
      <c r="T55" s="45">
        <f t="shared" si="106"/>
        <v>37.6</v>
      </c>
      <c r="U55" s="50">
        <f t="shared" si="107"/>
        <v>92.9</v>
      </c>
      <c r="V55" s="31">
        <v>243</v>
      </c>
      <c r="W55" s="31">
        <v>190</v>
      </c>
      <c r="X55" s="31">
        <v>138</v>
      </c>
      <c r="Y55" s="33">
        <f t="shared" si="108"/>
        <v>29.714285714285715</v>
      </c>
      <c r="Z55" s="45">
        <f t="shared" si="109"/>
        <v>43.2</v>
      </c>
      <c r="AA55" s="50">
        <f t="shared" si="110"/>
        <v>95.3</v>
      </c>
      <c r="AB55" s="31">
        <v>249</v>
      </c>
      <c r="AC55" s="31">
        <v>188</v>
      </c>
      <c r="AD55" s="31">
        <v>126</v>
      </c>
      <c r="AE55" s="33">
        <f t="shared" si="111"/>
        <v>30.243902439024389</v>
      </c>
      <c r="AF55" s="45">
        <f t="shared" si="112"/>
        <v>49.4</v>
      </c>
      <c r="AG55" s="50">
        <f t="shared" si="113"/>
        <v>97.6</v>
      </c>
      <c r="AI55" s="63">
        <f t="shared" si="129"/>
        <v>1.1095344043260165E-2</v>
      </c>
      <c r="AJ55" s="55">
        <f t="shared" si="130"/>
        <v>6.000000000000014E-3</v>
      </c>
      <c r="AK55" s="55">
        <f t="shared" si="131"/>
        <v>-7.0000000000000288E-3</v>
      </c>
      <c r="AL55" s="63">
        <f t="shared" si="132"/>
        <v>8.3042358141420403E-3</v>
      </c>
      <c r="AM55" s="55">
        <f t="shared" si="133"/>
        <v>6.9999999999999932E-3</v>
      </c>
      <c r="AN55" s="55">
        <f t="shared" si="134"/>
        <v>-7.9999999999999724E-3</v>
      </c>
      <c r="AO55" s="63">
        <f t="shared" si="135"/>
        <v>9.6699795700096822E-3</v>
      </c>
      <c r="AP55" s="55">
        <f t="shared" si="136"/>
        <v>1.3000000000000043E-2</v>
      </c>
      <c r="AQ55" s="55">
        <f t="shared" si="137"/>
        <v>-1.1999999999999886E-2</v>
      </c>
      <c r="AR55" s="63">
        <f t="shared" si="138"/>
        <v>1.137386560757846E-2</v>
      </c>
      <c r="AS55" s="55">
        <f t="shared" si="139"/>
        <v>1.5000000000000071E-2</v>
      </c>
      <c r="AT55" s="55">
        <f t="shared" si="140"/>
        <v>-1.5999999999999945E-2</v>
      </c>
      <c r="AU55" s="63">
        <f t="shared" si="141"/>
        <v>1.1038748477680223E-2</v>
      </c>
      <c r="AV55" s="55">
        <f t="shared" si="142"/>
        <v>1.8000000000000044E-2</v>
      </c>
      <c r="AW55" s="55">
        <f t="shared" si="143"/>
        <v>-0.02</v>
      </c>
      <c r="AY55" s="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73"/>
      <c r="CB55" s="31">
        <v>223</v>
      </c>
      <c r="CC55" s="31">
        <v>195</v>
      </c>
      <c r="CD55" s="31">
        <v>169</v>
      </c>
      <c r="CE55" s="33">
        <f t="shared" si="30"/>
        <v>28.888888888888889</v>
      </c>
      <c r="CF55" s="45">
        <f t="shared" si="31"/>
        <v>24.2</v>
      </c>
      <c r="CG55" s="50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 x14ac:dyDescent="0.4">
      <c r="B56" s="1233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99"/>
        <v>24.90566037735849</v>
      </c>
      <c r="H56" s="45">
        <f t="shared" si="100"/>
        <v>23.599999999999998</v>
      </c>
      <c r="I56" s="50">
        <f t="shared" si="101"/>
        <v>88.2</v>
      </c>
      <c r="J56" s="31">
        <v>233</v>
      </c>
      <c r="K56" s="31">
        <v>192</v>
      </c>
      <c r="L56" s="31">
        <v>162</v>
      </c>
      <c r="M56" s="33">
        <f t="shared" si="102"/>
        <v>25.35211267605634</v>
      </c>
      <c r="N56" s="45">
        <f t="shared" si="103"/>
        <v>30.5</v>
      </c>
      <c r="O56" s="50">
        <f t="shared" si="104"/>
        <v>91.4</v>
      </c>
      <c r="P56" s="31">
        <v>240</v>
      </c>
      <c r="Q56" s="31">
        <v>190</v>
      </c>
      <c r="R56" s="31">
        <v>153</v>
      </c>
      <c r="S56" s="33">
        <f t="shared" si="105"/>
        <v>25.517241379310345</v>
      </c>
      <c r="T56" s="45">
        <f t="shared" si="106"/>
        <v>36.299999999999997</v>
      </c>
      <c r="U56" s="50">
        <f t="shared" si="107"/>
        <v>94.1</v>
      </c>
      <c r="V56" s="31">
        <v>247</v>
      </c>
      <c r="W56" s="31">
        <v>188</v>
      </c>
      <c r="X56" s="31">
        <v>144</v>
      </c>
      <c r="Y56" s="33">
        <f t="shared" si="108"/>
        <v>25.631067961165048</v>
      </c>
      <c r="Z56" s="45">
        <f t="shared" si="109"/>
        <v>41.699999999999996</v>
      </c>
      <c r="AA56" s="50">
        <f t="shared" si="110"/>
        <v>96.899999999999991</v>
      </c>
      <c r="AB56" s="31">
        <v>254</v>
      </c>
      <c r="AC56" s="31">
        <v>186</v>
      </c>
      <c r="AD56" s="31">
        <v>133</v>
      </c>
      <c r="AE56" s="33">
        <f t="shared" si="111"/>
        <v>26.280991735537189</v>
      </c>
      <c r="AF56" s="45">
        <f t="shared" si="112"/>
        <v>47.599999999999994</v>
      </c>
      <c r="AG56" s="50">
        <f t="shared" si="113"/>
        <v>99.6</v>
      </c>
      <c r="AI56" s="66"/>
      <c r="AJ56" s="54"/>
      <c r="AK56" s="54"/>
      <c r="AL56" s="66"/>
      <c r="AM56" s="54"/>
      <c r="AN56" s="54"/>
      <c r="AO56" s="66"/>
      <c r="AP56" s="54"/>
      <c r="AQ56" s="54"/>
      <c r="AR56" s="66"/>
      <c r="AS56" s="54"/>
      <c r="AT56" s="54"/>
      <c r="AU56" s="66"/>
      <c r="AV56" s="54"/>
      <c r="AW56" s="54"/>
      <c r="AY56" s="78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80"/>
      <c r="CB56" s="31">
        <v>225</v>
      </c>
      <c r="CC56" s="31">
        <v>194</v>
      </c>
      <c r="CD56" s="31">
        <v>172</v>
      </c>
      <c r="CE56" s="33">
        <f t="shared" si="30"/>
        <v>24.90566037735849</v>
      </c>
      <c r="CF56" s="45">
        <f t="shared" si="31"/>
        <v>23.599999999999998</v>
      </c>
      <c r="CG56" s="50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 x14ac:dyDescent="0.4">
      <c r="B57" s="1233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99"/>
        <v>20.399999999999999</v>
      </c>
      <c r="H57" s="45">
        <f t="shared" si="100"/>
        <v>22.1</v>
      </c>
      <c r="I57" s="50">
        <f t="shared" si="101"/>
        <v>88.6</v>
      </c>
      <c r="J57" s="31">
        <v>235</v>
      </c>
      <c r="K57" s="31">
        <v>191</v>
      </c>
      <c r="L57" s="31">
        <v>167</v>
      </c>
      <c r="M57" s="33">
        <f t="shared" si="102"/>
        <v>21.176470588235293</v>
      </c>
      <c r="N57" s="45">
        <f t="shared" si="103"/>
        <v>28.9</v>
      </c>
      <c r="O57" s="50">
        <f t="shared" si="104"/>
        <v>92.2</v>
      </c>
      <c r="P57" s="31">
        <v>243</v>
      </c>
      <c r="Q57" s="31">
        <v>188</v>
      </c>
      <c r="R57" s="31">
        <v>158</v>
      </c>
      <c r="S57" s="33">
        <f t="shared" si="105"/>
        <v>21.176470588235293</v>
      </c>
      <c r="T57" s="45">
        <f t="shared" si="106"/>
        <v>35</v>
      </c>
      <c r="U57" s="50">
        <f t="shared" si="107"/>
        <v>95.3</v>
      </c>
      <c r="V57" s="31">
        <v>250</v>
      </c>
      <c r="W57" s="31">
        <v>186</v>
      </c>
      <c r="X57" s="31">
        <v>150</v>
      </c>
      <c r="Y57" s="33">
        <f t="shared" si="108"/>
        <v>21.6</v>
      </c>
      <c r="Z57" s="45">
        <f t="shared" si="109"/>
        <v>40</v>
      </c>
      <c r="AA57" s="50">
        <f t="shared" si="110"/>
        <v>98</v>
      </c>
      <c r="AB57" s="31">
        <v>257</v>
      </c>
      <c r="AC57" s="31">
        <v>183</v>
      </c>
      <c r="AD57" s="31">
        <v>141</v>
      </c>
      <c r="AE57" s="33">
        <f t="shared" si="111"/>
        <v>21.724137931034484</v>
      </c>
      <c r="AF57" s="45">
        <f t="shared" si="112"/>
        <v>45.1</v>
      </c>
      <c r="AG57" s="50">
        <f t="shared" si="113"/>
        <v>100.8</v>
      </c>
      <c r="AI57" s="63">
        <f t="shared" ref="AI57:AI63" si="144">(G57-G56)/359</f>
        <v>-1.255058600935513E-2</v>
      </c>
      <c r="AJ57" s="55">
        <f t="shared" ref="AJ57:AJ63" si="145">(H57-H56)/100</f>
        <v>-1.4999999999999965E-2</v>
      </c>
      <c r="AK57" s="55">
        <f t="shared" ref="AK57:AK63" si="146">(I57-I56)/100</f>
        <v>3.9999999999999151E-3</v>
      </c>
      <c r="AL57" s="63">
        <f t="shared" ref="AL57:AL63" si="147">(M57-M56)/359</f>
        <v>-1.1631315007858068E-2</v>
      </c>
      <c r="AM57" s="55">
        <f t="shared" ref="AM57:AM63" si="148">(N57-N56)/100</f>
        <v>-1.6000000000000014E-2</v>
      </c>
      <c r="AN57" s="55">
        <f t="shared" ref="AN57:AN63" si="149">(O57-O56)/100</f>
        <v>7.9999999999999724E-3</v>
      </c>
      <c r="AO57" s="63">
        <f t="shared" ref="AO57:AO63" si="150">(S57-S56)/359</f>
        <v>-1.209128354059903E-2</v>
      </c>
      <c r="AP57" s="55">
        <f t="shared" ref="AP57:AP63" si="151">(T57-T56)/100</f>
        <v>-1.2999999999999972E-2</v>
      </c>
      <c r="AQ57" s="55">
        <f t="shared" ref="AQ57:AQ63" si="152">(U57-U56)/100</f>
        <v>1.2000000000000028E-2</v>
      </c>
      <c r="AR57" s="63">
        <f t="shared" ref="AR57:AR63" si="153">(Y57-Y56)/359</f>
        <v>-1.1228601563133834E-2</v>
      </c>
      <c r="AS57" s="55">
        <f t="shared" ref="AS57:AS63" si="154">(Z57-Z56)/100</f>
        <v>-1.6999999999999956E-2</v>
      </c>
      <c r="AT57" s="55">
        <f t="shared" ref="AT57:AT63" si="155">(AA57-AA56)/100</f>
        <v>1.1000000000000086E-2</v>
      </c>
      <c r="AU57" s="63">
        <f t="shared" ref="AU57:AU63" si="156">(AE57-AE56)/359</f>
        <v>-1.2693186084965752E-2</v>
      </c>
      <c r="AV57" s="55">
        <f t="shared" ref="AV57:AV63" si="157">(AF57-AF56)/100</f>
        <v>-2.4999999999999929E-2</v>
      </c>
      <c r="AW57" s="55">
        <f t="shared" ref="AW57:AW63" si="158">(AG57-AG56)/100</f>
        <v>1.2000000000000028E-2</v>
      </c>
      <c r="AY57" s="72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73"/>
      <c r="CB57" s="31">
        <v>226</v>
      </c>
      <c r="CC57" s="31">
        <v>193</v>
      </c>
      <c r="CD57" s="31">
        <v>176</v>
      </c>
      <c r="CE57" s="33">
        <f t="shared" si="30"/>
        <v>20.399999999999999</v>
      </c>
      <c r="CF57" s="45">
        <f t="shared" si="31"/>
        <v>22.1</v>
      </c>
      <c r="CG57" s="50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 x14ac:dyDescent="0.4">
      <c r="B58" s="1236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99"/>
        <v>16.956521739130434</v>
      </c>
      <c r="H58" s="46">
        <f t="shared" si="100"/>
        <v>20.399999999999999</v>
      </c>
      <c r="I58" s="51">
        <f t="shared" si="101"/>
        <v>88.6</v>
      </c>
      <c r="J58" s="32">
        <v>236</v>
      </c>
      <c r="K58" s="32">
        <v>190</v>
      </c>
      <c r="L58" s="32">
        <v>172</v>
      </c>
      <c r="M58" s="34">
        <f t="shared" si="102"/>
        <v>16.875</v>
      </c>
      <c r="N58" s="46">
        <f t="shared" si="103"/>
        <v>27.1</v>
      </c>
      <c r="O58" s="51">
        <f t="shared" si="104"/>
        <v>92.5</v>
      </c>
      <c r="P58" s="32">
        <v>244</v>
      </c>
      <c r="Q58" s="32">
        <v>187</v>
      </c>
      <c r="R58" s="32">
        <v>164</v>
      </c>
      <c r="S58" s="34">
        <f t="shared" si="105"/>
        <v>17.25</v>
      </c>
      <c r="T58" s="46">
        <f t="shared" si="106"/>
        <v>32.800000000000004</v>
      </c>
      <c r="U58" s="51">
        <f t="shared" si="107"/>
        <v>95.7</v>
      </c>
      <c r="V58" s="32">
        <v>252</v>
      </c>
      <c r="W58" s="32">
        <v>184</v>
      </c>
      <c r="X58" s="32">
        <v>156</v>
      </c>
      <c r="Y58" s="34">
        <f t="shared" si="108"/>
        <v>17.5</v>
      </c>
      <c r="Z58" s="46">
        <f t="shared" si="109"/>
        <v>38.1</v>
      </c>
      <c r="AA58" s="51">
        <f t="shared" si="110"/>
        <v>98.8</v>
      </c>
      <c r="AB58" s="32">
        <v>260</v>
      </c>
      <c r="AC58" s="32">
        <v>181</v>
      </c>
      <c r="AD58" s="32">
        <v>148</v>
      </c>
      <c r="AE58" s="34">
        <f t="shared" si="111"/>
        <v>17.678571428571427</v>
      </c>
      <c r="AF58" s="46">
        <f t="shared" si="112"/>
        <v>43.1</v>
      </c>
      <c r="AG58" s="51">
        <f t="shared" si="113"/>
        <v>102</v>
      </c>
      <c r="AI58" s="64">
        <f t="shared" si="144"/>
        <v>-9.5918614508901535E-3</v>
      </c>
      <c r="AJ58" s="56">
        <f t="shared" si="145"/>
        <v>-1.7000000000000029E-2</v>
      </c>
      <c r="AK58" s="56">
        <f t="shared" si="146"/>
        <v>0</v>
      </c>
      <c r="AL58" s="64">
        <f t="shared" si="147"/>
        <v>-1.1981812223496639E-2</v>
      </c>
      <c r="AM58" s="56">
        <f t="shared" si="148"/>
        <v>-1.7999999999999971E-2</v>
      </c>
      <c r="AN58" s="56">
        <f t="shared" si="149"/>
        <v>2.9999999999999714E-3</v>
      </c>
      <c r="AO58" s="64">
        <f t="shared" si="150"/>
        <v>-1.0937243978371291E-2</v>
      </c>
      <c r="AP58" s="56">
        <f t="shared" si="151"/>
        <v>-2.1999999999999957E-2</v>
      </c>
      <c r="AQ58" s="56">
        <f t="shared" si="152"/>
        <v>4.0000000000000565E-3</v>
      </c>
      <c r="AR58" s="64">
        <f t="shared" si="153"/>
        <v>-1.1420612813370477E-2</v>
      </c>
      <c r="AS58" s="56">
        <f t="shared" si="154"/>
        <v>-1.8999999999999986E-2</v>
      </c>
      <c r="AT58" s="56">
        <f t="shared" si="155"/>
        <v>7.9999999999999724E-3</v>
      </c>
      <c r="AU58" s="64">
        <f t="shared" si="156"/>
        <v>-1.1268987472041941E-2</v>
      </c>
      <c r="AV58" s="56">
        <f t="shared" si="157"/>
        <v>-0.02</v>
      </c>
      <c r="AW58" s="56">
        <f t="shared" si="158"/>
        <v>1.2000000000000028E-2</v>
      </c>
      <c r="AY58" s="74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75"/>
      <c r="CB58" s="32">
        <v>226</v>
      </c>
      <c r="CC58" s="32">
        <v>193</v>
      </c>
      <c r="CD58" s="32">
        <v>180</v>
      </c>
      <c r="CE58" s="34">
        <f t="shared" si="30"/>
        <v>16.956521739130434</v>
      </c>
      <c r="CF58" s="46">
        <f t="shared" si="31"/>
        <v>20.399999999999999</v>
      </c>
      <c r="CG58" s="51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 x14ac:dyDescent="0.4">
      <c r="B59" s="1232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99"/>
        <v>13.170731707317072</v>
      </c>
      <c r="H59" s="47">
        <f t="shared" si="100"/>
        <v>18.2</v>
      </c>
      <c r="I59" s="52">
        <f t="shared" si="101"/>
        <v>88.2</v>
      </c>
      <c r="J59" s="22">
        <v>236</v>
      </c>
      <c r="K59" s="22">
        <v>189</v>
      </c>
      <c r="L59" s="22">
        <v>177</v>
      </c>
      <c r="M59" s="28">
        <f t="shared" si="102"/>
        <v>12.203389830508474</v>
      </c>
      <c r="N59" s="47">
        <f t="shared" si="103"/>
        <v>25</v>
      </c>
      <c r="O59" s="52">
        <f t="shared" si="104"/>
        <v>92.5</v>
      </c>
      <c r="P59" s="22">
        <v>245</v>
      </c>
      <c r="Q59" s="22">
        <v>186</v>
      </c>
      <c r="R59" s="22">
        <v>170</v>
      </c>
      <c r="S59" s="28">
        <f t="shared" si="105"/>
        <v>12.8</v>
      </c>
      <c r="T59" s="47">
        <f t="shared" si="106"/>
        <v>30.599999999999998</v>
      </c>
      <c r="U59" s="52">
        <f t="shared" si="107"/>
        <v>96.1</v>
      </c>
      <c r="V59" s="22">
        <v>253</v>
      </c>
      <c r="W59" s="22">
        <v>183</v>
      </c>
      <c r="X59" s="22">
        <v>163</v>
      </c>
      <c r="Y59" s="28">
        <f t="shared" si="108"/>
        <v>13.333333333333334</v>
      </c>
      <c r="Z59" s="47">
        <f t="shared" si="109"/>
        <v>35.6</v>
      </c>
      <c r="AA59" s="52">
        <f t="shared" si="110"/>
        <v>99.2</v>
      </c>
      <c r="AB59" s="22">
        <v>261</v>
      </c>
      <c r="AC59" s="22">
        <v>180</v>
      </c>
      <c r="AD59" s="22">
        <v>156</v>
      </c>
      <c r="AE59" s="28">
        <f t="shared" si="111"/>
        <v>13.714285714285714</v>
      </c>
      <c r="AF59" s="47">
        <f t="shared" si="112"/>
        <v>40.200000000000003</v>
      </c>
      <c r="AG59" s="52">
        <f t="shared" si="113"/>
        <v>102.4</v>
      </c>
      <c r="AI59" s="65">
        <f t="shared" si="144"/>
        <v>-1.0545376133184851E-2</v>
      </c>
      <c r="AJ59" s="57">
        <f t="shared" si="145"/>
        <v>-2.1999999999999992E-2</v>
      </c>
      <c r="AK59" s="57">
        <f t="shared" si="146"/>
        <v>-3.9999999999999151E-3</v>
      </c>
      <c r="AL59" s="65">
        <f t="shared" si="147"/>
        <v>-1.3012841697747983E-2</v>
      </c>
      <c r="AM59" s="57">
        <f t="shared" si="148"/>
        <v>-2.1000000000000015E-2</v>
      </c>
      <c r="AN59" s="57">
        <f t="shared" si="149"/>
        <v>0</v>
      </c>
      <c r="AO59" s="65">
        <f t="shared" si="150"/>
        <v>-1.2395543175487463E-2</v>
      </c>
      <c r="AP59" s="57">
        <f t="shared" si="151"/>
        <v>-2.2000000000000065E-2</v>
      </c>
      <c r="AQ59" s="57">
        <f t="shared" si="152"/>
        <v>3.9999999999999151E-3</v>
      </c>
      <c r="AR59" s="65">
        <f t="shared" si="153"/>
        <v>-1.1606313834726089E-2</v>
      </c>
      <c r="AS59" s="57">
        <f t="shared" si="154"/>
        <v>-2.5000000000000001E-2</v>
      </c>
      <c r="AT59" s="57">
        <f t="shared" si="155"/>
        <v>4.0000000000000565E-3</v>
      </c>
      <c r="AU59" s="65">
        <f t="shared" si="156"/>
        <v>-1.1042578591325108E-2</v>
      </c>
      <c r="AV59" s="57">
        <f t="shared" si="157"/>
        <v>-2.8999999999999984E-2</v>
      </c>
      <c r="AW59" s="57">
        <f t="shared" si="158"/>
        <v>4.0000000000000565E-3</v>
      </c>
      <c r="AY59" s="76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77"/>
      <c r="CB59" s="22">
        <v>225</v>
      </c>
      <c r="CC59" s="22">
        <v>193</v>
      </c>
      <c r="CD59" s="22">
        <v>184</v>
      </c>
      <c r="CE59" s="28">
        <f t="shared" si="30"/>
        <v>13.170731707317072</v>
      </c>
      <c r="CF59" s="47">
        <f t="shared" si="31"/>
        <v>18.2</v>
      </c>
      <c r="CG59" s="52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 x14ac:dyDescent="0.4">
      <c r="B60" s="1233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99"/>
        <v>9.473684210526315</v>
      </c>
      <c r="H60" s="45">
        <f t="shared" si="100"/>
        <v>16.900000000000002</v>
      </c>
      <c r="I60" s="50">
        <f t="shared" si="101"/>
        <v>88.2</v>
      </c>
      <c r="J60" s="31">
        <v>235</v>
      </c>
      <c r="K60" s="31">
        <v>189</v>
      </c>
      <c r="L60" s="31">
        <v>181</v>
      </c>
      <c r="M60" s="33">
        <f t="shared" si="102"/>
        <v>8.8888888888888893</v>
      </c>
      <c r="N60" s="45">
        <f t="shared" si="103"/>
        <v>23</v>
      </c>
      <c r="O60" s="50">
        <f t="shared" si="104"/>
        <v>92.2</v>
      </c>
      <c r="P60" s="31">
        <v>244</v>
      </c>
      <c r="Q60" s="31">
        <v>186</v>
      </c>
      <c r="R60" s="31">
        <v>176</v>
      </c>
      <c r="S60" s="33">
        <f t="shared" si="105"/>
        <v>8.8235294117647065</v>
      </c>
      <c r="T60" s="45">
        <f t="shared" si="106"/>
        <v>27.900000000000002</v>
      </c>
      <c r="U60" s="50">
        <f t="shared" si="107"/>
        <v>95.7</v>
      </c>
      <c r="V60" s="31">
        <v>253</v>
      </c>
      <c r="W60" s="31">
        <v>183</v>
      </c>
      <c r="X60" s="31">
        <v>170</v>
      </c>
      <c r="Y60" s="33">
        <f t="shared" si="108"/>
        <v>9.3975903614457827</v>
      </c>
      <c r="Z60" s="45">
        <f t="shared" si="109"/>
        <v>32.800000000000004</v>
      </c>
      <c r="AA60" s="50">
        <f t="shared" si="110"/>
        <v>99.2</v>
      </c>
      <c r="AB60" s="31">
        <v>261</v>
      </c>
      <c r="AC60" s="31">
        <v>179</v>
      </c>
      <c r="AD60" s="31">
        <v>165</v>
      </c>
      <c r="AE60" s="33">
        <f t="shared" si="111"/>
        <v>8.75</v>
      </c>
      <c r="AF60" s="45">
        <f t="shared" si="112"/>
        <v>36.799999999999997</v>
      </c>
      <c r="AG60" s="50">
        <f t="shared" si="113"/>
        <v>102.4</v>
      </c>
      <c r="AI60" s="63">
        <f t="shared" si="144"/>
        <v>-1.0298182442314088E-2</v>
      </c>
      <c r="AJ60" s="55">
        <f t="shared" si="145"/>
        <v>-1.2999999999999972E-2</v>
      </c>
      <c r="AK60" s="55">
        <f t="shared" si="146"/>
        <v>0</v>
      </c>
      <c r="AL60" s="63">
        <f t="shared" si="147"/>
        <v>-9.2325931521436908E-3</v>
      </c>
      <c r="AM60" s="55">
        <f t="shared" si="148"/>
        <v>-0.02</v>
      </c>
      <c r="AN60" s="55">
        <f t="shared" si="149"/>
        <v>-2.9999999999999714E-3</v>
      </c>
      <c r="AO60" s="63">
        <f t="shared" si="150"/>
        <v>-1.1076519744388006E-2</v>
      </c>
      <c r="AP60" s="55">
        <f t="shared" si="151"/>
        <v>-2.6999999999999958E-2</v>
      </c>
      <c r="AQ60" s="55">
        <f t="shared" si="152"/>
        <v>-3.9999999999999151E-3</v>
      </c>
      <c r="AR60" s="63">
        <f t="shared" si="153"/>
        <v>-1.0963072345090672E-2</v>
      </c>
      <c r="AS60" s="55">
        <f t="shared" si="154"/>
        <v>-2.7999999999999973E-2</v>
      </c>
      <c r="AT60" s="55">
        <f t="shared" si="155"/>
        <v>0</v>
      </c>
      <c r="AU60" s="63">
        <f t="shared" si="156"/>
        <v>-1.3828093911659369E-2</v>
      </c>
      <c r="AV60" s="55">
        <f t="shared" si="157"/>
        <v>-3.4000000000000058E-2</v>
      </c>
      <c r="AW60" s="55">
        <f t="shared" si="158"/>
        <v>0</v>
      </c>
      <c r="AY60" s="72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73"/>
      <c r="CB60" s="31">
        <v>225</v>
      </c>
      <c r="CC60" s="31">
        <v>193</v>
      </c>
      <c r="CD60" s="31">
        <v>187</v>
      </c>
      <c r="CE60" s="33">
        <f t="shared" si="30"/>
        <v>9.473684210526315</v>
      </c>
      <c r="CF60" s="45">
        <f t="shared" si="31"/>
        <v>16.900000000000002</v>
      </c>
      <c r="CG60" s="50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 x14ac:dyDescent="0.4">
      <c r="B61" s="1233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99"/>
        <v>5.2941176470588234</v>
      </c>
      <c r="H61" s="45">
        <f t="shared" si="100"/>
        <v>15.2</v>
      </c>
      <c r="I61" s="50">
        <f t="shared" si="101"/>
        <v>87.8</v>
      </c>
      <c r="J61" s="31">
        <v>234</v>
      </c>
      <c r="K61" s="31">
        <v>189</v>
      </c>
      <c r="L61" s="31">
        <v>185</v>
      </c>
      <c r="M61" s="33">
        <f t="shared" si="102"/>
        <v>4.8979591836734695</v>
      </c>
      <c r="N61" s="45">
        <f t="shared" si="103"/>
        <v>20.9</v>
      </c>
      <c r="O61" s="50">
        <f t="shared" si="104"/>
        <v>91.8</v>
      </c>
      <c r="P61" s="31">
        <v>243</v>
      </c>
      <c r="Q61" s="31">
        <v>186</v>
      </c>
      <c r="R61" s="31">
        <v>181</v>
      </c>
      <c r="S61" s="33">
        <f t="shared" si="105"/>
        <v>4.838709677419355</v>
      </c>
      <c r="T61" s="45">
        <f t="shared" si="106"/>
        <v>25.5</v>
      </c>
      <c r="U61" s="50">
        <f t="shared" si="107"/>
        <v>95.3</v>
      </c>
      <c r="V61" s="31">
        <v>251</v>
      </c>
      <c r="W61" s="31">
        <v>183</v>
      </c>
      <c r="X61" s="31">
        <v>177</v>
      </c>
      <c r="Y61" s="33">
        <f t="shared" si="108"/>
        <v>4.8648648648648649</v>
      </c>
      <c r="Z61" s="45">
        <f t="shared" si="109"/>
        <v>29.5</v>
      </c>
      <c r="AA61" s="50">
        <f t="shared" si="110"/>
        <v>98.4</v>
      </c>
      <c r="AB61" s="31">
        <v>260</v>
      </c>
      <c r="AC61" s="31">
        <v>179</v>
      </c>
      <c r="AD61" s="31">
        <v>172</v>
      </c>
      <c r="AE61" s="33">
        <f t="shared" si="111"/>
        <v>4.7727272727272725</v>
      </c>
      <c r="AF61" s="45">
        <f t="shared" si="112"/>
        <v>33.800000000000004</v>
      </c>
      <c r="AG61" s="50">
        <f t="shared" si="113"/>
        <v>102</v>
      </c>
      <c r="AI61" s="63">
        <f t="shared" si="144"/>
        <v>-1.164224669489552E-2</v>
      </c>
      <c r="AJ61" s="55">
        <f t="shared" si="145"/>
        <v>-1.7000000000000029E-2</v>
      </c>
      <c r="AK61" s="55">
        <f t="shared" si="146"/>
        <v>-4.0000000000000565E-3</v>
      </c>
      <c r="AL61" s="63">
        <f t="shared" si="147"/>
        <v>-1.1116795836254651E-2</v>
      </c>
      <c r="AM61" s="55">
        <f t="shared" si="148"/>
        <v>-2.1000000000000015E-2</v>
      </c>
      <c r="AN61" s="55">
        <f t="shared" si="149"/>
        <v>-4.0000000000000565E-3</v>
      </c>
      <c r="AO61" s="63">
        <f t="shared" si="150"/>
        <v>-1.109977641878928E-2</v>
      </c>
      <c r="AP61" s="55">
        <f t="shared" si="151"/>
        <v>-2.4000000000000021E-2</v>
      </c>
      <c r="AQ61" s="55">
        <f t="shared" si="152"/>
        <v>-4.0000000000000565E-3</v>
      </c>
      <c r="AR61" s="63">
        <f t="shared" si="153"/>
        <v>-1.2625976313595872E-2</v>
      </c>
      <c r="AS61" s="55">
        <f t="shared" si="154"/>
        <v>-3.3000000000000043E-2</v>
      </c>
      <c r="AT61" s="55">
        <f t="shared" si="155"/>
        <v>-7.9999999999999724E-3</v>
      </c>
      <c r="AU61" s="63">
        <f t="shared" si="156"/>
        <v>-1.1078754114965814E-2</v>
      </c>
      <c r="AV61" s="55">
        <f t="shared" si="157"/>
        <v>-2.999999999999993E-2</v>
      </c>
      <c r="AW61" s="55">
        <f t="shared" si="158"/>
        <v>-4.0000000000000565E-3</v>
      </c>
      <c r="AY61" s="72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73"/>
      <c r="CB61" s="31">
        <v>224</v>
      </c>
      <c r="CC61" s="31">
        <v>193</v>
      </c>
      <c r="CD61" s="31">
        <v>190</v>
      </c>
      <c r="CE61" s="33">
        <f t="shared" si="30"/>
        <v>5.2941176470588234</v>
      </c>
      <c r="CF61" s="45">
        <f t="shared" si="31"/>
        <v>15.2</v>
      </c>
      <c r="CG61" s="50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 x14ac:dyDescent="0.4">
      <c r="B62" s="1233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99"/>
        <v>1.935483870967742</v>
      </c>
      <c r="H62" s="45">
        <f t="shared" si="100"/>
        <v>13.900000000000002</v>
      </c>
      <c r="I62" s="50">
        <f t="shared" si="101"/>
        <v>87.5</v>
      </c>
      <c r="J62" s="31">
        <v>233</v>
      </c>
      <c r="K62" s="31">
        <v>189</v>
      </c>
      <c r="L62" s="31">
        <v>188</v>
      </c>
      <c r="M62" s="33">
        <f t="shared" si="102"/>
        <v>1.3333333333333333</v>
      </c>
      <c r="N62" s="45">
        <f t="shared" si="103"/>
        <v>19.3</v>
      </c>
      <c r="O62" s="50">
        <f t="shared" si="104"/>
        <v>91.4</v>
      </c>
      <c r="P62" s="31">
        <v>242</v>
      </c>
      <c r="Q62" s="31">
        <v>186</v>
      </c>
      <c r="R62" s="31">
        <v>185</v>
      </c>
      <c r="S62" s="33">
        <f t="shared" si="105"/>
        <v>1.0526315789473684</v>
      </c>
      <c r="T62" s="45">
        <f t="shared" si="106"/>
        <v>23.599999999999998</v>
      </c>
      <c r="U62" s="50">
        <f t="shared" si="107"/>
        <v>94.899999999999991</v>
      </c>
      <c r="V62" s="31">
        <v>250</v>
      </c>
      <c r="W62" s="31">
        <v>183</v>
      </c>
      <c r="X62" s="31">
        <v>182</v>
      </c>
      <c r="Y62" s="33">
        <f t="shared" si="108"/>
        <v>0.88235294117647056</v>
      </c>
      <c r="Z62" s="45">
        <f t="shared" si="109"/>
        <v>27.200000000000003</v>
      </c>
      <c r="AA62" s="50">
        <f t="shared" si="110"/>
        <v>98</v>
      </c>
      <c r="AB62" s="31">
        <v>259</v>
      </c>
      <c r="AC62" s="31">
        <v>179</v>
      </c>
      <c r="AD62" s="31">
        <v>179</v>
      </c>
      <c r="AE62" s="33">
        <f t="shared" si="111"/>
        <v>0</v>
      </c>
      <c r="AF62" s="45">
        <f t="shared" si="112"/>
        <v>30.9</v>
      </c>
      <c r="AG62" s="50">
        <f t="shared" si="113"/>
        <v>101.6</v>
      </c>
      <c r="AI62" s="63">
        <f t="shared" si="144"/>
        <v>-9.3555258386938192E-3</v>
      </c>
      <c r="AJ62" s="55">
        <f t="shared" si="145"/>
        <v>-1.2999999999999972E-2</v>
      </c>
      <c r="AK62" s="55">
        <f t="shared" si="146"/>
        <v>-2.9999999999999714E-3</v>
      </c>
      <c r="AL62" s="63">
        <f t="shared" si="147"/>
        <v>-9.9293199173819957E-3</v>
      </c>
      <c r="AM62" s="55">
        <f t="shared" si="148"/>
        <v>-1.599999999999998E-2</v>
      </c>
      <c r="AN62" s="55">
        <f t="shared" si="149"/>
        <v>-3.9999999999999151E-3</v>
      </c>
      <c r="AO62" s="63">
        <f t="shared" si="150"/>
        <v>-1.054617854727573E-2</v>
      </c>
      <c r="AP62" s="55">
        <f t="shared" si="151"/>
        <v>-1.900000000000002E-2</v>
      </c>
      <c r="AQ62" s="55">
        <f t="shared" si="152"/>
        <v>-4.0000000000000565E-3</v>
      </c>
      <c r="AR62" s="63">
        <f t="shared" si="153"/>
        <v>-1.1093347976847896E-2</v>
      </c>
      <c r="AS62" s="55">
        <f t="shared" si="154"/>
        <v>-2.2999999999999972E-2</v>
      </c>
      <c r="AT62" s="55">
        <f t="shared" si="155"/>
        <v>-4.0000000000000565E-3</v>
      </c>
      <c r="AU62" s="63">
        <f t="shared" si="156"/>
        <v>-1.3294504937958977E-2</v>
      </c>
      <c r="AV62" s="55">
        <f t="shared" si="157"/>
        <v>-2.9000000000000057E-2</v>
      </c>
      <c r="AW62" s="55">
        <f t="shared" si="158"/>
        <v>-4.0000000000000565E-3</v>
      </c>
      <c r="AY62" s="72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73"/>
      <c r="CB62" s="31">
        <v>223</v>
      </c>
      <c r="CC62" s="31">
        <v>193</v>
      </c>
      <c r="CD62" s="31">
        <v>192</v>
      </c>
      <c r="CE62" s="33">
        <f t="shared" si="30"/>
        <v>1.935483870967742</v>
      </c>
      <c r="CF62" s="45">
        <f t="shared" si="31"/>
        <v>13.900000000000002</v>
      </c>
      <c r="CG62" s="50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8" thickBot="1" x14ac:dyDescent="0.45">
      <c r="B63" s="1234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99"/>
        <v>-2.0689655172413794</v>
      </c>
      <c r="H63" s="48">
        <f t="shared" si="100"/>
        <v>13.100000000000001</v>
      </c>
      <c r="I63" s="53">
        <f t="shared" si="101"/>
        <v>87.1</v>
      </c>
      <c r="J63" s="42">
        <v>232</v>
      </c>
      <c r="K63" s="42">
        <v>190</v>
      </c>
      <c r="L63" s="42">
        <v>192</v>
      </c>
      <c r="M63" s="43">
        <f t="shared" si="102"/>
        <v>-2.8571428571428572</v>
      </c>
      <c r="N63" s="48">
        <f t="shared" si="103"/>
        <v>18.099999999999998</v>
      </c>
      <c r="O63" s="53">
        <f t="shared" si="104"/>
        <v>91</v>
      </c>
      <c r="P63" s="42">
        <v>240</v>
      </c>
      <c r="Q63" s="42">
        <v>186</v>
      </c>
      <c r="R63" s="42">
        <v>189</v>
      </c>
      <c r="S63" s="43">
        <f t="shared" si="105"/>
        <v>-3.3333333333333335</v>
      </c>
      <c r="T63" s="48">
        <f t="shared" si="106"/>
        <v>22.5</v>
      </c>
      <c r="U63" s="53">
        <f t="shared" si="107"/>
        <v>94.1</v>
      </c>
      <c r="V63" s="42">
        <v>249</v>
      </c>
      <c r="W63" s="42">
        <v>183</v>
      </c>
      <c r="X63" s="42">
        <v>187</v>
      </c>
      <c r="Y63" s="43">
        <f t="shared" si="108"/>
        <v>-3.6363636363636362</v>
      </c>
      <c r="Z63" s="48">
        <f t="shared" si="109"/>
        <v>26.5</v>
      </c>
      <c r="AA63" s="53">
        <f t="shared" si="110"/>
        <v>97.6</v>
      </c>
      <c r="AB63" s="42">
        <v>257</v>
      </c>
      <c r="AC63" s="42">
        <v>179</v>
      </c>
      <c r="AD63" s="42">
        <v>185</v>
      </c>
      <c r="AE63" s="43">
        <f t="shared" si="111"/>
        <v>-4.615384615384615</v>
      </c>
      <c r="AF63" s="48">
        <f t="shared" si="112"/>
        <v>30.4</v>
      </c>
      <c r="AG63" s="53">
        <f t="shared" si="113"/>
        <v>100.8</v>
      </c>
      <c r="AI63" s="67">
        <f t="shared" si="144"/>
        <v>-1.1154455120359669E-2</v>
      </c>
      <c r="AJ63" s="68">
        <f t="shared" si="145"/>
        <v>-8.0000000000000071E-3</v>
      </c>
      <c r="AK63" s="68">
        <f t="shared" si="146"/>
        <v>-4.0000000000000565E-3</v>
      </c>
      <c r="AL63" s="67">
        <f t="shared" si="147"/>
        <v>-1.1672635628067383E-2</v>
      </c>
      <c r="AM63" s="68">
        <f t="shared" si="148"/>
        <v>-1.2000000000000028E-2</v>
      </c>
      <c r="AN63" s="68">
        <f t="shared" si="149"/>
        <v>-4.0000000000000565E-3</v>
      </c>
      <c r="AO63" s="67">
        <f t="shared" si="150"/>
        <v>-1.2217172457606413E-2</v>
      </c>
      <c r="AP63" s="68">
        <f t="shared" si="151"/>
        <v>-1.0999999999999979E-2</v>
      </c>
      <c r="AQ63" s="68">
        <f t="shared" si="152"/>
        <v>-7.9999999999999724E-3</v>
      </c>
      <c r="AR63" s="67">
        <f t="shared" si="153"/>
        <v>-1.258695425498637E-2</v>
      </c>
      <c r="AS63" s="68">
        <f t="shared" si="154"/>
        <v>-7.0000000000000288E-3</v>
      </c>
      <c r="AT63" s="68">
        <f t="shared" si="155"/>
        <v>-4.0000000000000565E-3</v>
      </c>
      <c r="AU63" s="67">
        <f t="shared" si="156"/>
        <v>-1.2856224555388899E-2</v>
      </c>
      <c r="AV63" s="68">
        <f t="shared" si="157"/>
        <v>-5.0000000000000001E-3</v>
      </c>
      <c r="AW63" s="68">
        <f t="shared" si="158"/>
        <v>-7.9999999999999724E-3</v>
      </c>
      <c r="AY63" s="81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3"/>
      <c r="CB63" s="42">
        <v>222</v>
      </c>
      <c r="CC63" s="42">
        <v>193</v>
      </c>
      <c r="CD63" s="42">
        <v>194</v>
      </c>
      <c r="CE63" s="43">
        <f t="shared" si="30"/>
        <v>-2.0689655172413794</v>
      </c>
      <c r="CF63" s="48">
        <f t="shared" si="31"/>
        <v>13.100000000000001</v>
      </c>
      <c r="CG63" s="53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 x14ac:dyDescent="0.4">
      <c r="B64" s="1235">
        <v>9</v>
      </c>
      <c r="C64" s="38" t="s">
        <v>208</v>
      </c>
      <c r="D64" s="39">
        <v>233</v>
      </c>
      <c r="E64" s="39">
        <v>229</v>
      </c>
      <c r="F64" s="39">
        <v>181</v>
      </c>
      <c r="G64" s="40">
        <f t="shared" si="99"/>
        <v>55.384615384615387</v>
      </c>
      <c r="H64" s="44">
        <f t="shared" si="100"/>
        <v>22.3</v>
      </c>
      <c r="I64" s="49">
        <f t="shared" si="101"/>
        <v>91.4</v>
      </c>
      <c r="J64" s="39">
        <v>235</v>
      </c>
      <c r="K64" s="39">
        <v>230</v>
      </c>
      <c r="L64" s="39">
        <v>167</v>
      </c>
      <c r="M64" s="40">
        <f t="shared" si="102"/>
        <v>55.588235294117645</v>
      </c>
      <c r="N64" s="44">
        <f t="shared" si="103"/>
        <v>28.9</v>
      </c>
      <c r="O64" s="49">
        <f t="shared" si="104"/>
        <v>92.2</v>
      </c>
      <c r="P64" s="39">
        <v>236</v>
      </c>
      <c r="Q64" s="39">
        <v>230</v>
      </c>
      <c r="R64" s="39">
        <v>153</v>
      </c>
      <c r="S64" s="40">
        <f t="shared" si="105"/>
        <v>55.662650602409641</v>
      </c>
      <c r="T64" s="44">
        <f t="shared" si="106"/>
        <v>35.199999999999996</v>
      </c>
      <c r="U64" s="49">
        <f t="shared" si="107"/>
        <v>92.5</v>
      </c>
      <c r="V64" s="39">
        <v>238</v>
      </c>
      <c r="W64" s="39">
        <v>231</v>
      </c>
      <c r="X64" s="39">
        <v>139</v>
      </c>
      <c r="Y64" s="40">
        <f t="shared" si="108"/>
        <v>55.757575757575758</v>
      </c>
      <c r="Z64" s="44">
        <f t="shared" si="109"/>
        <v>41.6</v>
      </c>
      <c r="AA64" s="49">
        <f t="shared" si="110"/>
        <v>93.300000000000011</v>
      </c>
      <c r="AB64" s="39">
        <v>239</v>
      </c>
      <c r="AC64" s="39">
        <v>231</v>
      </c>
      <c r="AD64" s="39">
        <v>124</v>
      </c>
      <c r="AE64" s="40">
        <f t="shared" si="111"/>
        <v>55.826086956521742</v>
      </c>
      <c r="AF64" s="44">
        <f t="shared" si="112"/>
        <v>48.1</v>
      </c>
      <c r="AG64" s="49">
        <f t="shared" si="113"/>
        <v>93.7</v>
      </c>
      <c r="AI64" s="61">
        <f t="shared" ref="AI64:AI70" si="159">(G64-G65)/359</f>
        <v>1.1453727331164662E-2</v>
      </c>
      <c r="AJ64" s="62">
        <f t="shared" ref="AJ64:AJ70" si="160">(H64-H65)/100</f>
        <v>-0.01</v>
      </c>
      <c r="AK64" s="62">
        <f t="shared" ref="AK64:AK70" si="161">(I64-I65)/100</f>
        <v>-1.0999999999999944E-2</v>
      </c>
      <c r="AL64" s="61">
        <f t="shared" ref="AL64:AL70" si="162">(M64-M65)/359</f>
        <v>8.8965713006533397E-3</v>
      </c>
      <c r="AM64" s="62">
        <f t="shared" ref="AM64:AM70" si="163">(N64-N65)/100</f>
        <v>-8.9999999999999854E-3</v>
      </c>
      <c r="AN64" s="62">
        <f t="shared" ref="AN64:AN70" si="164">(O64-O65)/100</f>
        <v>-1.1000000000000086E-2</v>
      </c>
      <c r="AO64" s="61">
        <f t="shared" ref="AO64:AO70" si="165">(S64-S65)/359</f>
        <v>1.0708826697013431E-2</v>
      </c>
      <c r="AP64" s="62">
        <f t="shared" ref="AP64:AP70" si="166">(T64-T65)/100</f>
        <v>-1.3000000000000043E-2</v>
      </c>
      <c r="AQ64" s="62">
        <f t="shared" ref="AQ64:AQ70" si="167">(U64-U65)/100</f>
        <v>-0.02</v>
      </c>
      <c r="AR64" s="61">
        <f t="shared" ref="AR64:AR70" si="168">(Y64-Y65)/359</f>
        <v>1.0681055249300384E-2</v>
      </c>
      <c r="AS64" s="62">
        <f t="shared" ref="AS64:AS70" si="169">(Z64-Z65)/100</f>
        <v>-1.1999999999999957E-2</v>
      </c>
      <c r="AT64" s="62">
        <f t="shared" ref="AT64:AT70" si="170">(AA64-AA65)/100</f>
        <v>-1.9999999999999858E-2</v>
      </c>
      <c r="AU64" s="61">
        <f t="shared" ref="AU64:AU70" si="171">(AE64-AE65)/359</f>
        <v>1.0473457532151545E-2</v>
      </c>
      <c r="AV64" s="62">
        <f t="shared" ref="AV64:AV70" si="172">(AF64-AF65)/100</f>
        <v>-1.2999999999999972E-2</v>
      </c>
      <c r="AW64" s="62">
        <f t="shared" ref="AW64:AW70" si="173">(AG64-AG65)/100</f>
        <v>-2.3999999999999914E-2</v>
      </c>
      <c r="AY64" s="69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CB64" s="39">
        <v>233</v>
      </c>
      <c r="CC64" s="39">
        <v>229</v>
      </c>
      <c r="CD64" s="39">
        <v>181</v>
      </c>
      <c r="CE64" s="40">
        <f t="shared" si="30"/>
        <v>55.384615384615387</v>
      </c>
      <c r="CF64" s="44">
        <f t="shared" si="31"/>
        <v>22.3</v>
      </c>
      <c r="CG64" s="49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 x14ac:dyDescent="0.4">
      <c r="B65" s="1233">
        <v>9</v>
      </c>
      <c r="C65" s="19" t="s">
        <v>241</v>
      </c>
      <c r="D65" s="31">
        <v>236</v>
      </c>
      <c r="E65" s="31">
        <v>228</v>
      </c>
      <c r="F65" s="31">
        <v>181</v>
      </c>
      <c r="G65" s="33">
        <f t="shared" si="99"/>
        <v>51.272727272727273</v>
      </c>
      <c r="H65" s="45">
        <f t="shared" si="100"/>
        <v>23.3</v>
      </c>
      <c r="I65" s="50">
        <f t="shared" si="101"/>
        <v>92.5</v>
      </c>
      <c r="J65" s="31">
        <v>238</v>
      </c>
      <c r="K65" s="31">
        <v>229</v>
      </c>
      <c r="L65" s="31">
        <v>167</v>
      </c>
      <c r="M65" s="33">
        <f t="shared" si="102"/>
        <v>52.394366197183096</v>
      </c>
      <c r="N65" s="45">
        <f t="shared" si="103"/>
        <v>29.799999999999997</v>
      </c>
      <c r="O65" s="50">
        <f t="shared" si="104"/>
        <v>93.300000000000011</v>
      </c>
      <c r="P65" s="31">
        <v>241</v>
      </c>
      <c r="Q65" s="31">
        <v>229</v>
      </c>
      <c r="R65" s="31">
        <v>153</v>
      </c>
      <c r="S65" s="33">
        <f t="shared" si="105"/>
        <v>51.81818181818182</v>
      </c>
      <c r="T65" s="45">
        <f t="shared" si="106"/>
        <v>36.5</v>
      </c>
      <c r="U65" s="50">
        <f t="shared" si="107"/>
        <v>94.5</v>
      </c>
      <c r="V65" s="31">
        <v>243</v>
      </c>
      <c r="W65" s="31">
        <v>229</v>
      </c>
      <c r="X65" s="31">
        <v>139</v>
      </c>
      <c r="Y65" s="33">
        <f t="shared" si="108"/>
        <v>51.92307692307692</v>
      </c>
      <c r="Z65" s="45">
        <f t="shared" si="109"/>
        <v>42.8</v>
      </c>
      <c r="AA65" s="50">
        <f t="shared" si="110"/>
        <v>95.3</v>
      </c>
      <c r="AB65" s="31">
        <v>245</v>
      </c>
      <c r="AC65" s="31">
        <v>229</v>
      </c>
      <c r="AD65" s="31">
        <v>124</v>
      </c>
      <c r="AE65" s="33">
        <f t="shared" si="111"/>
        <v>52.066115702479337</v>
      </c>
      <c r="AF65" s="45">
        <f t="shared" si="112"/>
        <v>49.4</v>
      </c>
      <c r="AG65" s="50">
        <f t="shared" si="113"/>
        <v>96.1</v>
      </c>
      <c r="AI65" s="63">
        <f t="shared" si="159"/>
        <v>1.0875504791352899E-2</v>
      </c>
      <c r="AJ65" s="55">
        <f t="shared" si="160"/>
        <v>-4.9999999999999645E-3</v>
      </c>
      <c r="AK65" s="55">
        <f t="shared" si="161"/>
        <v>-1.2000000000000028E-2</v>
      </c>
      <c r="AL65" s="63">
        <f t="shared" si="162"/>
        <v>1.2692279552493755E-2</v>
      </c>
      <c r="AM65" s="55">
        <f t="shared" si="163"/>
        <v>-8.0000000000000071E-3</v>
      </c>
      <c r="AN65" s="55">
        <f t="shared" si="164"/>
        <v>-1.5999999999999803E-2</v>
      </c>
      <c r="AO65" s="63">
        <f t="shared" si="165"/>
        <v>1.0268283248784649E-2</v>
      </c>
      <c r="AP65" s="55">
        <f t="shared" si="166"/>
        <v>-6.000000000000014E-3</v>
      </c>
      <c r="AQ65" s="55">
        <f t="shared" si="167"/>
        <v>-1.5999999999999945E-2</v>
      </c>
      <c r="AR65" s="63">
        <f t="shared" si="168"/>
        <v>9.9992857653024621E-3</v>
      </c>
      <c r="AS65" s="55">
        <f t="shared" si="169"/>
        <v>-7.0000000000000288E-3</v>
      </c>
      <c r="AT65" s="55">
        <f t="shared" si="170"/>
        <v>-0.02</v>
      </c>
      <c r="AU65" s="63">
        <f t="shared" si="171"/>
        <v>9.9891802297474644E-3</v>
      </c>
      <c r="AV65" s="55">
        <f t="shared" si="172"/>
        <v>-3.9999999999999862E-3</v>
      </c>
      <c r="AW65" s="55">
        <f t="shared" si="173"/>
        <v>-2.3000000000000114E-2</v>
      </c>
      <c r="AY65" s="72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73"/>
      <c r="CB65" s="31">
        <v>236</v>
      </c>
      <c r="CC65" s="31">
        <v>228</v>
      </c>
      <c r="CD65" s="31">
        <v>181</v>
      </c>
      <c r="CE65" s="33">
        <f t="shared" si="30"/>
        <v>51.272727272727273</v>
      </c>
      <c r="CF65" s="45">
        <f t="shared" si="31"/>
        <v>23.3</v>
      </c>
      <c r="CG65" s="50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 x14ac:dyDescent="0.4">
      <c r="B66" s="1233">
        <v>9</v>
      </c>
      <c r="C66" s="19" t="s">
        <v>207</v>
      </c>
      <c r="D66" s="31">
        <v>239</v>
      </c>
      <c r="E66" s="31">
        <v>227</v>
      </c>
      <c r="F66" s="31">
        <v>182</v>
      </c>
      <c r="G66" s="33">
        <f t="shared" si="99"/>
        <v>47.368421052631582</v>
      </c>
      <c r="H66" s="45">
        <f t="shared" si="100"/>
        <v>23.799999999999997</v>
      </c>
      <c r="I66" s="50">
        <f t="shared" si="101"/>
        <v>93.7</v>
      </c>
      <c r="J66" s="31">
        <v>242</v>
      </c>
      <c r="K66" s="31">
        <v>227</v>
      </c>
      <c r="L66" s="31">
        <v>168</v>
      </c>
      <c r="M66" s="33">
        <f t="shared" si="102"/>
        <v>47.837837837837839</v>
      </c>
      <c r="N66" s="45">
        <f t="shared" si="103"/>
        <v>30.599999999999998</v>
      </c>
      <c r="O66" s="50">
        <f t="shared" si="104"/>
        <v>94.899999999999991</v>
      </c>
      <c r="P66" s="31">
        <v>245</v>
      </c>
      <c r="Q66" s="31">
        <v>227</v>
      </c>
      <c r="R66" s="31">
        <v>154</v>
      </c>
      <c r="S66" s="33">
        <f t="shared" si="105"/>
        <v>48.131868131868131</v>
      </c>
      <c r="T66" s="45">
        <f t="shared" si="106"/>
        <v>37.1</v>
      </c>
      <c r="U66" s="50">
        <f t="shared" si="107"/>
        <v>96.1</v>
      </c>
      <c r="V66" s="31">
        <v>248</v>
      </c>
      <c r="W66" s="31">
        <v>227</v>
      </c>
      <c r="X66" s="31">
        <v>140</v>
      </c>
      <c r="Y66" s="33">
        <f t="shared" si="108"/>
        <v>48.333333333333336</v>
      </c>
      <c r="Z66" s="45">
        <f t="shared" si="109"/>
        <v>43.5</v>
      </c>
      <c r="AA66" s="50">
        <f t="shared" si="110"/>
        <v>97.3</v>
      </c>
      <c r="AB66" s="31">
        <v>251</v>
      </c>
      <c r="AC66" s="31">
        <v>227</v>
      </c>
      <c r="AD66" s="31">
        <v>126</v>
      </c>
      <c r="AE66" s="33">
        <f t="shared" si="111"/>
        <v>48.48</v>
      </c>
      <c r="AF66" s="45">
        <f t="shared" si="112"/>
        <v>49.8</v>
      </c>
      <c r="AG66" s="50">
        <f t="shared" si="113"/>
        <v>98.4</v>
      </c>
      <c r="AI66" s="63">
        <f t="shared" si="159"/>
        <v>1.2970909877024851E-2</v>
      </c>
      <c r="AJ66" s="55">
        <f t="shared" si="160"/>
        <v>-5.0000000000000357E-3</v>
      </c>
      <c r="AK66" s="55">
        <f t="shared" si="161"/>
        <v>-1.5999999999999945E-2</v>
      </c>
      <c r="AL66" s="63">
        <f t="shared" si="162"/>
        <v>1.387380217463784E-2</v>
      </c>
      <c r="AM66" s="55">
        <f t="shared" si="163"/>
        <v>-6.000000000000014E-3</v>
      </c>
      <c r="AN66" s="55">
        <f t="shared" si="164"/>
        <v>-0.02</v>
      </c>
      <c r="AO66" s="63">
        <f t="shared" si="165"/>
        <v>1.3168837918437867E-2</v>
      </c>
      <c r="AP66" s="55">
        <f t="shared" si="166"/>
        <v>-3.9999999999999862E-3</v>
      </c>
      <c r="AQ66" s="55">
        <f t="shared" si="167"/>
        <v>-2.3000000000000114E-2</v>
      </c>
      <c r="AR66" s="63">
        <f t="shared" si="168"/>
        <v>1.4178523927827558E-2</v>
      </c>
      <c r="AS66" s="55">
        <f t="shared" si="169"/>
        <v>0</v>
      </c>
      <c r="AT66" s="55">
        <f t="shared" si="170"/>
        <v>-2.7000000000000027E-2</v>
      </c>
      <c r="AU66" s="63">
        <f t="shared" si="171"/>
        <v>1.3610724233983278E-2</v>
      </c>
      <c r="AV66" s="55">
        <f t="shared" si="172"/>
        <v>3.9999999999999862E-3</v>
      </c>
      <c r="AW66" s="55">
        <f t="shared" si="173"/>
        <v>-3.199999999999989E-2</v>
      </c>
      <c r="AY66" s="72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73"/>
      <c r="CB66" s="31">
        <v>239</v>
      </c>
      <c r="CC66" s="31">
        <v>227</v>
      </c>
      <c r="CD66" s="31">
        <v>182</v>
      </c>
      <c r="CE66" s="33">
        <f t="shared" si="30"/>
        <v>47.368421052631582</v>
      </c>
      <c r="CF66" s="45">
        <f t="shared" si="31"/>
        <v>23.799999999999997</v>
      </c>
      <c r="CG66" s="50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 x14ac:dyDescent="0.4">
      <c r="B67" s="1233">
        <v>9</v>
      </c>
      <c r="C67" s="19" t="s">
        <v>206</v>
      </c>
      <c r="D67" s="31">
        <v>243</v>
      </c>
      <c r="E67" s="31">
        <v>226</v>
      </c>
      <c r="F67" s="31">
        <v>184</v>
      </c>
      <c r="G67" s="33">
        <f t="shared" si="99"/>
        <v>42.711864406779661</v>
      </c>
      <c r="H67" s="45">
        <f t="shared" si="100"/>
        <v>24.3</v>
      </c>
      <c r="I67" s="50">
        <f t="shared" si="101"/>
        <v>95.3</v>
      </c>
      <c r="J67" s="31">
        <v>247</v>
      </c>
      <c r="K67" s="31">
        <v>225</v>
      </c>
      <c r="L67" s="31">
        <v>170</v>
      </c>
      <c r="M67" s="33">
        <f t="shared" si="102"/>
        <v>42.857142857142854</v>
      </c>
      <c r="N67" s="45">
        <f t="shared" si="103"/>
        <v>31.2</v>
      </c>
      <c r="O67" s="50">
        <f t="shared" si="104"/>
        <v>96.899999999999991</v>
      </c>
      <c r="P67" s="31">
        <v>251</v>
      </c>
      <c r="Q67" s="31">
        <v>225</v>
      </c>
      <c r="R67" s="31">
        <v>157</v>
      </c>
      <c r="S67" s="33">
        <f t="shared" si="105"/>
        <v>43.404255319148938</v>
      </c>
      <c r="T67" s="45">
        <f t="shared" si="106"/>
        <v>37.5</v>
      </c>
      <c r="U67" s="50">
        <f t="shared" si="107"/>
        <v>98.4</v>
      </c>
      <c r="V67" s="31">
        <v>255</v>
      </c>
      <c r="W67" s="31">
        <v>224</v>
      </c>
      <c r="X67" s="31">
        <v>144</v>
      </c>
      <c r="Y67" s="33">
        <f t="shared" si="108"/>
        <v>43.243243243243242</v>
      </c>
      <c r="Z67" s="45">
        <f t="shared" si="109"/>
        <v>43.5</v>
      </c>
      <c r="AA67" s="50">
        <f t="shared" si="110"/>
        <v>100</v>
      </c>
      <c r="AB67" s="31">
        <v>259</v>
      </c>
      <c r="AC67" s="31">
        <v>224</v>
      </c>
      <c r="AD67" s="31">
        <v>131</v>
      </c>
      <c r="AE67" s="33">
        <f t="shared" si="111"/>
        <v>43.59375</v>
      </c>
      <c r="AF67" s="45">
        <f t="shared" si="112"/>
        <v>49.4</v>
      </c>
      <c r="AG67" s="50">
        <f t="shared" si="113"/>
        <v>101.6</v>
      </c>
      <c r="AI67" s="63">
        <f t="shared" si="159"/>
        <v>1.3124970492422453E-2</v>
      </c>
      <c r="AJ67" s="55">
        <f t="shared" si="160"/>
        <v>-9.9999999999997877E-4</v>
      </c>
      <c r="AK67" s="55">
        <f t="shared" si="161"/>
        <v>-1.2000000000000028E-2</v>
      </c>
      <c r="AL67" s="63">
        <f t="shared" si="162"/>
        <v>1.1484583960871812E-2</v>
      </c>
      <c r="AM67" s="55">
        <f t="shared" si="163"/>
        <v>-1.0000000000000141E-3</v>
      </c>
      <c r="AN67" s="55">
        <f t="shared" si="164"/>
        <v>-1.9000000000000059E-2</v>
      </c>
      <c r="AO67" s="63">
        <f t="shared" si="165"/>
        <v>1.2964499496236594E-2</v>
      </c>
      <c r="AP67" s="55">
        <f t="shared" si="166"/>
        <v>1.0000000000000141E-3</v>
      </c>
      <c r="AQ67" s="55">
        <f t="shared" si="167"/>
        <v>-2.3999999999999914E-2</v>
      </c>
      <c r="AR67" s="63">
        <f t="shared" si="168"/>
        <v>1.1966225131450172E-2</v>
      </c>
      <c r="AS67" s="55">
        <f t="shared" si="169"/>
        <v>0</v>
      </c>
      <c r="AT67" s="55">
        <f t="shared" si="170"/>
        <v>-2.6999999999999885E-2</v>
      </c>
      <c r="AU67" s="63">
        <f t="shared" si="171"/>
        <v>1.1711523740670648E-2</v>
      </c>
      <c r="AV67" s="55">
        <f t="shared" si="172"/>
        <v>1.9999999999999575E-3</v>
      </c>
      <c r="AW67" s="55">
        <f t="shared" si="173"/>
        <v>-2.7000000000000027E-2</v>
      </c>
      <c r="AY67" s="72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73"/>
      <c r="CB67" s="31">
        <v>243</v>
      </c>
      <c r="CC67" s="31">
        <v>226</v>
      </c>
      <c r="CD67" s="31">
        <v>184</v>
      </c>
      <c r="CE67" s="33">
        <f t="shared" si="30"/>
        <v>42.711864406779661</v>
      </c>
      <c r="CF67" s="45">
        <f t="shared" si="31"/>
        <v>24.3</v>
      </c>
      <c r="CG67" s="50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 x14ac:dyDescent="0.4">
      <c r="B68" s="1236">
        <v>9</v>
      </c>
      <c r="C68" s="21" t="s">
        <v>205</v>
      </c>
      <c r="D68" s="32">
        <v>246</v>
      </c>
      <c r="E68" s="32">
        <v>224</v>
      </c>
      <c r="F68" s="32">
        <v>186</v>
      </c>
      <c r="G68" s="34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6">
        <f t="shared" ref="H68:H78" si="175">ROUND((MAX(D68/255, E68/255, F68/255) - MIN(D68/255, E68/255, F68/255))/MAX(D68/255, E68/255, F68/255),3)*100</f>
        <v>24.4</v>
      </c>
      <c r="I68" s="51">
        <f t="shared" ref="I68:I78" si="176">ROUND(MAX(D68/255, E68/255, F68/255),3)*100</f>
        <v>96.5</v>
      </c>
      <c r="J68" s="32">
        <v>252</v>
      </c>
      <c r="K68" s="32">
        <v>224</v>
      </c>
      <c r="L68" s="32">
        <v>173</v>
      </c>
      <c r="M68" s="34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6">
        <f t="shared" ref="N68:N78" si="178">ROUND((MAX(J68/255, K68/255, L68/255) - MIN(J68/255, K68/255, L68/255))/MAX(J68/255, K68/255, L68/255),3)*100</f>
        <v>31.3</v>
      </c>
      <c r="O68" s="51">
        <f t="shared" ref="O68:O78" si="179">ROUND(MAX(J68/255, K68/255, L68/255),3)*100</f>
        <v>98.8</v>
      </c>
      <c r="P68" s="32">
        <v>257</v>
      </c>
      <c r="Q68" s="32">
        <v>223</v>
      </c>
      <c r="R68" s="32">
        <v>161</v>
      </c>
      <c r="S68" s="34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6">
        <f t="shared" ref="T68:T78" si="181">ROUND((MAX(P68/255, Q68/255, R68/255) - MIN(P68/255, Q68/255, R68/255))/MAX(P68/255, Q68/255, R68/255),3)*100</f>
        <v>37.4</v>
      </c>
      <c r="U68" s="51">
        <f t="shared" ref="U68:U78" si="182">ROUND(MAX(P68/255, Q68/255, R68/255),3)*100</f>
        <v>100.8</v>
      </c>
      <c r="V68" s="32">
        <v>262</v>
      </c>
      <c r="W68" s="32">
        <v>222</v>
      </c>
      <c r="X68" s="32">
        <v>148</v>
      </c>
      <c r="Y68" s="34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6">
        <f t="shared" ref="Z68:Z78" si="184">ROUND((MAX(V68/255, W68/255, X68/255) - MIN(V68/255, W68/255, X68/255))/MAX(V68/255, W68/255, X68/255),3)*100</f>
        <v>43.5</v>
      </c>
      <c r="AA68" s="51">
        <f t="shared" ref="AA68:AA78" si="185">ROUND(MAX(V68/255, W68/255, X68/255),3)*100</f>
        <v>102.69999999999999</v>
      </c>
      <c r="AB68" s="32">
        <v>266</v>
      </c>
      <c r="AC68" s="32">
        <v>221</v>
      </c>
      <c r="AD68" s="32">
        <v>135</v>
      </c>
      <c r="AE68" s="34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6">
        <f t="shared" ref="AF68:AF78" si="187">ROUND((MAX(AB68/255, AC68/255, AD68/255) - MIN(AB68/255, AC68/255, AD68/255))/MAX(AB68/255, AC68/255, AD68/255),3)*100</f>
        <v>49.2</v>
      </c>
      <c r="AG68" s="51">
        <f t="shared" ref="AG68:AG78" si="188">ROUND(MAX(AB68/255, AC68/255, AD68/255),3)*100</f>
        <v>104.3</v>
      </c>
      <c r="AI68" s="64">
        <f t="shared" si="159"/>
        <v>1.1142061281337047E-2</v>
      </c>
      <c r="AJ68" s="56">
        <f t="shared" si="160"/>
        <v>3.000000000000007E-3</v>
      </c>
      <c r="AK68" s="56">
        <f t="shared" si="161"/>
        <v>-1.0999999999999944E-2</v>
      </c>
      <c r="AL68" s="64">
        <f t="shared" si="162"/>
        <v>1.2693487535700442E-2</v>
      </c>
      <c r="AM68" s="56">
        <f t="shared" si="163"/>
        <v>4.0000000000000209E-3</v>
      </c>
      <c r="AN68" s="56">
        <f t="shared" si="164"/>
        <v>-1.6000000000000084E-2</v>
      </c>
      <c r="AO68" s="64">
        <f t="shared" si="165"/>
        <v>1.3173764466013841E-2</v>
      </c>
      <c r="AP68" s="56">
        <f t="shared" si="166"/>
        <v>3.9999999999999862E-3</v>
      </c>
      <c r="AQ68" s="56">
        <f t="shared" si="167"/>
        <v>-1.8999999999999916E-2</v>
      </c>
      <c r="AR68" s="64">
        <f t="shared" si="168"/>
        <v>1.2351237004928805E-2</v>
      </c>
      <c r="AS68" s="56">
        <f t="shared" si="169"/>
        <v>1.2000000000000028E-2</v>
      </c>
      <c r="AT68" s="56">
        <f t="shared" si="170"/>
        <v>-0.02</v>
      </c>
      <c r="AU68" s="64">
        <f t="shared" si="171"/>
        <v>1.1482276892980921E-2</v>
      </c>
      <c r="AV68" s="56">
        <f t="shared" si="172"/>
        <v>1.0000000000000071E-2</v>
      </c>
      <c r="AW68" s="56">
        <f t="shared" si="173"/>
        <v>-2.3999999999999914E-2</v>
      </c>
      <c r="AY68" s="74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75"/>
      <c r="CB68" s="32">
        <v>246</v>
      </c>
      <c r="CC68" s="32">
        <v>224</v>
      </c>
      <c r="CD68" s="32">
        <v>186</v>
      </c>
      <c r="CE68" s="34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6">
        <f t="shared" ref="CF68:CF78" si="190">ROUND((MAX(CB68/255, CC68/255, CD68/255) - MIN(CB68/255, CC68/255, CD68/255))/MAX(CB68/255, CC68/255, CD68/255),3)*100</f>
        <v>24.4</v>
      </c>
      <c r="CG68" s="51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 x14ac:dyDescent="0.4">
      <c r="B69" s="1232">
        <v>9</v>
      </c>
      <c r="C69" s="17" t="s">
        <v>200</v>
      </c>
      <c r="D69" s="22">
        <v>249</v>
      </c>
      <c r="E69" s="22">
        <v>223</v>
      </c>
      <c r="F69" s="22">
        <v>189</v>
      </c>
      <c r="G69" s="28">
        <f t="shared" si="174"/>
        <v>34</v>
      </c>
      <c r="H69" s="47">
        <f t="shared" si="175"/>
        <v>24.099999999999998</v>
      </c>
      <c r="I69" s="52">
        <f t="shared" si="176"/>
        <v>97.6</v>
      </c>
      <c r="J69" s="22">
        <v>256</v>
      </c>
      <c r="K69" s="22">
        <v>222</v>
      </c>
      <c r="L69" s="22">
        <v>177</v>
      </c>
      <c r="M69" s="28">
        <f t="shared" si="177"/>
        <v>34.177215189873415</v>
      </c>
      <c r="N69" s="47">
        <f t="shared" si="178"/>
        <v>30.9</v>
      </c>
      <c r="O69" s="52">
        <f t="shared" si="179"/>
        <v>100.4</v>
      </c>
      <c r="P69" s="22">
        <v>262</v>
      </c>
      <c r="Q69" s="22">
        <v>220</v>
      </c>
      <c r="R69" s="22">
        <v>165</v>
      </c>
      <c r="S69" s="28">
        <f t="shared" si="180"/>
        <v>34.020618556701031</v>
      </c>
      <c r="T69" s="47">
        <f t="shared" si="181"/>
        <v>37</v>
      </c>
      <c r="U69" s="52">
        <f t="shared" si="182"/>
        <v>102.69999999999999</v>
      </c>
      <c r="V69" s="22">
        <v>267</v>
      </c>
      <c r="W69" s="22">
        <v>219</v>
      </c>
      <c r="X69" s="22">
        <v>154</v>
      </c>
      <c r="Y69" s="28">
        <f t="shared" si="183"/>
        <v>34.513274336283189</v>
      </c>
      <c r="Z69" s="47">
        <f t="shared" si="184"/>
        <v>42.3</v>
      </c>
      <c r="AA69" s="52">
        <f t="shared" si="185"/>
        <v>104.69999999999999</v>
      </c>
      <c r="AB69" s="22">
        <v>272</v>
      </c>
      <c r="AC69" s="22">
        <v>218</v>
      </c>
      <c r="AD69" s="22">
        <v>141</v>
      </c>
      <c r="AE69" s="28">
        <f t="shared" si="186"/>
        <v>35.267175572519086</v>
      </c>
      <c r="AF69" s="47">
        <f t="shared" si="187"/>
        <v>48.199999999999996</v>
      </c>
      <c r="AG69" s="52">
        <f t="shared" si="188"/>
        <v>106.69999999999999</v>
      </c>
      <c r="AI69" s="65">
        <f t="shared" si="159"/>
        <v>1.255842500354091E-2</v>
      </c>
      <c r="AJ69" s="57">
        <f t="shared" si="160"/>
        <v>6.9999999999999576E-3</v>
      </c>
      <c r="AK69" s="57">
        <f t="shared" si="161"/>
        <v>-1.2000000000000028E-2</v>
      </c>
      <c r="AL69" s="65">
        <f t="shared" si="162"/>
        <v>1.2693487535700421E-2</v>
      </c>
      <c r="AM69" s="57">
        <f t="shared" si="163"/>
        <v>5.0000000000000001E-3</v>
      </c>
      <c r="AN69" s="57">
        <f t="shared" si="164"/>
        <v>-1.5999999999999945E-2</v>
      </c>
      <c r="AO69" s="65">
        <f t="shared" si="165"/>
        <v>1.1199494586910949E-2</v>
      </c>
      <c r="AP69" s="57">
        <f t="shared" si="166"/>
        <v>8.9999999999999854E-3</v>
      </c>
      <c r="AQ69" s="57">
        <f t="shared" si="167"/>
        <v>-1.6000000000000084E-2</v>
      </c>
      <c r="AR69" s="65">
        <f t="shared" si="168"/>
        <v>1.1105734113675499E-2</v>
      </c>
      <c r="AS69" s="57">
        <f t="shared" si="169"/>
        <v>5.0000000000000001E-3</v>
      </c>
      <c r="AT69" s="57">
        <f t="shared" si="170"/>
        <v>-2.4000000000000056E-2</v>
      </c>
      <c r="AU69" s="65">
        <f t="shared" si="171"/>
        <v>1.210055334106452E-2</v>
      </c>
      <c r="AV69" s="57">
        <f t="shared" si="172"/>
        <v>1.3999999999999915E-2</v>
      </c>
      <c r="AW69" s="57">
        <f t="shared" si="173"/>
        <v>-2.3000000000000256E-2</v>
      </c>
      <c r="AY69" s="76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77"/>
      <c r="CB69" s="22">
        <v>249</v>
      </c>
      <c r="CC69" s="22">
        <v>223</v>
      </c>
      <c r="CD69" s="22">
        <v>189</v>
      </c>
      <c r="CE69" s="28">
        <f t="shared" si="189"/>
        <v>34</v>
      </c>
      <c r="CF69" s="47">
        <f t="shared" si="190"/>
        <v>24.099999999999998</v>
      </c>
      <c r="CG69" s="52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 x14ac:dyDescent="0.4">
      <c r="B70" s="1233">
        <v>9</v>
      </c>
      <c r="C70" s="19" t="s">
        <v>199</v>
      </c>
      <c r="D70" s="31">
        <v>252</v>
      </c>
      <c r="E70" s="31">
        <v>222</v>
      </c>
      <c r="F70" s="31">
        <v>193</v>
      </c>
      <c r="G70" s="33">
        <f t="shared" si="174"/>
        <v>29.491525423728813</v>
      </c>
      <c r="H70" s="45">
        <f t="shared" si="175"/>
        <v>23.400000000000002</v>
      </c>
      <c r="I70" s="50">
        <f t="shared" si="176"/>
        <v>98.8</v>
      </c>
      <c r="J70" s="31">
        <v>260</v>
      </c>
      <c r="K70" s="31">
        <v>220</v>
      </c>
      <c r="L70" s="31">
        <v>181</v>
      </c>
      <c r="M70" s="33">
        <f t="shared" si="177"/>
        <v>29.620253164556964</v>
      </c>
      <c r="N70" s="45">
        <f t="shared" si="178"/>
        <v>30.4</v>
      </c>
      <c r="O70" s="50">
        <f t="shared" si="179"/>
        <v>102</v>
      </c>
      <c r="P70" s="31">
        <v>266</v>
      </c>
      <c r="Q70" s="31">
        <v>218</v>
      </c>
      <c r="R70" s="31">
        <v>170</v>
      </c>
      <c r="S70" s="33">
        <f t="shared" si="180"/>
        <v>30</v>
      </c>
      <c r="T70" s="45">
        <f t="shared" si="181"/>
        <v>36.1</v>
      </c>
      <c r="U70" s="50">
        <f t="shared" si="182"/>
        <v>104.3</v>
      </c>
      <c r="V70" s="31">
        <v>273</v>
      </c>
      <c r="W70" s="31">
        <v>217</v>
      </c>
      <c r="X70" s="31">
        <v>159</v>
      </c>
      <c r="Y70" s="33">
        <f t="shared" si="183"/>
        <v>30.526315789473685</v>
      </c>
      <c r="Z70" s="45">
        <f t="shared" si="184"/>
        <v>41.8</v>
      </c>
      <c r="AA70" s="50">
        <f t="shared" si="185"/>
        <v>107.1</v>
      </c>
      <c r="AB70" s="31">
        <v>278</v>
      </c>
      <c r="AC70" s="31">
        <v>215</v>
      </c>
      <c r="AD70" s="31">
        <v>148</v>
      </c>
      <c r="AE70" s="33">
        <f t="shared" si="186"/>
        <v>30.923076923076923</v>
      </c>
      <c r="AF70" s="45">
        <f t="shared" si="187"/>
        <v>46.800000000000004</v>
      </c>
      <c r="AG70" s="50">
        <f t="shared" si="188"/>
        <v>109.00000000000001</v>
      </c>
      <c r="AI70" s="63">
        <f t="shared" si="159"/>
        <v>4.0366366082810065E-2</v>
      </c>
      <c r="AJ70" s="55">
        <f t="shared" si="160"/>
        <v>1.3000000000000006E-2</v>
      </c>
      <c r="AK70" s="55">
        <f t="shared" si="161"/>
        <v>-4.0000000000000565E-3</v>
      </c>
      <c r="AL70" s="63">
        <f t="shared" si="162"/>
        <v>1.0880132173457516E-2</v>
      </c>
      <c r="AM70" s="55">
        <f t="shared" si="163"/>
        <v>1.1000000000000015E-2</v>
      </c>
      <c r="AN70" s="55">
        <f t="shared" si="164"/>
        <v>-1.0999999999999944E-2</v>
      </c>
      <c r="AO70" s="63">
        <f t="shared" si="165"/>
        <v>1.14352734203196E-2</v>
      </c>
      <c r="AP70" s="55">
        <f t="shared" si="166"/>
        <v>9.0000000000000566E-3</v>
      </c>
      <c r="AQ70" s="55">
        <f t="shared" si="167"/>
        <v>-1.5999999999999945E-2</v>
      </c>
      <c r="AR70" s="63">
        <f t="shared" si="168"/>
        <v>1.1911743146166253E-2</v>
      </c>
      <c r="AS70" s="55">
        <f t="shared" si="169"/>
        <v>1.3999999999999915E-2</v>
      </c>
      <c r="AT70" s="55">
        <f t="shared" si="170"/>
        <v>-1.5000000000000142E-2</v>
      </c>
      <c r="AU70" s="63">
        <f t="shared" si="171"/>
        <v>1.2288158819220553E-2</v>
      </c>
      <c r="AV70" s="55">
        <f t="shared" si="172"/>
        <v>1.4000000000000058E-2</v>
      </c>
      <c r="AW70" s="55">
        <f t="shared" si="173"/>
        <v>-2.3999999999999914E-2</v>
      </c>
      <c r="AY70" s="72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73"/>
      <c r="CB70" s="31">
        <v>252</v>
      </c>
      <c r="CC70" s="31">
        <v>222</v>
      </c>
      <c r="CD70" s="31">
        <v>193</v>
      </c>
      <c r="CE70" s="33">
        <f t="shared" si="189"/>
        <v>29.491525423728813</v>
      </c>
      <c r="CF70" s="45">
        <f t="shared" si="190"/>
        <v>23.400000000000002</v>
      </c>
      <c r="CG70" s="50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 x14ac:dyDescent="0.4">
      <c r="B71" s="1233">
        <v>9</v>
      </c>
      <c r="C71" s="19" t="s">
        <v>242</v>
      </c>
      <c r="D71" s="31">
        <v>253</v>
      </c>
      <c r="E71" s="31">
        <v>211</v>
      </c>
      <c r="F71" s="31">
        <v>197</v>
      </c>
      <c r="G71" s="33">
        <f t="shared" si="174"/>
        <v>15</v>
      </c>
      <c r="H71" s="45">
        <f t="shared" si="175"/>
        <v>22.1</v>
      </c>
      <c r="I71" s="50">
        <f t="shared" si="176"/>
        <v>99.2</v>
      </c>
      <c r="J71" s="31">
        <v>263</v>
      </c>
      <c r="K71" s="31">
        <v>219</v>
      </c>
      <c r="L71" s="31">
        <v>186</v>
      </c>
      <c r="M71" s="33">
        <f t="shared" si="177"/>
        <v>25.714285714285715</v>
      </c>
      <c r="N71" s="45">
        <f t="shared" si="178"/>
        <v>29.299999999999997</v>
      </c>
      <c r="O71" s="50">
        <f t="shared" si="179"/>
        <v>103.1</v>
      </c>
      <c r="P71" s="31">
        <v>270</v>
      </c>
      <c r="Q71" s="31">
        <v>216</v>
      </c>
      <c r="R71" s="31">
        <v>175</v>
      </c>
      <c r="S71" s="33">
        <f t="shared" si="180"/>
        <v>25.894736842105264</v>
      </c>
      <c r="T71" s="45">
        <f t="shared" si="181"/>
        <v>35.199999999999996</v>
      </c>
      <c r="U71" s="50">
        <f t="shared" si="182"/>
        <v>105.89999999999999</v>
      </c>
      <c r="V71" s="31">
        <v>277</v>
      </c>
      <c r="W71" s="31">
        <v>214</v>
      </c>
      <c r="X71" s="31">
        <v>165</v>
      </c>
      <c r="Y71" s="33">
        <f t="shared" si="183"/>
        <v>26.25</v>
      </c>
      <c r="Z71" s="45">
        <f t="shared" si="184"/>
        <v>40.400000000000006</v>
      </c>
      <c r="AA71" s="50">
        <f t="shared" si="185"/>
        <v>108.60000000000001</v>
      </c>
      <c r="AB71" s="31">
        <v>284</v>
      </c>
      <c r="AC71" s="31">
        <v>212</v>
      </c>
      <c r="AD71" s="31">
        <v>155</v>
      </c>
      <c r="AE71" s="33">
        <f t="shared" si="186"/>
        <v>26.511627906976745</v>
      </c>
      <c r="AF71" s="45">
        <f t="shared" si="187"/>
        <v>45.4</v>
      </c>
      <c r="AG71" s="50">
        <f t="shared" si="188"/>
        <v>111.4</v>
      </c>
      <c r="AI71" s="66"/>
      <c r="AJ71" s="54"/>
      <c r="AK71" s="54"/>
      <c r="AL71" s="66"/>
      <c r="AM71" s="54"/>
      <c r="AN71" s="54"/>
      <c r="AO71" s="66"/>
      <c r="AP71" s="54"/>
      <c r="AQ71" s="54"/>
      <c r="AR71" s="66"/>
      <c r="AS71" s="54"/>
      <c r="AT71" s="54"/>
      <c r="AU71" s="66"/>
      <c r="AV71" s="54"/>
      <c r="AW71" s="54"/>
      <c r="AY71" s="78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80"/>
      <c r="CB71" s="31">
        <v>253</v>
      </c>
      <c r="CC71" s="31">
        <v>211</v>
      </c>
      <c r="CD71" s="31">
        <v>197</v>
      </c>
      <c r="CE71" s="33">
        <f t="shared" si="189"/>
        <v>15</v>
      </c>
      <c r="CF71" s="45">
        <f t="shared" si="190"/>
        <v>22.1</v>
      </c>
      <c r="CG71" s="50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 x14ac:dyDescent="0.4">
      <c r="B72" s="1233">
        <v>9</v>
      </c>
      <c r="C72" s="19" t="s">
        <v>198</v>
      </c>
      <c r="D72" s="31">
        <v>254</v>
      </c>
      <c r="E72" s="31">
        <v>220</v>
      </c>
      <c r="F72" s="31">
        <v>201</v>
      </c>
      <c r="G72" s="33">
        <f t="shared" si="174"/>
        <v>21.509433962264151</v>
      </c>
      <c r="H72" s="45">
        <f t="shared" si="175"/>
        <v>20.9</v>
      </c>
      <c r="I72" s="50">
        <f t="shared" si="176"/>
        <v>99.6</v>
      </c>
      <c r="J72" s="31">
        <v>265</v>
      </c>
      <c r="K72" s="31">
        <v>217</v>
      </c>
      <c r="L72" s="31">
        <v>191</v>
      </c>
      <c r="M72" s="33">
        <f t="shared" si="177"/>
        <v>21.081081081081081</v>
      </c>
      <c r="N72" s="45">
        <f t="shared" si="178"/>
        <v>27.900000000000002</v>
      </c>
      <c r="O72" s="50">
        <f t="shared" si="179"/>
        <v>103.89999999999999</v>
      </c>
      <c r="P72" s="31">
        <v>273</v>
      </c>
      <c r="Q72" s="31">
        <v>215</v>
      </c>
      <c r="R72" s="31">
        <v>181</v>
      </c>
      <c r="S72" s="33">
        <f t="shared" si="180"/>
        <v>22.173913043478262</v>
      </c>
      <c r="T72" s="45">
        <f t="shared" si="181"/>
        <v>33.700000000000003</v>
      </c>
      <c r="U72" s="50">
        <f t="shared" si="182"/>
        <v>107.1</v>
      </c>
      <c r="V72" s="31">
        <v>281</v>
      </c>
      <c r="W72" s="31">
        <v>212</v>
      </c>
      <c r="X72" s="31">
        <v>172</v>
      </c>
      <c r="Y72" s="33">
        <f t="shared" si="183"/>
        <v>22.01834862385321</v>
      </c>
      <c r="Z72" s="45">
        <f t="shared" si="184"/>
        <v>38.800000000000004</v>
      </c>
      <c r="AA72" s="50">
        <f t="shared" si="185"/>
        <v>110.2</v>
      </c>
      <c r="AB72" s="31">
        <v>289</v>
      </c>
      <c r="AC72" s="31">
        <v>209</v>
      </c>
      <c r="AD72" s="31">
        <v>163</v>
      </c>
      <c r="AE72" s="33">
        <f t="shared" si="186"/>
        <v>21.904761904761905</v>
      </c>
      <c r="AF72" s="45">
        <f t="shared" si="187"/>
        <v>43.6</v>
      </c>
      <c r="AG72" s="50">
        <f t="shared" si="188"/>
        <v>113.3</v>
      </c>
      <c r="AI72" s="63">
        <f t="shared" ref="AI72:AI78" si="195">(G72-G71)/359</f>
        <v>1.813212802859095E-2</v>
      </c>
      <c r="AJ72" s="55">
        <f t="shared" ref="AJ72:AJ78" si="196">(H72-H71)/100</f>
        <v>-1.2000000000000028E-2</v>
      </c>
      <c r="AK72" s="55">
        <f t="shared" ref="AK72:AK78" si="197">(I72-I71)/100</f>
        <v>3.9999999999999151E-3</v>
      </c>
      <c r="AL72" s="63">
        <f t="shared" ref="AL72:AL78" si="198">(M72-M71)/359</f>
        <v>-1.2905862488035194E-2</v>
      </c>
      <c r="AM72" s="55">
        <f t="shared" ref="AM72:AM78" si="199">(N72-N71)/100</f>
        <v>-1.399999999999995E-2</v>
      </c>
      <c r="AN72" s="55">
        <f t="shared" ref="AN72:AN78" si="200">(O72-O71)/100</f>
        <v>7.9999999999999724E-3</v>
      </c>
      <c r="AO72" s="63">
        <f t="shared" ref="AO72:AO78" si="201">(S72-S71)/359</f>
        <v>-1.0364411695339838E-2</v>
      </c>
      <c r="AP72" s="55">
        <f t="shared" ref="AP72:AP78" si="202">(T72-T71)/100</f>
        <v>-1.4999999999999928E-2</v>
      </c>
      <c r="AQ72" s="55">
        <f t="shared" ref="AQ72:AQ78" si="203">(U72-U71)/100</f>
        <v>1.2000000000000028E-2</v>
      </c>
      <c r="AR72" s="63">
        <f t="shared" ref="AR72:AR78" si="204">(Y72-Y71)/359</f>
        <v>-1.1787329738570444E-2</v>
      </c>
      <c r="AS72" s="55">
        <f t="shared" ref="AS72:AS78" si="205">(Z72-Z71)/100</f>
        <v>-1.6000000000000014E-2</v>
      </c>
      <c r="AT72" s="55">
        <f t="shared" ref="AT72:AT78" si="206">(AA72-AA71)/100</f>
        <v>1.5999999999999945E-2</v>
      </c>
      <c r="AU72" s="63">
        <f t="shared" ref="AU72:AU78" si="207">(AE72-AE71)/359</f>
        <v>-1.283249582789649E-2</v>
      </c>
      <c r="AV72" s="55">
        <f t="shared" ref="AV72:AV78" si="208">(AF72-AF71)/100</f>
        <v>-1.7999999999999971E-2</v>
      </c>
      <c r="AW72" s="55">
        <f t="shared" ref="AW72:AW78" si="209">(AG72-AG71)/100</f>
        <v>1.8999999999999916E-2</v>
      </c>
      <c r="AY72" s="72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73"/>
      <c r="CB72" s="31">
        <v>254</v>
      </c>
      <c r="CC72" s="31">
        <v>220</v>
      </c>
      <c r="CD72" s="31">
        <v>201</v>
      </c>
      <c r="CE72" s="33">
        <f t="shared" si="189"/>
        <v>21.509433962264151</v>
      </c>
      <c r="CF72" s="45">
        <f t="shared" si="190"/>
        <v>20.9</v>
      </c>
      <c r="CG72" s="50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 x14ac:dyDescent="0.4">
      <c r="B73" s="1236">
        <v>9</v>
      </c>
      <c r="C73" s="21" t="s">
        <v>197</v>
      </c>
      <c r="D73" s="32">
        <v>255</v>
      </c>
      <c r="E73" s="32">
        <v>220</v>
      </c>
      <c r="F73" s="32">
        <v>206</v>
      </c>
      <c r="G73" s="34">
        <f t="shared" si="174"/>
        <v>17.142857142857142</v>
      </c>
      <c r="H73" s="46">
        <f t="shared" si="175"/>
        <v>19.2</v>
      </c>
      <c r="I73" s="51">
        <f t="shared" si="176"/>
        <v>100</v>
      </c>
      <c r="J73" s="32">
        <v>266</v>
      </c>
      <c r="K73" s="32">
        <v>216</v>
      </c>
      <c r="L73" s="32">
        <v>196</v>
      </c>
      <c r="M73" s="34">
        <f t="shared" si="177"/>
        <v>17.142857142857142</v>
      </c>
      <c r="N73" s="46">
        <f t="shared" si="178"/>
        <v>26.3</v>
      </c>
      <c r="O73" s="51">
        <f t="shared" si="179"/>
        <v>104.3</v>
      </c>
      <c r="P73" s="32">
        <v>275</v>
      </c>
      <c r="Q73" s="32">
        <v>213</v>
      </c>
      <c r="R73" s="32">
        <v>188</v>
      </c>
      <c r="S73" s="34">
        <f t="shared" si="180"/>
        <v>17.241379310344829</v>
      </c>
      <c r="T73" s="46">
        <f t="shared" si="181"/>
        <v>31.6</v>
      </c>
      <c r="U73" s="51">
        <f t="shared" si="182"/>
        <v>107.80000000000001</v>
      </c>
      <c r="V73" s="32">
        <v>283</v>
      </c>
      <c r="W73" s="32">
        <v>210</v>
      </c>
      <c r="X73" s="32">
        <v>179</v>
      </c>
      <c r="Y73" s="34">
        <f t="shared" si="183"/>
        <v>17.884615384615383</v>
      </c>
      <c r="Z73" s="46">
        <f t="shared" si="184"/>
        <v>36.700000000000003</v>
      </c>
      <c r="AA73" s="51">
        <f t="shared" si="185"/>
        <v>111.00000000000001</v>
      </c>
      <c r="AB73" s="32">
        <v>292</v>
      </c>
      <c r="AC73" s="32">
        <v>207</v>
      </c>
      <c r="AD73" s="32">
        <v>171</v>
      </c>
      <c r="AE73" s="34">
        <f t="shared" si="186"/>
        <v>17.851239669421489</v>
      </c>
      <c r="AF73" s="46">
        <f t="shared" si="187"/>
        <v>41.4</v>
      </c>
      <c r="AG73" s="51">
        <f t="shared" si="188"/>
        <v>114.5</v>
      </c>
      <c r="AI73" s="64">
        <f t="shared" si="195"/>
        <v>-1.2163166627874675E-2</v>
      </c>
      <c r="AJ73" s="56">
        <f t="shared" si="196"/>
        <v>-1.6999999999999994E-2</v>
      </c>
      <c r="AK73" s="56">
        <f t="shared" si="197"/>
        <v>4.0000000000000565E-3</v>
      </c>
      <c r="AL73" s="64">
        <f t="shared" si="198"/>
        <v>-1.0969983114829912E-2</v>
      </c>
      <c r="AM73" s="56">
        <f t="shared" si="199"/>
        <v>-1.6000000000000014E-2</v>
      </c>
      <c r="AN73" s="56">
        <f t="shared" si="200"/>
        <v>4.0000000000000565E-3</v>
      </c>
      <c r="AO73" s="64">
        <f t="shared" si="201"/>
        <v>-1.3739648281708726E-2</v>
      </c>
      <c r="AP73" s="56">
        <f t="shared" si="202"/>
        <v>-2.1000000000000015E-2</v>
      </c>
      <c r="AQ73" s="56">
        <f t="shared" si="203"/>
        <v>7.0000000000001701E-3</v>
      </c>
      <c r="AR73" s="64">
        <f t="shared" si="204"/>
        <v>-1.1514577268071943E-2</v>
      </c>
      <c r="AS73" s="56">
        <f t="shared" si="205"/>
        <v>-2.1000000000000015E-2</v>
      </c>
      <c r="AT73" s="56">
        <f t="shared" si="206"/>
        <v>8.0000000000001129E-3</v>
      </c>
      <c r="AU73" s="64">
        <f t="shared" si="207"/>
        <v>-1.1291148287856314E-2</v>
      </c>
      <c r="AV73" s="56">
        <f t="shared" si="208"/>
        <v>-2.200000000000003E-2</v>
      </c>
      <c r="AW73" s="56">
        <f t="shared" si="209"/>
        <v>1.2000000000000028E-2</v>
      </c>
      <c r="AY73" s="74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75"/>
      <c r="CB73" s="32">
        <v>255</v>
      </c>
      <c r="CC73" s="32">
        <v>220</v>
      </c>
      <c r="CD73" s="32">
        <v>206</v>
      </c>
      <c r="CE73" s="34">
        <f t="shared" si="189"/>
        <v>17.142857142857142</v>
      </c>
      <c r="CF73" s="46">
        <f t="shared" si="190"/>
        <v>19.2</v>
      </c>
      <c r="CG73" s="51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 x14ac:dyDescent="0.4">
      <c r="B74" s="1232">
        <v>9</v>
      </c>
      <c r="C74" s="17" t="s">
        <v>204</v>
      </c>
      <c r="D74" s="22">
        <v>254</v>
      </c>
      <c r="E74" s="22">
        <v>219</v>
      </c>
      <c r="F74" s="22">
        <v>209</v>
      </c>
      <c r="G74" s="28">
        <f t="shared" si="174"/>
        <v>13.333333333333334</v>
      </c>
      <c r="H74" s="47">
        <f t="shared" si="175"/>
        <v>17.7</v>
      </c>
      <c r="I74" s="52">
        <f t="shared" si="176"/>
        <v>99.6</v>
      </c>
      <c r="J74" s="22">
        <v>266</v>
      </c>
      <c r="K74" s="22">
        <v>216</v>
      </c>
      <c r="L74" s="22">
        <v>201</v>
      </c>
      <c r="M74" s="28">
        <f t="shared" si="177"/>
        <v>13.846153846153847</v>
      </c>
      <c r="N74" s="47">
        <f t="shared" si="178"/>
        <v>24.4</v>
      </c>
      <c r="O74" s="52">
        <f t="shared" si="179"/>
        <v>104.3</v>
      </c>
      <c r="P74" s="22">
        <v>275</v>
      </c>
      <c r="Q74" s="22">
        <v>213</v>
      </c>
      <c r="R74" s="22">
        <v>194</v>
      </c>
      <c r="S74" s="28">
        <f t="shared" si="180"/>
        <v>14.074074074074074</v>
      </c>
      <c r="T74" s="47">
        <f t="shared" si="181"/>
        <v>29.5</v>
      </c>
      <c r="U74" s="52">
        <f t="shared" si="182"/>
        <v>107.80000000000001</v>
      </c>
      <c r="V74" s="22">
        <v>285</v>
      </c>
      <c r="W74" s="22">
        <v>209</v>
      </c>
      <c r="X74" s="22">
        <v>186</v>
      </c>
      <c r="Y74" s="28">
        <f t="shared" si="183"/>
        <v>13.939393939393939</v>
      </c>
      <c r="Z74" s="47">
        <f t="shared" si="184"/>
        <v>34.699999999999996</v>
      </c>
      <c r="AA74" s="52">
        <f t="shared" si="185"/>
        <v>111.80000000000001</v>
      </c>
      <c r="AB74" s="22">
        <v>294</v>
      </c>
      <c r="AC74" s="22">
        <v>206</v>
      </c>
      <c r="AD74" s="22">
        <v>180</v>
      </c>
      <c r="AE74" s="28">
        <f t="shared" si="186"/>
        <v>13.684210526315789</v>
      </c>
      <c r="AF74" s="47">
        <f t="shared" si="187"/>
        <v>38.800000000000004</v>
      </c>
      <c r="AG74" s="52">
        <f t="shared" si="188"/>
        <v>115.3</v>
      </c>
      <c r="AI74" s="65">
        <f t="shared" si="195"/>
        <v>-1.061148693460671E-2</v>
      </c>
      <c r="AJ74" s="57">
        <f t="shared" si="196"/>
        <v>-1.4999999999999999E-2</v>
      </c>
      <c r="AK74" s="57">
        <f t="shared" si="197"/>
        <v>-4.0000000000000565E-3</v>
      </c>
      <c r="AL74" s="65">
        <f t="shared" si="198"/>
        <v>-9.183017539563498E-3</v>
      </c>
      <c r="AM74" s="57">
        <f t="shared" si="199"/>
        <v>-1.900000000000002E-2</v>
      </c>
      <c r="AN74" s="57">
        <f t="shared" si="200"/>
        <v>0</v>
      </c>
      <c r="AO74" s="65">
        <f t="shared" si="201"/>
        <v>-8.8225772598071166E-3</v>
      </c>
      <c r="AP74" s="57">
        <f t="shared" si="202"/>
        <v>-2.1000000000000015E-2</v>
      </c>
      <c r="AQ74" s="57">
        <f t="shared" si="203"/>
        <v>0</v>
      </c>
      <c r="AR74" s="65">
        <f t="shared" si="204"/>
        <v>-1.0989474777775609E-2</v>
      </c>
      <c r="AS74" s="57">
        <f t="shared" si="205"/>
        <v>-2.000000000000007E-2</v>
      </c>
      <c r="AT74" s="57">
        <f t="shared" si="206"/>
        <v>7.9999999999999724E-3</v>
      </c>
      <c r="AU74" s="65">
        <f t="shared" si="207"/>
        <v>-1.1607323518400277E-2</v>
      </c>
      <c r="AV74" s="57">
        <f t="shared" si="208"/>
        <v>-2.5999999999999943E-2</v>
      </c>
      <c r="AW74" s="57">
        <f t="shared" si="209"/>
        <v>7.9999999999999724E-3</v>
      </c>
      <c r="AY74" s="76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77"/>
      <c r="CB74" s="22">
        <v>254</v>
      </c>
      <c r="CC74" s="22">
        <v>219</v>
      </c>
      <c r="CD74" s="22">
        <v>209</v>
      </c>
      <c r="CE74" s="28">
        <f t="shared" si="189"/>
        <v>13.333333333333334</v>
      </c>
      <c r="CF74" s="47">
        <f t="shared" si="190"/>
        <v>17.7</v>
      </c>
      <c r="CG74" s="52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 x14ac:dyDescent="0.4">
      <c r="B75" s="1233">
        <v>9</v>
      </c>
      <c r="C75" s="19" t="s">
        <v>203</v>
      </c>
      <c r="D75" s="31">
        <v>254</v>
      </c>
      <c r="E75" s="31">
        <v>219</v>
      </c>
      <c r="F75" s="31">
        <v>213</v>
      </c>
      <c r="G75" s="33">
        <f t="shared" si="174"/>
        <v>8.7804878048780495</v>
      </c>
      <c r="H75" s="45">
        <f t="shared" si="175"/>
        <v>16.100000000000001</v>
      </c>
      <c r="I75" s="50">
        <f t="shared" si="176"/>
        <v>99.6</v>
      </c>
      <c r="J75" s="31">
        <v>265</v>
      </c>
      <c r="K75" s="31">
        <v>216</v>
      </c>
      <c r="L75" s="31">
        <v>206</v>
      </c>
      <c r="M75" s="33">
        <f t="shared" si="177"/>
        <v>10.169491525423728</v>
      </c>
      <c r="N75" s="45">
        <f t="shared" si="178"/>
        <v>22.3</v>
      </c>
      <c r="O75" s="50">
        <f t="shared" si="179"/>
        <v>103.89999999999999</v>
      </c>
      <c r="P75" s="31">
        <v>275</v>
      </c>
      <c r="Q75" s="31">
        <v>212</v>
      </c>
      <c r="R75" s="31">
        <v>200</v>
      </c>
      <c r="S75" s="33">
        <f t="shared" si="180"/>
        <v>9.6</v>
      </c>
      <c r="T75" s="45">
        <f t="shared" si="181"/>
        <v>27.3</v>
      </c>
      <c r="U75" s="50">
        <f t="shared" si="182"/>
        <v>107.80000000000001</v>
      </c>
      <c r="V75" s="31">
        <v>284</v>
      </c>
      <c r="W75" s="31">
        <v>209</v>
      </c>
      <c r="X75" s="31">
        <v>193</v>
      </c>
      <c r="Y75" s="33">
        <f t="shared" si="183"/>
        <v>10.549450549450549</v>
      </c>
      <c r="Z75" s="45">
        <f t="shared" si="184"/>
        <v>32</v>
      </c>
      <c r="AA75" s="50">
        <f t="shared" si="185"/>
        <v>111.4</v>
      </c>
      <c r="AB75" s="31">
        <v>293</v>
      </c>
      <c r="AC75" s="31">
        <v>205</v>
      </c>
      <c r="AD75" s="31">
        <v>188</v>
      </c>
      <c r="AE75" s="33">
        <f t="shared" si="186"/>
        <v>9.7142857142857135</v>
      </c>
      <c r="AF75" s="45">
        <f t="shared" si="187"/>
        <v>35.799999999999997</v>
      </c>
      <c r="AG75" s="50">
        <f t="shared" si="188"/>
        <v>114.9</v>
      </c>
      <c r="AI75" s="63">
        <f t="shared" si="195"/>
        <v>-1.2682020970627534E-2</v>
      </c>
      <c r="AJ75" s="55">
        <f t="shared" si="196"/>
        <v>-1.599999999999998E-2</v>
      </c>
      <c r="AK75" s="55">
        <f t="shared" si="197"/>
        <v>0</v>
      </c>
      <c r="AL75" s="63">
        <f t="shared" si="198"/>
        <v>-1.0241399222089467E-2</v>
      </c>
      <c r="AM75" s="55">
        <f t="shared" si="199"/>
        <v>-2.0999999999999977E-2</v>
      </c>
      <c r="AN75" s="55">
        <f t="shared" si="200"/>
        <v>-4.0000000000000565E-3</v>
      </c>
      <c r="AO75" s="63">
        <f t="shared" si="201"/>
        <v>-1.2462601877643663E-2</v>
      </c>
      <c r="AP75" s="55">
        <f t="shared" si="202"/>
        <v>-2.1999999999999992E-2</v>
      </c>
      <c r="AQ75" s="55">
        <f t="shared" si="203"/>
        <v>0</v>
      </c>
      <c r="AR75" s="63">
        <f t="shared" si="204"/>
        <v>-9.442739247753176E-3</v>
      </c>
      <c r="AS75" s="55">
        <f t="shared" si="205"/>
        <v>-2.6999999999999958E-2</v>
      </c>
      <c r="AT75" s="55">
        <f t="shared" si="206"/>
        <v>-4.0000000000000565E-3</v>
      </c>
      <c r="AU75" s="63">
        <f t="shared" si="207"/>
        <v>-1.1058286384484891E-2</v>
      </c>
      <c r="AV75" s="55">
        <f t="shared" si="208"/>
        <v>-3.0000000000000072E-2</v>
      </c>
      <c r="AW75" s="55">
        <f t="shared" si="209"/>
        <v>-3.9999999999999151E-3</v>
      </c>
      <c r="AY75" s="72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73"/>
      <c r="CB75" s="31">
        <v>254</v>
      </c>
      <c r="CC75" s="31">
        <v>219</v>
      </c>
      <c r="CD75" s="31">
        <v>213</v>
      </c>
      <c r="CE75" s="33">
        <f t="shared" si="189"/>
        <v>8.7804878048780495</v>
      </c>
      <c r="CF75" s="45">
        <f t="shared" si="190"/>
        <v>16.100000000000001</v>
      </c>
      <c r="CG75" s="50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 x14ac:dyDescent="0.4">
      <c r="B76" s="1233">
        <v>9</v>
      </c>
      <c r="C76" s="19" t="s">
        <v>202</v>
      </c>
      <c r="D76" s="31">
        <v>235</v>
      </c>
      <c r="E76" s="31">
        <v>219</v>
      </c>
      <c r="F76" s="31">
        <v>216</v>
      </c>
      <c r="G76" s="33">
        <f t="shared" si="174"/>
        <v>9.473684210526315</v>
      </c>
      <c r="H76" s="45">
        <f t="shared" si="175"/>
        <v>8.1</v>
      </c>
      <c r="I76" s="50">
        <f t="shared" si="176"/>
        <v>92.2</v>
      </c>
      <c r="J76" s="31">
        <v>264</v>
      </c>
      <c r="K76" s="31">
        <v>216</v>
      </c>
      <c r="L76" s="31">
        <v>210</v>
      </c>
      <c r="M76" s="33">
        <f t="shared" si="177"/>
        <v>6.666666666666667</v>
      </c>
      <c r="N76" s="45">
        <f t="shared" si="178"/>
        <v>20.5</v>
      </c>
      <c r="O76" s="50">
        <f t="shared" si="179"/>
        <v>103.49999999999999</v>
      </c>
      <c r="P76" s="31">
        <v>274</v>
      </c>
      <c r="Q76" s="31">
        <v>212</v>
      </c>
      <c r="R76" s="31">
        <v>206</v>
      </c>
      <c r="S76" s="33">
        <f t="shared" si="180"/>
        <v>5.2941176470588234</v>
      </c>
      <c r="T76" s="45">
        <f t="shared" si="181"/>
        <v>24.8</v>
      </c>
      <c r="U76" s="50">
        <f t="shared" si="182"/>
        <v>107.5</v>
      </c>
      <c r="V76" s="31">
        <v>284</v>
      </c>
      <c r="W76" s="31">
        <v>208</v>
      </c>
      <c r="X76" s="31">
        <v>201</v>
      </c>
      <c r="Y76" s="33">
        <f t="shared" si="183"/>
        <v>5.0602409638554215</v>
      </c>
      <c r="Z76" s="45">
        <f t="shared" si="184"/>
        <v>29.2</v>
      </c>
      <c r="AA76" s="50">
        <f t="shared" si="185"/>
        <v>111.4</v>
      </c>
      <c r="AB76" s="31">
        <v>292</v>
      </c>
      <c r="AC76" s="31">
        <v>204</v>
      </c>
      <c r="AD76" s="31">
        <v>197</v>
      </c>
      <c r="AE76" s="33">
        <f t="shared" si="186"/>
        <v>4.4210526315789478</v>
      </c>
      <c r="AF76" s="45">
        <f t="shared" si="187"/>
        <v>32.5</v>
      </c>
      <c r="AG76" s="50">
        <f t="shared" si="188"/>
        <v>114.5</v>
      </c>
      <c r="AI76" s="63">
        <f t="shared" si="195"/>
        <v>1.9309092079338873E-3</v>
      </c>
      <c r="AJ76" s="55">
        <f t="shared" si="196"/>
        <v>-8.0000000000000016E-2</v>
      </c>
      <c r="AK76" s="55">
        <f t="shared" si="197"/>
        <v>-7.3999999999999913E-2</v>
      </c>
      <c r="AL76" s="63">
        <f t="shared" si="198"/>
        <v>-9.7571723085154907E-3</v>
      </c>
      <c r="AM76" s="55">
        <f t="shared" si="199"/>
        <v>-1.8000000000000006E-2</v>
      </c>
      <c r="AN76" s="55">
        <f t="shared" si="200"/>
        <v>-4.0000000000000565E-3</v>
      </c>
      <c r="AO76" s="63">
        <f t="shared" si="201"/>
        <v>-1.1994101261674587E-2</v>
      </c>
      <c r="AP76" s="55">
        <f t="shared" si="202"/>
        <v>-2.5000000000000001E-2</v>
      </c>
      <c r="AQ76" s="55">
        <f t="shared" si="203"/>
        <v>-3.0000000000001137E-3</v>
      </c>
      <c r="AR76" s="63">
        <f t="shared" si="204"/>
        <v>-1.5290277397200912E-2</v>
      </c>
      <c r="AS76" s="55">
        <f t="shared" si="205"/>
        <v>-2.8000000000000008E-2</v>
      </c>
      <c r="AT76" s="55">
        <f t="shared" si="206"/>
        <v>0</v>
      </c>
      <c r="AU76" s="63">
        <f t="shared" si="207"/>
        <v>-1.474438184597985E-2</v>
      </c>
      <c r="AV76" s="55">
        <f t="shared" si="208"/>
        <v>-3.2999999999999974E-2</v>
      </c>
      <c r="AW76" s="55">
        <f t="shared" si="209"/>
        <v>-4.0000000000000565E-3</v>
      </c>
      <c r="AY76" s="72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73"/>
      <c r="CB76" s="31">
        <v>235</v>
      </c>
      <c r="CC76" s="31">
        <v>219</v>
      </c>
      <c r="CD76" s="31">
        <v>216</v>
      </c>
      <c r="CE76" s="33">
        <f t="shared" si="189"/>
        <v>9.473684210526315</v>
      </c>
      <c r="CF76" s="45">
        <f t="shared" si="190"/>
        <v>8.1</v>
      </c>
      <c r="CG76" s="50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 x14ac:dyDescent="0.4">
      <c r="B77" s="1233">
        <v>9</v>
      </c>
      <c r="C77" s="19" t="s">
        <v>243</v>
      </c>
      <c r="D77" s="31">
        <v>251</v>
      </c>
      <c r="E77" s="31">
        <v>219</v>
      </c>
      <c r="F77" s="31">
        <v>218</v>
      </c>
      <c r="G77" s="33">
        <f t="shared" si="174"/>
        <v>1.8181818181818181</v>
      </c>
      <c r="H77" s="45">
        <f t="shared" si="175"/>
        <v>13.100000000000001</v>
      </c>
      <c r="I77" s="50">
        <f t="shared" si="176"/>
        <v>98.4</v>
      </c>
      <c r="J77" s="31">
        <v>263</v>
      </c>
      <c r="K77" s="31">
        <v>216</v>
      </c>
      <c r="L77" s="31">
        <v>214</v>
      </c>
      <c r="M77" s="33">
        <f t="shared" si="177"/>
        <v>2.4489795918367347</v>
      </c>
      <c r="N77" s="45">
        <f t="shared" si="178"/>
        <v>18.600000000000001</v>
      </c>
      <c r="O77" s="50">
        <f t="shared" si="179"/>
        <v>103.1</v>
      </c>
      <c r="P77" s="31">
        <v>273</v>
      </c>
      <c r="Q77" s="31">
        <v>212</v>
      </c>
      <c r="R77" s="31">
        <v>210</v>
      </c>
      <c r="S77" s="33">
        <f t="shared" si="180"/>
        <v>1.9047619047619047</v>
      </c>
      <c r="T77" s="45">
        <f t="shared" si="181"/>
        <v>23.1</v>
      </c>
      <c r="U77" s="50">
        <f t="shared" si="182"/>
        <v>107.1</v>
      </c>
      <c r="V77" s="31">
        <v>283</v>
      </c>
      <c r="W77" s="31">
        <v>208</v>
      </c>
      <c r="X77" s="31">
        <v>207</v>
      </c>
      <c r="Y77" s="33">
        <f t="shared" si="183"/>
        <v>0.78947368421052633</v>
      </c>
      <c r="Z77" s="45">
        <f t="shared" si="184"/>
        <v>26.900000000000002</v>
      </c>
      <c r="AA77" s="50">
        <f t="shared" si="185"/>
        <v>111.00000000000001</v>
      </c>
      <c r="AB77" s="31">
        <v>290</v>
      </c>
      <c r="AC77" s="31">
        <v>205</v>
      </c>
      <c r="AD77" s="31">
        <v>204</v>
      </c>
      <c r="AE77" s="33">
        <f t="shared" si="186"/>
        <v>0.69767441860465118</v>
      </c>
      <c r="AF77" s="45">
        <f t="shared" si="187"/>
        <v>29.7</v>
      </c>
      <c r="AG77" s="50">
        <f t="shared" si="188"/>
        <v>113.7</v>
      </c>
      <c r="AI77" s="63">
        <f t="shared" si="195"/>
        <v>-2.1324519198731188E-2</v>
      </c>
      <c r="AJ77" s="55">
        <f t="shared" si="196"/>
        <v>5.0000000000000017E-2</v>
      </c>
      <c r="AK77" s="55">
        <f t="shared" si="197"/>
        <v>6.2000000000000027E-2</v>
      </c>
      <c r="AL77" s="63">
        <f t="shared" si="198"/>
        <v>-1.1748431963314574E-2</v>
      </c>
      <c r="AM77" s="55">
        <f t="shared" si="199"/>
        <v>-1.8999999999999986E-2</v>
      </c>
      <c r="AN77" s="55">
        <f t="shared" si="200"/>
        <v>-3.9999999999999151E-3</v>
      </c>
      <c r="AO77" s="63">
        <f t="shared" si="201"/>
        <v>-9.4411023462309708E-3</v>
      </c>
      <c r="AP77" s="55">
        <f t="shared" si="202"/>
        <v>-1.6999999999999994E-2</v>
      </c>
      <c r="AQ77" s="55">
        <f t="shared" si="203"/>
        <v>-4.0000000000000565E-3</v>
      </c>
      <c r="AR77" s="63">
        <f t="shared" si="204"/>
        <v>-1.1896287687033134E-2</v>
      </c>
      <c r="AS77" s="55">
        <f t="shared" si="205"/>
        <v>-2.2999999999999972E-2</v>
      </c>
      <c r="AT77" s="55">
        <f t="shared" si="206"/>
        <v>-3.9999999999999151E-3</v>
      </c>
      <c r="AU77" s="63">
        <f t="shared" si="207"/>
        <v>-1.0371527055638709E-2</v>
      </c>
      <c r="AV77" s="55">
        <f t="shared" si="208"/>
        <v>-2.8000000000000008E-2</v>
      </c>
      <c r="AW77" s="55">
        <f t="shared" si="209"/>
        <v>-7.9999999999999724E-3</v>
      </c>
      <c r="AY77" s="72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73"/>
      <c r="CB77" s="31">
        <v>251</v>
      </c>
      <c r="CC77" s="31">
        <v>219</v>
      </c>
      <c r="CD77" s="31">
        <v>218</v>
      </c>
      <c r="CE77" s="33">
        <f t="shared" si="189"/>
        <v>1.8181818181818181</v>
      </c>
      <c r="CF77" s="45">
        <f t="shared" si="190"/>
        <v>13.100000000000001</v>
      </c>
      <c r="CG77" s="50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8" thickBot="1" x14ac:dyDescent="0.45">
      <c r="B78" s="1234">
        <v>9</v>
      </c>
      <c r="C78" s="41" t="s">
        <v>201</v>
      </c>
      <c r="D78" s="42">
        <v>250</v>
      </c>
      <c r="E78" s="42">
        <v>220</v>
      </c>
      <c r="F78" s="42">
        <v>221</v>
      </c>
      <c r="G78" s="43">
        <f t="shared" si="174"/>
        <v>-2</v>
      </c>
      <c r="H78" s="48">
        <f t="shared" si="175"/>
        <v>12</v>
      </c>
      <c r="I78" s="53">
        <f t="shared" si="176"/>
        <v>98</v>
      </c>
      <c r="J78" s="42">
        <v>261</v>
      </c>
      <c r="K78" s="42">
        <v>216</v>
      </c>
      <c r="L78" s="42">
        <v>218</v>
      </c>
      <c r="M78" s="43">
        <f t="shared" si="177"/>
        <v>-2.6666666666666665</v>
      </c>
      <c r="N78" s="48">
        <f t="shared" si="178"/>
        <v>17.2</v>
      </c>
      <c r="O78" s="53">
        <f t="shared" si="179"/>
        <v>102.4</v>
      </c>
      <c r="P78" s="42">
        <v>271</v>
      </c>
      <c r="Q78" s="42">
        <v>212</v>
      </c>
      <c r="R78" s="42">
        <v>215</v>
      </c>
      <c r="S78" s="43">
        <f t="shared" si="180"/>
        <v>-3.0508474576271185</v>
      </c>
      <c r="T78" s="48">
        <f t="shared" si="181"/>
        <v>21.8</v>
      </c>
      <c r="U78" s="53">
        <f t="shared" si="182"/>
        <v>106.3</v>
      </c>
      <c r="V78" s="42">
        <v>281</v>
      </c>
      <c r="W78" s="42">
        <v>208</v>
      </c>
      <c r="X78" s="42">
        <v>212</v>
      </c>
      <c r="Y78" s="43">
        <f t="shared" si="183"/>
        <v>-3.2876712328767121</v>
      </c>
      <c r="Z78" s="48">
        <f t="shared" si="184"/>
        <v>26</v>
      </c>
      <c r="AA78" s="53">
        <f t="shared" si="185"/>
        <v>110.2</v>
      </c>
      <c r="AB78" s="42">
        <v>289</v>
      </c>
      <c r="AC78" s="42">
        <v>205</v>
      </c>
      <c r="AD78" s="42">
        <v>210</v>
      </c>
      <c r="AE78" s="43">
        <f t="shared" si="186"/>
        <v>-3.5714285714285716</v>
      </c>
      <c r="AF78" s="48">
        <f t="shared" si="187"/>
        <v>29.099999999999998</v>
      </c>
      <c r="AG78" s="53">
        <f t="shared" si="188"/>
        <v>113.3</v>
      </c>
      <c r="AI78" s="67">
        <f t="shared" si="195"/>
        <v>-1.0635603950367181E-2</v>
      </c>
      <c r="AJ78" s="68">
        <f t="shared" si="196"/>
        <v>-1.1000000000000015E-2</v>
      </c>
      <c r="AK78" s="68">
        <f t="shared" si="197"/>
        <v>-4.0000000000000565E-3</v>
      </c>
      <c r="AL78" s="67">
        <f t="shared" si="198"/>
        <v>-1.4249711026471872E-2</v>
      </c>
      <c r="AM78" s="68">
        <f t="shared" si="199"/>
        <v>-1.4000000000000021E-2</v>
      </c>
      <c r="AN78" s="68">
        <f t="shared" si="200"/>
        <v>-6.9999999999998865E-3</v>
      </c>
      <c r="AO78" s="67">
        <f t="shared" si="201"/>
        <v>-1.3803925800526525E-2</v>
      </c>
      <c r="AP78" s="68">
        <f t="shared" si="202"/>
        <v>-1.3000000000000006E-2</v>
      </c>
      <c r="AQ78" s="68">
        <f t="shared" si="203"/>
        <v>-7.9999999999999724E-3</v>
      </c>
      <c r="AR78" s="67">
        <f t="shared" si="204"/>
        <v>-1.1356949629769467E-2</v>
      </c>
      <c r="AS78" s="68">
        <f t="shared" si="205"/>
        <v>-9.0000000000000219E-3</v>
      </c>
      <c r="AT78" s="68">
        <f t="shared" si="206"/>
        <v>-8.0000000000001129E-3</v>
      </c>
      <c r="AU78" s="67">
        <f t="shared" si="207"/>
        <v>-1.1891651782822346E-2</v>
      </c>
      <c r="AV78" s="68">
        <f t="shared" si="208"/>
        <v>-6.000000000000014E-3</v>
      </c>
      <c r="AW78" s="68">
        <f t="shared" si="209"/>
        <v>-4.0000000000000565E-3</v>
      </c>
      <c r="AY78" s="81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3"/>
      <c r="CB78" s="42">
        <v>250</v>
      </c>
      <c r="CC78" s="42">
        <v>220</v>
      </c>
      <c r="CD78" s="42">
        <v>221</v>
      </c>
      <c r="CE78" s="43">
        <f t="shared" si="189"/>
        <v>-2</v>
      </c>
      <c r="CF78" s="48">
        <f t="shared" si="190"/>
        <v>12</v>
      </c>
      <c r="CG78" s="53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8" thickBot="1" x14ac:dyDescent="0.45">
      <c r="CB79" s="29"/>
      <c r="CC79" s="29"/>
      <c r="CD79" s="29"/>
      <c r="CE79" s="29"/>
      <c r="CF79" s="29"/>
      <c r="CG79" s="29"/>
    </row>
    <row r="80" spans="2:89" x14ac:dyDescent="0.4">
      <c r="B80" s="1235">
        <v>9</v>
      </c>
      <c r="C80" s="38" t="s">
        <v>233</v>
      </c>
      <c r="D80" s="39">
        <v>188</v>
      </c>
      <c r="E80" s="39">
        <v>236</v>
      </c>
      <c r="F80" s="39">
        <v>238</v>
      </c>
      <c r="G80" s="40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4">
        <f>ROUND((MAX(D80/255, E80/255, F80/255) - MIN(D80/255, E80/255, F80/255))/MAX(D80/255, E80/255, F80/255),3)*100</f>
        <v>21</v>
      </c>
      <c r="I80" s="49">
        <f>ROUND(MAX(D80/255, E80/255, F80/255),3)*100</f>
        <v>93.300000000000011</v>
      </c>
      <c r="J80" s="39">
        <v>173</v>
      </c>
      <c r="K80" s="39">
        <v>239</v>
      </c>
      <c r="L80" s="39">
        <v>242</v>
      </c>
      <c r="M80" s="40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4">
        <f t="shared" ref="N80:N111" si="211">ROUND((MAX(J80/255, K80/255, L80/255) - MIN(J80/255, K80/255, L80/255))/MAX(J80/255, K80/255, L80/255),3)*100</f>
        <v>28.499999999999996</v>
      </c>
      <c r="O80" s="49">
        <f t="shared" ref="O80:O111" si="212">ROUND(MAX(J80/255, K80/255, L80/255),3)*100</f>
        <v>94.899999999999991</v>
      </c>
      <c r="P80" s="39">
        <v>154</v>
      </c>
      <c r="Q80" s="39">
        <v>241</v>
      </c>
      <c r="R80" s="39">
        <v>246</v>
      </c>
      <c r="S80" s="40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4">
        <f t="shared" ref="T80:T111" si="214">ROUND((MAX(P80/255, Q80/255, R80/255) - MIN(P80/255, Q80/255, R80/255))/MAX(P80/255, Q80/255, R80/255),3)*100</f>
        <v>37.4</v>
      </c>
      <c r="U80" s="49">
        <f t="shared" ref="U80:U111" si="215">ROUND(MAX(P80/255, Q80/255, R80/255),3)*100</f>
        <v>96.5</v>
      </c>
      <c r="V80" s="39">
        <v>135</v>
      </c>
      <c r="W80" s="39">
        <v>244</v>
      </c>
      <c r="X80" s="39">
        <v>249</v>
      </c>
      <c r="Y80" s="40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4">
        <f t="shared" ref="Z80:Z111" si="217">ROUND((MAX(V80/255, W80/255, X80/255) - MIN(V80/255, W80/255, X80/255))/MAX(V80/255, W80/255, X80/255),3)*100</f>
        <v>45.800000000000004</v>
      </c>
      <c r="AA80" s="49">
        <f t="shared" ref="AA80:AA111" si="218">ROUND(MAX(V80/255, W80/255, X80/255),3)*100</f>
        <v>97.6</v>
      </c>
      <c r="AB80" s="39">
        <v>108</v>
      </c>
      <c r="AC80" s="39">
        <v>247</v>
      </c>
      <c r="AD80" s="39">
        <v>253</v>
      </c>
      <c r="AE80" s="40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4">
        <f t="shared" ref="AF80:AF111" si="220">ROUND((MAX(AB80/255, AC80/255, AD80/255) - MIN(AB80/255, AC80/255, AD80/255))/MAX(AB80/255, AC80/255, AD80/255),3)*100</f>
        <v>57.3</v>
      </c>
      <c r="AG80" s="49">
        <f t="shared" ref="AG80:AG111" si="221">ROUND(MAX(AB80/255, AC80/255, AD80/255),3)*100</f>
        <v>99.2</v>
      </c>
      <c r="AI80" s="61">
        <f t="shared" ref="AI80:AI86" si="222">(G80-G81)/359</f>
        <v>-1.0027855153203327E-2</v>
      </c>
      <c r="AJ80" s="62">
        <f t="shared" ref="AJ80:AJ86" si="223">(H80-H81)/100</f>
        <v>1.9999999999999931E-3</v>
      </c>
      <c r="AK80" s="62">
        <f t="shared" ref="AK80:AK86" si="224">(I80-I81)/100</f>
        <v>-7.9999999999998302E-3</v>
      </c>
      <c r="AL80" s="61">
        <f t="shared" ref="AL80:AL86" si="225">(M80-M81)/359</f>
        <v>-1.1565091164645651E-2</v>
      </c>
      <c r="AM80" s="62">
        <f t="shared" ref="AM80:AM86" si="226">(N80-N81)/100</f>
        <v>-4.0000000000000209E-3</v>
      </c>
      <c r="AN80" s="62">
        <f t="shared" ref="AN80:AN86" si="227">(O80-O81)/100</f>
        <v>-1.6000000000000084E-2</v>
      </c>
      <c r="AO80" s="61">
        <f t="shared" ref="AO80:AO86" si="228">(S80-S81)/359</f>
        <v>-1.0268799041323827E-2</v>
      </c>
      <c r="AP80" s="62">
        <f t="shared" ref="AP80:AP86" si="229">(T80-T81)/100</f>
        <v>-3.9999999999999862E-3</v>
      </c>
      <c r="AQ80" s="62">
        <f t="shared" ref="AQ80:AQ86" si="230">(U80-U81)/100</f>
        <v>-1.9000000000000059E-2</v>
      </c>
      <c r="AR80" s="61">
        <f t="shared" ref="AR80:AR86" si="231">(Y80-Y81)/359</f>
        <v>-1.1082424914086394E-2</v>
      </c>
      <c r="AS80" s="62">
        <f t="shared" ref="AS80:AS86" si="232">(Z80-Z81)/100</f>
        <v>-2.9999999999999714E-3</v>
      </c>
      <c r="AT80" s="62">
        <f t="shared" ref="AT80:AT86" si="233">(AA80-AA81)/100</f>
        <v>-2.8000000000000115E-2</v>
      </c>
      <c r="AU80" s="61">
        <f t="shared" ref="AU80:AU86" si="234">(AE80-AE81)/359</f>
        <v>-1.1031182171154764E-2</v>
      </c>
      <c r="AV80" s="62">
        <f t="shared" ref="AV80:AV86" si="235">(AF80-AF81)/100</f>
        <v>2.0000000000000282E-3</v>
      </c>
      <c r="AW80" s="62">
        <f t="shared" ref="AW80:AW86" si="236">(AG80-AG81)/100</f>
        <v>-3.2000000000000028E-2</v>
      </c>
      <c r="AY80" s="69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1"/>
      <c r="CB80" s="39">
        <v>188</v>
      </c>
      <c r="CC80" s="39">
        <v>236</v>
      </c>
      <c r="CD80" s="39">
        <v>238</v>
      </c>
      <c r="CE80" s="40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4">
        <f>ROUND((MAX(CB80/255, CC80/255, CD80/255) - MIN(CB80/255, CC80/255, CD80/255))/MAX(CB80/255, CC80/255, CD80/255),3)*100</f>
        <v>21</v>
      </c>
      <c r="CG80" s="49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 x14ac:dyDescent="0.4">
      <c r="B81" s="1233">
        <v>9</v>
      </c>
      <c r="C81" s="19" t="s">
        <v>232</v>
      </c>
      <c r="D81" s="31">
        <v>190</v>
      </c>
      <c r="E81" s="31">
        <v>235</v>
      </c>
      <c r="F81" s="31">
        <v>240</v>
      </c>
      <c r="G81" s="33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5">
        <f t="shared" ref="H81:H94" si="241">ROUND((MAX(D81/255, E81/255, F81/255) - MIN(D81/255, E81/255, F81/255))/MAX(D81/255, E81/255, F81/255),3)*100</f>
        <v>20.8</v>
      </c>
      <c r="I81" s="50">
        <f t="shared" ref="I81:I94" si="242">ROUND(MAX(D81/255, E81/255, F81/255),3)*100</f>
        <v>94.1</v>
      </c>
      <c r="J81" s="31">
        <v>175</v>
      </c>
      <c r="K81" s="31">
        <v>238</v>
      </c>
      <c r="L81" s="31">
        <v>246</v>
      </c>
      <c r="M81" s="33">
        <f t="shared" si="210"/>
        <v>186.7605633802817</v>
      </c>
      <c r="N81" s="45">
        <f t="shared" si="211"/>
        <v>28.9</v>
      </c>
      <c r="O81" s="50">
        <f t="shared" si="212"/>
        <v>96.5</v>
      </c>
      <c r="P81" s="31">
        <v>156</v>
      </c>
      <c r="Q81" s="31">
        <v>240</v>
      </c>
      <c r="R81" s="31">
        <v>251</v>
      </c>
      <c r="S81" s="33">
        <f t="shared" si="213"/>
        <v>186.94736842105263</v>
      </c>
      <c r="T81" s="45">
        <f t="shared" si="214"/>
        <v>37.799999999999997</v>
      </c>
      <c r="U81" s="50">
        <f t="shared" si="215"/>
        <v>98.4</v>
      </c>
      <c r="V81" s="31">
        <v>138</v>
      </c>
      <c r="W81" s="31">
        <v>243</v>
      </c>
      <c r="X81" s="31">
        <v>256</v>
      </c>
      <c r="Y81" s="33">
        <f t="shared" si="216"/>
        <v>186.61016949152543</v>
      </c>
      <c r="Z81" s="45">
        <f t="shared" si="217"/>
        <v>46.1</v>
      </c>
      <c r="AA81" s="50">
        <f t="shared" si="218"/>
        <v>100.4</v>
      </c>
      <c r="AB81" s="31">
        <v>112</v>
      </c>
      <c r="AC81" s="31">
        <v>245</v>
      </c>
      <c r="AD81" s="31">
        <v>261</v>
      </c>
      <c r="AE81" s="33">
        <f t="shared" si="219"/>
        <v>186.44295302013421</v>
      </c>
      <c r="AF81" s="45">
        <f t="shared" si="220"/>
        <v>57.099999999999994</v>
      </c>
      <c r="AG81" s="50">
        <f t="shared" si="221"/>
        <v>102.4</v>
      </c>
      <c r="AI81" s="63">
        <f t="shared" si="222"/>
        <v>-1.3370473537604488E-2</v>
      </c>
      <c r="AJ81" s="55">
        <f t="shared" si="223"/>
        <v>2.0000000000000282E-3</v>
      </c>
      <c r="AK81" s="55">
        <f t="shared" si="224"/>
        <v>-1.2000000000000028E-2</v>
      </c>
      <c r="AL81" s="63">
        <f t="shared" si="225"/>
        <v>-1.1344763100422416E-2</v>
      </c>
      <c r="AM81" s="55">
        <f t="shared" si="226"/>
        <v>1.0000000000000141E-3</v>
      </c>
      <c r="AN81" s="55">
        <f t="shared" si="227"/>
        <v>-1.4999999999999999E-2</v>
      </c>
      <c r="AO81" s="63">
        <f t="shared" si="228"/>
        <v>-1.407418267116259E-2</v>
      </c>
      <c r="AP81" s="55">
        <f t="shared" si="229"/>
        <v>6.9999999999999576E-3</v>
      </c>
      <c r="AQ81" s="55">
        <f t="shared" si="230"/>
        <v>-0.02</v>
      </c>
      <c r="AR81" s="63">
        <f t="shared" si="231"/>
        <v>-1.2747273499834798E-2</v>
      </c>
      <c r="AS81" s="55">
        <f t="shared" si="232"/>
        <v>1.2000000000000028E-2</v>
      </c>
      <c r="AT81" s="55">
        <f t="shared" si="233"/>
        <v>-2.6999999999999885E-2</v>
      </c>
      <c r="AU81" s="63">
        <f t="shared" si="234"/>
        <v>-1.0103000138707156E-2</v>
      </c>
      <c r="AV81" s="55">
        <f t="shared" si="235"/>
        <v>3.4999999999999927E-2</v>
      </c>
      <c r="AW81" s="55">
        <f t="shared" si="236"/>
        <v>-2.299999999999983E-2</v>
      </c>
      <c r="AY81" s="72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73"/>
      <c r="CB81" s="31">
        <v>190</v>
      </c>
      <c r="CC81" s="31">
        <v>235</v>
      </c>
      <c r="CD81" s="31">
        <v>240</v>
      </c>
      <c r="CE81" s="33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5">
        <f t="shared" ref="CF81:CF94" si="244">ROUND((MAX(CB81/255, CC81/255, CD81/255) - MIN(CB81/255, CC81/255, CD81/255))/MAX(CB81/255, CC81/255, CD81/255),3)*100</f>
        <v>20.8</v>
      </c>
      <c r="CG81" s="50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 x14ac:dyDescent="0.4">
      <c r="B82" s="1233">
        <v>9</v>
      </c>
      <c r="C82" s="19" t="s">
        <v>231</v>
      </c>
      <c r="D82" s="31">
        <v>193</v>
      </c>
      <c r="E82" s="31">
        <v>234</v>
      </c>
      <c r="F82" s="31">
        <v>243</v>
      </c>
      <c r="G82" s="33">
        <f t="shared" si="240"/>
        <v>190.8</v>
      </c>
      <c r="H82" s="45">
        <f t="shared" si="241"/>
        <v>20.599999999999998</v>
      </c>
      <c r="I82" s="50">
        <f t="shared" si="242"/>
        <v>95.3</v>
      </c>
      <c r="J82" s="31">
        <v>178</v>
      </c>
      <c r="K82" s="31">
        <v>237</v>
      </c>
      <c r="L82" s="31">
        <v>250</v>
      </c>
      <c r="M82" s="33">
        <f t="shared" si="210"/>
        <v>190.83333333333334</v>
      </c>
      <c r="N82" s="45">
        <f t="shared" si="211"/>
        <v>28.799999999999997</v>
      </c>
      <c r="O82" s="50">
        <f t="shared" si="212"/>
        <v>98</v>
      </c>
      <c r="P82" s="31">
        <v>161</v>
      </c>
      <c r="Q82" s="31">
        <v>237</v>
      </c>
      <c r="R82" s="31">
        <v>256</v>
      </c>
      <c r="S82" s="33">
        <f t="shared" si="213"/>
        <v>192</v>
      </c>
      <c r="T82" s="45">
        <f t="shared" si="214"/>
        <v>37.1</v>
      </c>
      <c r="U82" s="50">
        <f t="shared" si="215"/>
        <v>100.4</v>
      </c>
      <c r="V82" s="31">
        <v>145</v>
      </c>
      <c r="W82" s="31">
        <v>241</v>
      </c>
      <c r="X82" s="31">
        <v>263</v>
      </c>
      <c r="Y82" s="33">
        <f t="shared" si="216"/>
        <v>191.18644067796612</v>
      </c>
      <c r="Z82" s="45">
        <f t="shared" si="217"/>
        <v>44.9</v>
      </c>
      <c r="AA82" s="50">
        <f t="shared" si="218"/>
        <v>103.1</v>
      </c>
      <c r="AB82" s="31">
        <v>124</v>
      </c>
      <c r="AC82" s="31">
        <v>243</v>
      </c>
      <c r="AD82" s="31">
        <v>267</v>
      </c>
      <c r="AE82" s="33">
        <f t="shared" si="219"/>
        <v>190.06993006993008</v>
      </c>
      <c r="AF82" s="45">
        <f t="shared" si="220"/>
        <v>53.6</v>
      </c>
      <c r="AG82" s="50">
        <f t="shared" si="221"/>
        <v>104.69999999999999</v>
      </c>
      <c r="AI82" s="63">
        <f t="shared" si="222"/>
        <v>-9.0321815918923392E-3</v>
      </c>
      <c r="AJ82" s="55">
        <f t="shared" si="223"/>
        <v>1.2999999999999972E-2</v>
      </c>
      <c r="AK82" s="55">
        <f t="shared" si="224"/>
        <v>-4.0000000000000565E-3</v>
      </c>
      <c r="AL82" s="63">
        <f t="shared" si="225"/>
        <v>-1.1000767025957781E-2</v>
      </c>
      <c r="AM82" s="55">
        <f t="shared" si="226"/>
        <v>1.399999999999995E-2</v>
      </c>
      <c r="AN82" s="55">
        <f t="shared" si="227"/>
        <v>-7.9999999999999724E-3</v>
      </c>
      <c r="AO82" s="63">
        <f t="shared" si="228"/>
        <v>-4.3130559798724415E-3</v>
      </c>
      <c r="AP82" s="55">
        <f t="shared" si="229"/>
        <v>1.2000000000000028E-2</v>
      </c>
      <c r="AQ82" s="55">
        <f t="shared" si="230"/>
        <v>-1.1999999999999886E-2</v>
      </c>
      <c r="AR82" s="63">
        <f t="shared" si="231"/>
        <v>-6.3003765573895146E-3</v>
      </c>
      <c r="AS82" s="55">
        <f t="shared" si="232"/>
        <v>1.2999999999999972E-2</v>
      </c>
      <c r="AT82" s="55">
        <f t="shared" si="233"/>
        <v>-1.2000000000000028E-2</v>
      </c>
      <c r="AU82" s="63">
        <f t="shared" si="234"/>
        <v>-7.2594046465127588E-3</v>
      </c>
      <c r="AV82" s="55">
        <f t="shared" si="235"/>
        <v>1.3999999999999986E-2</v>
      </c>
      <c r="AW82" s="55">
        <f t="shared" si="236"/>
        <v>-0.02</v>
      </c>
      <c r="AY82" s="72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73"/>
      <c r="CB82" s="31">
        <v>193</v>
      </c>
      <c r="CC82" s="31">
        <v>234</v>
      </c>
      <c r="CD82" s="31">
        <v>243</v>
      </c>
      <c r="CE82" s="33">
        <f t="shared" si="243"/>
        <v>190.8</v>
      </c>
      <c r="CF82" s="45">
        <f t="shared" si="244"/>
        <v>20.599999999999998</v>
      </c>
      <c r="CG82" s="50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 x14ac:dyDescent="0.4">
      <c r="B83" s="1233">
        <v>9</v>
      </c>
      <c r="C83" s="19" t="s">
        <v>230</v>
      </c>
      <c r="D83" s="31">
        <v>197</v>
      </c>
      <c r="E83" s="31">
        <v>233</v>
      </c>
      <c r="F83" s="31">
        <v>244</v>
      </c>
      <c r="G83" s="33">
        <f t="shared" si="240"/>
        <v>194.04255319148936</v>
      </c>
      <c r="H83" s="45">
        <f t="shared" si="241"/>
        <v>19.3</v>
      </c>
      <c r="I83" s="50">
        <f t="shared" si="242"/>
        <v>95.7</v>
      </c>
      <c r="J83" s="31">
        <v>183</v>
      </c>
      <c r="K83" s="31">
        <v>235</v>
      </c>
      <c r="L83" s="31">
        <v>252</v>
      </c>
      <c r="M83" s="33">
        <f t="shared" si="210"/>
        <v>194.78260869565219</v>
      </c>
      <c r="N83" s="45">
        <f t="shared" si="211"/>
        <v>27.400000000000002</v>
      </c>
      <c r="O83" s="50">
        <f t="shared" si="212"/>
        <v>98.8</v>
      </c>
      <c r="P83" s="31">
        <v>166</v>
      </c>
      <c r="Q83" s="31">
        <v>238</v>
      </c>
      <c r="R83" s="31">
        <v>259</v>
      </c>
      <c r="S83" s="33">
        <f t="shared" si="213"/>
        <v>193.54838709677421</v>
      </c>
      <c r="T83" s="45">
        <f t="shared" si="214"/>
        <v>35.9</v>
      </c>
      <c r="U83" s="50">
        <f t="shared" si="215"/>
        <v>101.6</v>
      </c>
      <c r="V83" s="31">
        <v>150</v>
      </c>
      <c r="W83" s="31">
        <v>240</v>
      </c>
      <c r="X83" s="31">
        <v>266</v>
      </c>
      <c r="Y83" s="33">
        <f t="shared" si="216"/>
        <v>193.44827586206895</v>
      </c>
      <c r="Z83" s="45">
        <f t="shared" si="217"/>
        <v>43.6</v>
      </c>
      <c r="AA83" s="50">
        <f t="shared" si="218"/>
        <v>104.3</v>
      </c>
      <c r="AB83" s="31">
        <v>130</v>
      </c>
      <c r="AC83" s="31">
        <v>242</v>
      </c>
      <c r="AD83" s="31">
        <v>272</v>
      </c>
      <c r="AE83" s="33">
        <f t="shared" si="219"/>
        <v>192.67605633802816</v>
      </c>
      <c r="AF83" s="45">
        <f t="shared" si="220"/>
        <v>52.2</v>
      </c>
      <c r="AG83" s="50">
        <f t="shared" si="221"/>
        <v>106.69999999999999</v>
      </c>
      <c r="AI83" s="63">
        <f t="shared" si="222"/>
        <v>-9.1665185009581658E-3</v>
      </c>
      <c r="AJ83" s="55">
        <f t="shared" si="223"/>
        <v>9.0000000000000219E-3</v>
      </c>
      <c r="AK83" s="55">
        <f t="shared" si="224"/>
        <v>-3.9999999999999151E-3</v>
      </c>
      <c r="AL83" s="63">
        <f t="shared" si="225"/>
        <v>-9.4685501007409495E-3</v>
      </c>
      <c r="AM83" s="55">
        <f t="shared" si="226"/>
        <v>1.4000000000000021E-2</v>
      </c>
      <c r="AN83" s="55">
        <f t="shared" si="227"/>
        <v>-7.9999999999999724E-3</v>
      </c>
      <c r="AO83" s="63">
        <f t="shared" si="228"/>
        <v>-9.7411349545413785E-3</v>
      </c>
      <c r="AP83" s="55">
        <f t="shared" si="229"/>
        <v>2.1999999999999957E-2</v>
      </c>
      <c r="AQ83" s="55">
        <f t="shared" si="230"/>
        <v>-8.0000000000001129E-3</v>
      </c>
      <c r="AR83" s="63">
        <f t="shared" si="231"/>
        <v>-9.640153334322988E-3</v>
      </c>
      <c r="AS83" s="55">
        <f t="shared" si="232"/>
        <v>2.7000000000000027E-2</v>
      </c>
      <c r="AT83" s="55">
        <f t="shared" si="233"/>
        <v>-1.2000000000000028E-2</v>
      </c>
      <c r="AU83" s="63">
        <f t="shared" si="234"/>
        <v>-9.9290951691677776E-3</v>
      </c>
      <c r="AV83" s="55">
        <f t="shared" si="235"/>
        <v>4.000000000000007E-2</v>
      </c>
      <c r="AW83" s="55">
        <f t="shared" si="236"/>
        <v>-1.5000000000000142E-2</v>
      </c>
      <c r="AY83" s="72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73"/>
      <c r="CB83" s="31">
        <v>197</v>
      </c>
      <c r="CC83" s="31">
        <v>233</v>
      </c>
      <c r="CD83" s="31">
        <v>244</v>
      </c>
      <c r="CE83" s="33">
        <f t="shared" si="243"/>
        <v>194.04255319148936</v>
      </c>
      <c r="CF83" s="45">
        <f t="shared" si="244"/>
        <v>19.3</v>
      </c>
      <c r="CG83" s="50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 x14ac:dyDescent="0.4">
      <c r="B84" s="1236">
        <v>9</v>
      </c>
      <c r="C84" s="21" t="s">
        <v>229</v>
      </c>
      <c r="D84" s="32">
        <v>200</v>
      </c>
      <c r="E84" s="32">
        <v>232</v>
      </c>
      <c r="F84" s="32">
        <v>245</v>
      </c>
      <c r="G84" s="34">
        <f t="shared" si="240"/>
        <v>197.33333333333334</v>
      </c>
      <c r="H84" s="46">
        <f t="shared" si="241"/>
        <v>18.399999999999999</v>
      </c>
      <c r="I84" s="51">
        <f t="shared" si="242"/>
        <v>96.1</v>
      </c>
      <c r="J84" s="32">
        <v>188</v>
      </c>
      <c r="K84" s="32">
        <v>234</v>
      </c>
      <c r="L84" s="32">
        <v>254</v>
      </c>
      <c r="M84" s="34">
        <f t="shared" si="210"/>
        <v>198.18181818181819</v>
      </c>
      <c r="N84" s="46">
        <f t="shared" si="211"/>
        <v>26</v>
      </c>
      <c r="O84" s="51">
        <f t="shared" si="212"/>
        <v>99.6</v>
      </c>
      <c r="P84" s="32">
        <v>173</v>
      </c>
      <c r="Q84" s="32">
        <v>236</v>
      </c>
      <c r="R84" s="32">
        <v>261</v>
      </c>
      <c r="S84" s="34">
        <f t="shared" si="213"/>
        <v>197.04545454545456</v>
      </c>
      <c r="T84" s="46">
        <f t="shared" si="214"/>
        <v>33.700000000000003</v>
      </c>
      <c r="U84" s="51">
        <f t="shared" si="215"/>
        <v>102.4</v>
      </c>
      <c r="V84" s="32">
        <v>159</v>
      </c>
      <c r="W84" s="32">
        <v>238</v>
      </c>
      <c r="X84" s="32">
        <v>269</v>
      </c>
      <c r="Y84" s="34">
        <f t="shared" si="216"/>
        <v>196.90909090909091</v>
      </c>
      <c r="Z84" s="46">
        <f t="shared" si="217"/>
        <v>40.9</v>
      </c>
      <c r="AA84" s="51">
        <f t="shared" si="218"/>
        <v>105.5</v>
      </c>
      <c r="AB84" s="32">
        <v>143</v>
      </c>
      <c r="AC84" s="32">
        <v>240</v>
      </c>
      <c r="AD84" s="32">
        <v>276</v>
      </c>
      <c r="AE84" s="34">
        <f t="shared" si="219"/>
        <v>196.24060150375939</v>
      </c>
      <c r="AF84" s="46">
        <f t="shared" si="220"/>
        <v>48.199999999999996</v>
      </c>
      <c r="AG84" s="51">
        <f t="shared" si="221"/>
        <v>108.2</v>
      </c>
      <c r="AI84" s="64">
        <f t="shared" si="222"/>
        <v>-1.2863192698779294E-2</v>
      </c>
      <c r="AJ84" s="56">
        <f t="shared" si="223"/>
        <v>1.6999999999999994E-2</v>
      </c>
      <c r="AK84" s="56">
        <f t="shared" si="224"/>
        <v>-4.0000000000000565E-3</v>
      </c>
      <c r="AL84" s="64">
        <f t="shared" si="225"/>
        <v>-1.3421119270701429E-2</v>
      </c>
      <c r="AM84" s="56">
        <f t="shared" si="226"/>
        <v>2.5000000000000001E-2</v>
      </c>
      <c r="AN84" s="56">
        <f t="shared" si="227"/>
        <v>-4.0000000000000565E-3</v>
      </c>
      <c r="AO84" s="64">
        <f t="shared" si="228"/>
        <v>-1.4419965673447542E-2</v>
      </c>
      <c r="AP84" s="56">
        <f t="shared" si="229"/>
        <v>3.0000000000000037E-2</v>
      </c>
      <c r="AQ84" s="56">
        <f t="shared" si="230"/>
        <v>-1.0999999999999802E-2</v>
      </c>
      <c r="AR84" s="64">
        <f t="shared" si="231"/>
        <v>-0.16394800124950784</v>
      </c>
      <c r="AS84" s="56">
        <f t="shared" si="232"/>
        <v>-9.5000000000000001E-2</v>
      </c>
      <c r="AT84" s="56">
        <f t="shared" si="233"/>
        <v>-1.1999999999999886E-2</v>
      </c>
      <c r="AU84" s="64">
        <f t="shared" si="234"/>
        <v>-1.3668355097067359E-2</v>
      </c>
      <c r="AV84" s="56">
        <f t="shared" si="235"/>
        <v>4.5999999999999944E-2</v>
      </c>
      <c r="AW84" s="56">
        <f t="shared" si="236"/>
        <v>-1.6000000000000084E-2</v>
      </c>
      <c r="AY84" s="74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75"/>
      <c r="CB84" s="32">
        <v>200</v>
      </c>
      <c r="CC84" s="32">
        <v>232</v>
      </c>
      <c r="CD84" s="32">
        <v>245</v>
      </c>
      <c r="CE84" s="34">
        <f t="shared" si="243"/>
        <v>197.33333333333334</v>
      </c>
      <c r="CF84" s="46">
        <f t="shared" si="244"/>
        <v>18.399999999999999</v>
      </c>
      <c r="CG84" s="51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 x14ac:dyDescent="0.4">
      <c r="B85" s="1232">
        <v>9</v>
      </c>
      <c r="C85" s="17" t="s">
        <v>228</v>
      </c>
      <c r="D85" s="22">
        <v>205</v>
      </c>
      <c r="E85" s="22">
        <v>231</v>
      </c>
      <c r="F85" s="22">
        <v>246</v>
      </c>
      <c r="G85" s="28">
        <f t="shared" si="240"/>
        <v>201.95121951219511</v>
      </c>
      <c r="H85" s="47">
        <f t="shared" si="241"/>
        <v>16.7</v>
      </c>
      <c r="I85" s="52">
        <f t="shared" si="242"/>
        <v>96.5</v>
      </c>
      <c r="J85" s="22">
        <v>195</v>
      </c>
      <c r="K85" s="22">
        <v>232</v>
      </c>
      <c r="L85" s="22">
        <v>255</v>
      </c>
      <c r="M85" s="28">
        <f t="shared" si="210"/>
        <v>203</v>
      </c>
      <c r="N85" s="47">
        <f t="shared" si="211"/>
        <v>23.5</v>
      </c>
      <c r="O85" s="52">
        <f t="shared" si="212"/>
        <v>100</v>
      </c>
      <c r="P85" s="22">
        <v>183</v>
      </c>
      <c r="Q85" s="22">
        <v>234</v>
      </c>
      <c r="R85" s="22">
        <v>264</v>
      </c>
      <c r="S85" s="28">
        <f t="shared" si="213"/>
        <v>202.22222222222223</v>
      </c>
      <c r="T85" s="47">
        <f t="shared" si="214"/>
        <v>30.7</v>
      </c>
      <c r="U85" s="52">
        <f t="shared" si="215"/>
        <v>103.49999999999999</v>
      </c>
      <c r="V85" s="22">
        <v>171</v>
      </c>
      <c r="W85" s="22">
        <v>135</v>
      </c>
      <c r="X85" s="22">
        <v>272</v>
      </c>
      <c r="Y85" s="28">
        <f t="shared" si="216"/>
        <v>255.76642335766422</v>
      </c>
      <c r="Z85" s="47">
        <f t="shared" si="217"/>
        <v>50.4</v>
      </c>
      <c r="AA85" s="52">
        <f t="shared" si="218"/>
        <v>106.69999999999999</v>
      </c>
      <c r="AB85" s="22">
        <v>158</v>
      </c>
      <c r="AC85" s="22">
        <v>237</v>
      </c>
      <c r="AD85" s="22">
        <v>280</v>
      </c>
      <c r="AE85" s="28">
        <f t="shared" si="219"/>
        <v>201.14754098360658</v>
      </c>
      <c r="AF85" s="47">
        <f t="shared" si="220"/>
        <v>43.6</v>
      </c>
      <c r="AG85" s="52">
        <f t="shared" si="221"/>
        <v>109.80000000000001</v>
      </c>
      <c r="AI85" s="65">
        <f t="shared" si="222"/>
        <v>-2.0161475423381849E-2</v>
      </c>
      <c r="AJ85" s="57">
        <f t="shared" si="223"/>
        <v>1.6999999999999994E-2</v>
      </c>
      <c r="AK85" s="57">
        <f t="shared" si="224"/>
        <v>-3.9999999999999151E-3</v>
      </c>
      <c r="AL85" s="65">
        <f t="shared" si="225"/>
        <v>-1.64035902197462E-2</v>
      </c>
      <c r="AM85" s="57">
        <f t="shared" si="226"/>
        <v>2.4000000000000021E-2</v>
      </c>
      <c r="AN85" s="57">
        <f t="shared" si="227"/>
        <v>-4.0000000000000565E-3</v>
      </c>
      <c r="AO85" s="65">
        <f t="shared" si="228"/>
        <v>-1.7022593624264941E-2</v>
      </c>
      <c r="AP85" s="57">
        <f t="shared" si="229"/>
        <v>3.4999999999999962E-2</v>
      </c>
      <c r="AQ85" s="57">
        <f t="shared" si="230"/>
        <v>-4.0000000000000565E-3</v>
      </c>
      <c r="AR85" s="65">
        <f t="shared" si="231"/>
        <v>0.13305410406034601</v>
      </c>
      <c r="AS85" s="57">
        <f t="shared" si="232"/>
        <v>0.17599999999999993</v>
      </c>
      <c r="AT85" s="57">
        <f t="shared" si="233"/>
        <v>-8.0000000000001129E-3</v>
      </c>
      <c r="AU85" s="65">
        <f t="shared" si="234"/>
        <v>-1.6921117656311012E-2</v>
      </c>
      <c r="AV85" s="57">
        <f t="shared" si="235"/>
        <v>5.300000000000004E-2</v>
      </c>
      <c r="AW85" s="57">
        <f t="shared" si="236"/>
        <v>-7.9999999999999724E-3</v>
      </c>
      <c r="AY85" s="76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77"/>
      <c r="CB85" s="22">
        <v>205</v>
      </c>
      <c r="CC85" s="22">
        <v>231</v>
      </c>
      <c r="CD85" s="22">
        <v>246</v>
      </c>
      <c r="CE85" s="28">
        <f t="shared" si="243"/>
        <v>201.95121951219511</v>
      </c>
      <c r="CF85" s="47">
        <f t="shared" si="244"/>
        <v>16.7</v>
      </c>
      <c r="CG85" s="52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 x14ac:dyDescent="0.4">
      <c r="B86" s="1233">
        <v>9</v>
      </c>
      <c r="C86" s="19" t="s">
        <v>227</v>
      </c>
      <c r="D86" s="31">
        <v>210</v>
      </c>
      <c r="E86" s="31">
        <v>229</v>
      </c>
      <c r="F86" s="31">
        <v>247</v>
      </c>
      <c r="G86" s="33">
        <f t="shared" si="240"/>
        <v>209.18918918918919</v>
      </c>
      <c r="H86" s="45">
        <f t="shared" si="241"/>
        <v>15</v>
      </c>
      <c r="I86" s="50">
        <f t="shared" si="242"/>
        <v>96.899999999999991</v>
      </c>
      <c r="J86" s="31">
        <v>202</v>
      </c>
      <c r="K86" s="31">
        <v>230</v>
      </c>
      <c r="L86" s="31">
        <v>256</v>
      </c>
      <c r="M86" s="33">
        <f t="shared" si="210"/>
        <v>208.88888888888889</v>
      </c>
      <c r="N86" s="45">
        <f t="shared" si="211"/>
        <v>21.099999999999998</v>
      </c>
      <c r="O86" s="50">
        <f t="shared" si="212"/>
        <v>100.4</v>
      </c>
      <c r="P86" s="31">
        <v>193</v>
      </c>
      <c r="Q86" s="31">
        <v>231</v>
      </c>
      <c r="R86" s="31">
        <v>265</v>
      </c>
      <c r="S86" s="33">
        <f t="shared" si="213"/>
        <v>208.33333333333334</v>
      </c>
      <c r="T86" s="45">
        <f t="shared" si="214"/>
        <v>27.200000000000003</v>
      </c>
      <c r="U86" s="50">
        <f t="shared" si="215"/>
        <v>103.89999999999999</v>
      </c>
      <c r="V86" s="31">
        <v>184</v>
      </c>
      <c r="W86" s="31">
        <v>232</v>
      </c>
      <c r="X86" s="31">
        <v>274</v>
      </c>
      <c r="Y86" s="33">
        <f t="shared" si="216"/>
        <v>208</v>
      </c>
      <c r="Z86" s="45">
        <f t="shared" si="217"/>
        <v>32.800000000000004</v>
      </c>
      <c r="AA86" s="50">
        <f t="shared" si="218"/>
        <v>107.5</v>
      </c>
      <c r="AB86" s="31">
        <v>174</v>
      </c>
      <c r="AC86" s="31">
        <v>233</v>
      </c>
      <c r="AD86" s="31">
        <v>282</v>
      </c>
      <c r="AE86" s="33">
        <f t="shared" si="219"/>
        <v>207.22222222222223</v>
      </c>
      <c r="AF86" s="45">
        <f t="shared" si="220"/>
        <v>38.299999999999997</v>
      </c>
      <c r="AG86" s="50">
        <f t="shared" si="221"/>
        <v>110.60000000000001</v>
      </c>
      <c r="AI86" s="63">
        <f t="shared" si="222"/>
        <v>-1.7927049612286371E-2</v>
      </c>
      <c r="AJ86" s="55">
        <f t="shared" si="223"/>
        <v>0.02</v>
      </c>
      <c r="AK86" s="55">
        <f t="shared" si="224"/>
        <v>0</v>
      </c>
      <c r="AL86" s="63">
        <f t="shared" si="225"/>
        <v>-3.2161263843472898E-2</v>
      </c>
      <c r="AM86" s="55">
        <f t="shared" si="226"/>
        <v>3.0999999999999979E-2</v>
      </c>
      <c r="AN86" s="55">
        <f t="shared" si="227"/>
        <v>0</v>
      </c>
      <c r="AO86" s="63">
        <f t="shared" si="228"/>
        <v>-1.7699628597957262E-2</v>
      </c>
      <c r="AP86" s="55">
        <f t="shared" si="229"/>
        <v>3.1000000000000048E-2</v>
      </c>
      <c r="AQ86" s="55">
        <f t="shared" si="230"/>
        <v>-4.0000000000000565E-3</v>
      </c>
      <c r="AR86" s="63">
        <f t="shared" si="231"/>
        <v>-1.6016713091922007E-2</v>
      </c>
      <c r="AS86" s="55">
        <f t="shared" si="232"/>
        <v>3.7000000000000061E-2</v>
      </c>
      <c r="AT86" s="55">
        <f t="shared" si="233"/>
        <v>-3.0000000000001137E-3</v>
      </c>
      <c r="AU86" s="63">
        <f t="shared" si="234"/>
        <v>-1.8183225007737527E-2</v>
      </c>
      <c r="AV86" s="55">
        <f t="shared" si="235"/>
        <v>4.4999999999999929E-2</v>
      </c>
      <c r="AW86" s="55">
        <f t="shared" si="236"/>
        <v>-7.9999999999999724E-3</v>
      </c>
      <c r="AY86" s="72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73"/>
      <c r="CB86" s="31">
        <v>210</v>
      </c>
      <c r="CC86" s="31">
        <v>229</v>
      </c>
      <c r="CD86" s="31">
        <v>247</v>
      </c>
      <c r="CE86" s="33">
        <f t="shared" si="243"/>
        <v>209.18918918918919</v>
      </c>
      <c r="CF86" s="45">
        <f t="shared" si="244"/>
        <v>15</v>
      </c>
      <c r="CG86" s="50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 x14ac:dyDescent="0.4">
      <c r="B87" s="1233">
        <v>9</v>
      </c>
      <c r="C87" s="19" t="s">
        <v>226</v>
      </c>
      <c r="D87" s="31">
        <v>215</v>
      </c>
      <c r="E87" s="31">
        <v>228</v>
      </c>
      <c r="F87" s="31">
        <v>247</v>
      </c>
      <c r="G87" s="33">
        <f t="shared" si="240"/>
        <v>215.625</v>
      </c>
      <c r="H87" s="45">
        <f t="shared" si="241"/>
        <v>13</v>
      </c>
      <c r="I87" s="50">
        <f t="shared" si="242"/>
        <v>96.899999999999991</v>
      </c>
      <c r="J87" s="31">
        <v>210</v>
      </c>
      <c r="K87" s="31">
        <v>225</v>
      </c>
      <c r="L87" s="31">
        <v>256</v>
      </c>
      <c r="M87" s="33">
        <f t="shared" si="210"/>
        <v>220.43478260869566</v>
      </c>
      <c r="N87" s="45">
        <f t="shared" si="211"/>
        <v>18</v>
      </c>
      <c r="O87" s="50">
        <f t="shared" si="212"/>
        <v>100.4</v>
      </c>
      <c r="P87" s="31">
        <v>202</v>
      </c>
      <c r="Q87" s="31">
        <v>229</v>
      </c>
      <c r="R87" s="31">
        <v>266</v>
      </c>
      <c r="S87" s="33">
        <f t="shared" si="213"/>
        <v>214.6875</v>
      </c>
      <c r="T87" s="45">
        <f t="shared" si="214"/>
        <v>24.099999999999998</v>
      </c>
      <c r="U87" s="50">
        <f t="shared" si="215"/>
        <v>104.3</v>
      </c>
      <c r="V87" s="31">
        <v>195</v>
      </c>
      <c r="W87" s="31">
        <v>230</v>
      </c>
      <c r="X87" s="31">
        <v>275</v>
      </c>
      <c r="Y87" s="33">
        <f t="shared" si="216"/>
        <v>213.75</v>
      </c>
      <c r="Z87" s="45">
        <f t="shared" si="217"/>
        <v>29.099999999999998</v>
      </c>
      <c r="AA87" s="50">
        <f t="shared" si="218"/>
        <v>107.80000000000001</v>
      </c>
      <c r="AB87" s="31">
        <v>188</v>
      </c>
      <c r="AC87" s="31">
        <v>230</v>
      </c>
      <c r="AD87" s="31">
        <v>284</v>
      </c>
      <c r="AE87" s="33">
        <f t="shared" si="219"/>
        <v>213.75</v>
      </c>
      <c r="AF87" s="45">
        <f t="shared" si="220"/>
        <v>33.800000000000004</v>
      </c>
      <c r="AG87" s="50">
        <f t="shared" si="221"/>
        <v>111.4</v>
      </c>
      <c r="AI87" s="66"/>
      <c r="AJ87" s="54"/>
      <c r="AK87" s="54"/>
      <c r="AL87" s="66"/>
      <c r="AM87" s="54"/>
      <c r="AN87" s="54"/>
      <c r="AO87" s="66"/>
      <c r="AP87" s="54"/>
      <c r="AQ87" s="54"/>
      <c r="AR87" s="66"/>
      <c r="AS87" s="54"/>
      <c r="AT87" s="54"/>
      <c r="AU87" s="66"/>
      <c r="AV87" s="54"/>
      <c r="AW87" s="54"/>
      <c r="AY87" s="78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80"/>
      <c r="CB87" s="31">
        <v>215</v>
      </c>
      <c r="CC87" s="31">
        <v>228</v>
      </c>
      <c r="CD87" s="31">
        <v>247</v>
      </c>
      <c r="CE87" s="33">
        <f t="shared" si="243"/>
        <v>215.625</v>
      </c>
      <c r="CF87" s="45">
        <f t="shared" si="244"/>
        <v>13</v>
      </c>
      <c r="CG87" s="50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 x14ac:dyDescent="0.4">
      <c r="B88" s="1233">
        <v>9</v>
      </c>
      <c r="C88" s="19" t="s">
        <v>225</v>
      </c>
      <c r="D88" s="31">
        <v>220</v>
      </c>
      <c r="E88" s="31">
        <v>227</v>
      </c>
      <c r="F88" s="31">
        <v>246</v>
      </c>
      <c r="G88" s="33">
        <f t="shared" si="240"/>
        <v>223.84615384615384</v>
      </c>
      <c r="H88" s="45">
        <f t="shared" si="241"/>
        <v>10.6</v>
      </c>
      <c r="I88" s="50">
        <f t="shared" si="242"/>
        <v>96.5</v>
      </c>
      <c r="J88" s="31">
        <v>216</v>
      </c>
      <c r="K88" s="31">
        <v>227</v>
      </c>
      <c r="L88" s="31">
        <v>256</v>
      </c>
      <c r="M88" s="33">
        <f t="shared" si="210"/>
        <v>223.5</v>
      </c>
      <c r="N88" s="45">
        <f t="shared" si="211"/>
        <v>15.6</v>
      </c>
      <c r="O88" s="50">
        <f t="shared" si="212"/>
        <v>100.4</v>
      </c>
      <c r="P88" s="31">
        <v>212</v>
      </c>
      <c r="Q88" s="31">
        <v>226</v>
      </c>
      <c r="R88" s="31">
        <v>265</v>
      </c>
      <c r="S88" s="33">
        <f t="shared" si="213"/>
        <v>224.15094339622641</v>
      </c>
      <c r="T88" s="45">
        <f t="shared" si="214"/>
        <v>20</v>
      </c>
      <c r="U88" s="50">
        <f t="shared" si="215"/>
        <v>103.89999999999999</v>
      </c>
      <c r="V88" s="31">
        <v>208</v>
      </c>
      <c r="W88" s="31">
        <v>226</v>
      </c>
      <c r="X88" s="31">
        <v>275</v>
      </c>
      <c r="Y88" s="33">
        <f t="shared" si="216"/>
        <v>223.88059701492537</v>
      </c>
      <c r="Z88" s="45">
        <f t="shared" si="217"/>
        <v>24.4</v>
      </c>
      <c r="AA88" s="50">
        <f t="shared" si="218"/>
        <v>107.80000000000001</v>
      </c>
      <c r="AB88" s="31">
        <v>204</v>
      </c>
      <c r="AC88" s="31">
        <v>226</v>
      </c>
      <c r="AD88" s="31">
        <v>285</v>
      </c>
      <c r="AE88" s="33">
        <f t="shared" si="219"/>
        <v>223.7037037037037</v>
      </c>
      <c r="AF88" s="45">
        <f t="shared" si="220"/>
        <v>28.4</v>
      </c>
      <c r="AG88" s="50">
        <f t="shared" si="221"/>
        <v>111.80000000000001</v>
      </c>
      <c r="AI88" s="63">
        <f t="shared" ref="AI88:AI94" si="246">(G88-G87)/359</f>
        <v>2.290014998928646E-2</v>
      </c>
      <c r="AJ88" s="55">
        <f t="shared" ref="AJ88:AJ94" si="247">(H88-H87)/100</f>
        <v>-2.4000000000000004E-2</v>
      </c>
      <c r="AK88" s="55">
        <f t="shared" ref="AK88:AK94" si="248">(I88-I87)/100</f>
        <v>-3.9999999999999151E-3</v>
      </c>
      <c r="AL88" s="63">
        <f t="shared" ref="AL88:AL94" si="249">(M88-M87)/359</f>
        <v>8.53821000363327E-3</v>
      </c>
      <c r="AM88" s="55">
        <f t="shared" ref="AM88:AM94" si="250">(N88-N87)/100</f>
        <v>-2.4000000000000004E-2</v>
      </c>
      <c r="AN88" s="55">
        <f t="shared" ref="AN88:AN94" si="251">(O88-O87)/100</f>
        <v>0</v>
      </c>
      <c r="AO88" s="63">
        <f t="shared" ref="AO88:AO94" si="252">(S88-S87)/359</f>
        <v>2.6360566563304762E-2</v>
      </c>
      <c r="AP88" s="55">
        <f t="shared" ref="AP88:AP94" si="253">(T88-T87)/100</f>
        <v>-4.0999999999999981E-2</v>
      </c>
      <c r="AQ88" s="55">
        <f t="shared" ref="AQ88:AQ94" si="254">(U88-U87)/100</f>
        <v>-4.0000000000000565E-3</v>
      </c>
      <c r="AR88" s="63">
        <f t="shared" ref="AR88:AR94" si="255">(Y88-Y87)/359</f>
        <v>2.8218933189207162E-2</v>
      </c>
      <c r="AS88" s="55">
        <f t="shared" ref="AS88:AS94" si="256">(Z88-Z87)/100</f>
        <v>-4.6999999999999993E-2</v>
      </c>
      <c r="AT88" s="55">
        <f t="shared" ref="AT88:AT94" si="257">(AA88-AA87)/100</f>
        <v>0</v>
      </c>
      <c r="AU88" s="63">
        <f t="shared" ref="AU88:AU94" si="258">(AE88-AE87)/359</f>
        <v>2.7726194160734526E-2</v>
      </c>
      <c r="AV88" s="55">
        <f t="shared" ref="AV88:AV94" si="259">(AF88-AF87)/100</f>
        <v>-5.4000000000000055E-2</v>
      </c>
      <c r="AW88" s="55">
        <f t="shared" ref="AW88:AW94" si="260">(AG88-AG87)/100</f>
        <v>4.0000000000000565E-3</v>
      </c>
      <c r="AY88" s="72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73"/>
      <c r="CB88" s="31">
        <v>220</v>
      </c>
      <c r="CC88" s="31">
        <v>227</v>
      </c>
      <c r="CD88" s="31">
        <v>246</v>
      </c>
      <c r="CE88" s="33">
        <f t="shared" si="243"/>
        <v>223.84615384615384</v>
      </c>
      <c r="CF88" s="45">
        <f t="shared" si="244"/>
        <v>10.6</v>
      </c>
      <c r="CG88" s="50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 x14ac:dyDescent="0.4">
      <c r="B89" s="1236">
        <v>9</v>
      </c>
      <c r="C89" s="21" t="s">
        <v>224</v>
      </c>
      <c r="D89" s="32">
        <v>224</v>
      </c>
      <c r="E89" s="32">
        <v>226</v>
      </c>
      <c r="F89" s="32">
        <v>246</v>
      </c>
      <c r="G89" s="34">
        <f t="shared" si="240"/>
        <v>234.54545454545453</v>
      </c>
      <c r="H89" s="46">
        <f t="shared" si="241"/>
        <v>8.9</v>
      </c>
      <c r="I89" s="51">
        <f t="shared" si="242"/>
        <v>96.5</v>
      </c>
      <c r="J89" s="32">
        <v>222</v>
      </c>
      <c r="K89" s="32">
        <v>225</v>
      </c>
      <c r="L89" s="32">
        <v>255</v>
      </c>
      <c r="M89" s="34">
        <f t="shared" si="210"/>
        <v>234.54545454545453</v>
      </c>
      <c r="N89" s="46">
        <f t="shared" si="211"/>
        <v>12.9</v>
      </c>
      <c r="O89" s="51">
        <f t="shared" si="212"/>
        <v>100</v>
      </c>
      <c r="P89" s="32">
        <v>220</v>
      </c>
      <c r="Q89" s="32">
        <v>224</v>
      </c>
      <c r="R89" s="32">
        <v>264</v>
      </c>
      <c r="S89" s="34">
        <f t="shared" si="213"/>
        <v>234.54545454545453</v>
      </c>
      <c r="T89" s="46">
        <f t="shared" si="214"/>
        <v>16.7</v>
      </c>
      <c r="U89" s="51">
        <f t="shared" si="215"/>
        <v>103.49999999999999</v>
      </c>
      <c r="V89" s="32">
        <v>217</v>
      </c>
      <c r="W89" s="32">
        <v>224</v>
      </c>
      <c r="X89" s="32">
        <v>273</v>
      </c>
      <c r="Y89" s="34">
        <f t="shared" si="216"/>
        <v>232.5</v>
      </c>
      <c r="Z89" s="46">
        <f t="shared" si="217"/>
        <v>20.5</v>
      </c>
      <c r="AA89" s="51">
        <f t="shared" si="218"/>
        <v>107.1</v>
      </c>
      <c r="AB89" s="32">
        <v>216</v>
      </c>
      <c r="AC89" s="32">
        <v>223</v>
      </c>
      <c r="AD89" s="32">
        <v>284</v>
      </c>
      <c r="AE89" s="34">
        <f t="shared" si="219"/>
        <v>233.8235294117647</v>
      </c>
      <c r="AF89" s="46">
        <f t="shared" si="220"/>
        <v>23.9</v>
      </c>
      <c r="AG89" s="51">
        <f t="shared" si="221"/>
        <v>111.4</v>
      </c>
      <c r="AI89" s="64">
        <f t="shared" si="246"/>
        <v>2.9803066014765161E-2</v>
      </c>
      <c r="AJ89" s="56">
        <f t="shared" si="247"/>
        <v>-1.6999999999999994E-2</v>
      </c>
      <c r="AK89" s="56">
        <f t="shared" si="248"/>
        <v>0</v>
      </c>
      <c r="AL89" s="64">
        <f t="shared" si="249"/>
        <v>3.076728285641931E-2</v>
      </c>
      <c r="AM89" s="56">
        <f t="shared" si="250"/>
        <v>-2.6999999999999993E-2</v>
      </c>
      <c r="AN89" s="56">
        <f t="shared" si="251"/>
        <v>-4.0000000000000565E-3</v>
      </c>
      <c r="AO89" s="64">
        <f t="shared" si="252"/>
        <v>2.8954070053560231E-2</v>
      </c>
      <c r="AP89" s="56">
        <f t="shared" si="253"/>
        <v>-3.3000000000000008E-2</v>
      </c>
      <c r="AQ89" s="56">
        <f t="shared" si="254"/>
        <v>-4.0000000000000565E-3</v>
      </c>
      <c r="AR89" s="64">
        <f t="shared" si="255"/>
        <v>2.4009479067060246E-2</v>
      </c>
      <c r="AS89" s="56">
        <f t="shared" si="256"/>
        <v>-3.8999999999999986E-2</v>
      </c>
      <c r="AT89" s="56">
        <f t="shared" si="257"/>
        <v>-7.0000000000001701E-3</v>
      </c>
      <c r="AU89" s="64">
        <f t="shared" si="258"/>
        <v>2.8188929548916435E-2</v>
      </c>
      <c r="AV89" s="56">
        <f t="shared" si="259"/>
        <v>-4.4999999999999998E-2</v>
      </c>
      <c r="AW89" s="56">
        <f t="shared" si="260"/>
        <v>-4.0000000000000565E-3</v>
      </c>
      <c r="AY89" s="74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75"/>
      <c r="CB89" s="32">
        <v>224</v>
      </c>
      <c r="CC89" s="32">
        <v>226</v>
      </c>
      <c r="CD89" s="32">
        <v>246</v>
      </c>
      <c r="CE89" s="34">
        <f t="shared" si="243"/>
        <v>234.54545454545453</v>
      </c>
      <c r="CF89" s="46">
        <f t="shared" si="244"/>
        <v>8.9</v>
      </c>
      <c r="CG89" s="51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 x14ac:dyDescent="0.4">
      <c r="B90" s="1232">
        <v>9</v>
      </c>
      <c r="C90" s="17" t="s">
        <v>223</v>
      </c>
      <c r="D90" s="22">
        <v>227</v>
      </c>
      <c r="E90" s="22">
        <v>225</v>
      </c>
      <c r="F90" s="22">
        <v>245</v>
      </c>
      <c r="G90" s="28">
        <f t="shared" si="240"/>
        <v>246</v>
      </c>
      <c r="H90" s="47">
        <f t="shared" si="241"/>
        <v>8.2000000000000011</v>
      </c>
      <c r="I90" s="52">
        <f t="shared" si="242"/>
        <v>96.1</v>
      </c>
      <c r="J90" s="22">
        <v>227</v>
      </c>
      <c r="K90" s="22">
        <v>224</v>
      </c>
      <c r="L90" s="22">
        <v>254</v>
      </c>
      <c r="M90" s="28">
        <f t="shared" si="210"/>
        <v>246</v>
      </c>
      <c r="N90" s="47">
        <f t="shared" si="211"/>
        <v>11.799999999999999</v>
      </c>
      <c r="O90" s="52">
        <f t="shared" si="212"/>
        <v>99.6</v>
      </c>
      <c r="P90" s="22">
        <v>227</v>
      </c>
      <c r="Q90" s="22">
        <v>223</v>
      </c>
      <c r="R90" s="22">
        <v>262</v>
      </c>
      <c r="S90" s="28">
        <f t="shared" si="213"/>
        <v>246.15384615384616</v>
      </c>
      <c r="T90" s="47">
        <f t="shared" si="214"/>
        <v>14.899999999999999</v>
      </c>
      <c r="U90" s="52">
        <f t="shared" si="215"/>
        <v>102.69999999999999</v>
      </c>
      <c r="V90" s="22">
        <v>226</v>
      </c>
      <c r="W90" s="22">
        <v>221</v>
      </c>
      <c r="X90" s="22">
        <v>271</v>
      </c>
      <c r="Y90" s="28">
        <f t="shared" si="216"/>
        <v>246</v>
      </c>
      <c r="Z90" s="47">
        <f t="shared" si="217"/>
        <v>18.5</v>
      </c>
      <c r="AA90" s="52">
        <f t="shared" si="218"/>
        <v>106.3</v>
      </c>
      <c r="AB90" s="22">
        <v>227</v>
      </c>
      <c r="AC90" s="22">
        <v>220</v>
      </c>
      <c r="AD90" s="22">
        <v>281</v>
      </c>
      <c r="AE90" s="28">
        <f t="shared" si="219"/>
        <v>246.88524590163934</v>
      </c>
      <c r="AF90" s="47">
        <f t="shared" si="220"/>
        <v>21.7</v>
      </c>
      <c r="AG90" s="52">
        <f t="shared" si="221"/>
        <v>110.2</v>
      </c>
      <c r="AI90" s="65">
        <f t="shared" si="246"/>
        <v>3.1906811851101578E-2</v>
      </c>
      <c r="AJ90" s="57">
        <f t="shared" si="247"/>
        <v>-6.9999999999999932E-3</v>
      </c>
      <c r="AK90" s="57">
        <f t="shared" si="248"/>
        <v>-4.0000000000000565E-3</v>
      </c>
      <c r="AL90" s="65">
        <f t="shared" si="249"/>
        <v>3.1906811851101578E-2</v>
      </c>
      <c r="AM90" s="57">
        <f t="shared" si="250"/>
        <v>-1.1000000000000015E-2</v>
      </c>
      <c r="AN90" s="57">
        <f t="shared" si="251"/>
        <v>-4.0000000000000565E-3</v>
      </c>
      <c r="AO90" s="65">
        <f t="shared" si="252"/>
        <v>3.2335352669614563E-2</v>
      </c>
      <c r="AP90" s="57">
        <f t="shared" si="253"/>
        <v>-1.8000000000000006E-2</v>
      </c>
      <c r="AQ90" s="57">
        <f t="shared" si="254"/>
        <v>-7.9999999999999724E-3</v>
      </c>
      <c r="AR90" s="65">
        <f t="shared" si="255"/>
        <v>3.7604456824512536E-2</v>
      </c>
      <c r="AS90" s="57">
        <f t="shared" si="256"/>
        <v>-0.02</v>
      </c>
      <c r="AT90" s="57">
        <f t="shared" si="257"/>
        <v>-7.9999999999999724E-3</v>
      </c>
      <c r="AU90" s="65">
        <f t="shared" si="258"/>
        <v>3.638361139240847E-2</v>
      </c>
      <c r="AV90" s="57">
        <f t="shared" si="259"/>
        <v>-2.1999999999999992E-2</v>
      </c>
      <c r="AW90" s="57">
        <f t="shared" si="260"/>
        <v>-1.2000000000000028E-2</v>
      </c>
      <c r="AY90" s="76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77"/>
      <c r="CB90" s="22">
        <v>227</v>
      </c>
      <c r="CC90" s="22">
        <v>225</v>
      </c>
      <c r="CD90" s="22">
        <v>245</v>
      </c>
      <c r="CE90" s="28">
        <f t="shared" si="243"/>
        <v>246</v>
      </c>
      <c r="CF90" s="47">
        <f t="shared" si="244"/>
        <v>8.2000000000000011</v>
      </c>
      <c r="CG90" s="52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 x14ac:dyDescent="0.4">
      <c r="B91" s="1233">
        <v>9</v>
      </c>
      <c r="C91" s="19" t="s">
        <v>222</v>
      </c>
      <c r="D91" s="31">
        <v>230</v>
      </c>
      <c r="E91" s="31">
        <v>224</v>
      </c>
      <c r="F91" s="31">
        <v>244</v>
      </c>
      <c r="G91" s="33">
        <f t="shared" si="240"/>
        <v>258</v>
      </c>
      <c r="H91" s="45">
        <f t="shared" si="241"/>
        <v>8.2000000000000011</v>
      </c>
      <c r="I91" s="50">
        <f t="shared" si="242"/>
        <v>95.7</v>
      </c>
      <c r="J91" s="31">
        <v>232</v>
      </c>
      <c r="K91" s="31">
        <v>222</v>
      </c>
      <c r="L91" s="31">
        <v>252</v>
      </c>
      <c r="M91" s="33">
        <f t="shared" si="210"/>
        <v>260</v>
      </c>
      <c r="N91" s="45">
        <f t="shared" si="211"/>
        <v>11.899999999999999</v>
      </c>
      <c r="O91" s="50">
        <f t="shared" si="212"/>
        <v>98.8</v>
      </c>
      <c r="P91" s="31">
        <v>233</v>
      </c>
      <c r="Q91" s="31">
        <v>221</v>
      </c>
      <c r="R91" s="31">
        <v>260</v>
      </c>
      <c r="S91" s="33">
        <f t="shared" si="213"/>
        <v>258.46153846153845</v>
      </c>
      <c r="T91" s="45">
        <f t="shared" si="214"/>
        <v>15</v>
      </c>
      <c r="U91" s="50">
        <f t="shared" si="215"/>
        <v>102</v>
      </c>
      <c r="V91" s="31">
        <v>235</v>
      </c>
      <c r="W91" s="31">
        <v>219</v>
      </c>
      <c r="X91" s="31">
        <v>268</v>
      </c>
      <c r="Y91" s="33">
        <f t="shared" si="216"/>
        <v>259.59183673469386</v>
      </c>
      <c r="Z91" s="45">
        <f t="shared" si="217"/>
        <v>18.3</v>
      </c>
      <c r="AA91" s="50">
        <f t="shared" si="218"/>
        <v>105.1</v>
      </c>
      <c r="AB91" s="31">
        <v>238</v>
      </c>
      <c r="AC91" s="31">
        <v>217</v>
      </c>
      <c r="AD91" s="31">
        <v>276</v>
      </c>
      <c r="AE91" s="33">
        <f t="shared" si="219"/>
        <v>261.35593220338984</v>
      </c>
      <c r="AF91" s="45">
        <f t="shared" si="220"/>
        <v>21.4</v>
      </c>
      <c r="AG91" s="50">
        <f t="shared" si="221"/>
        <v>108.2</v>
      </c>
      <c r="AI91" s="63">
        <f t="shared" si="246"/>
        <v>3.3426183844011144E-2</v>
      </c>
      <c r="AJ91" s="55">
        <f t="shared" si="247"/>
        <v>0</v>
      </c>
      <c r="AK91" s="55">
        <f t="shared" si="248"/>
        <v>-3.9999999999999151E-3</v>
      </c>
      <c r="AL91" s="63">
        <f t="shared" si="249"/>
        <v>3.8997214484679667E-2</v>
      </c>
      <c r="AM91" s="55">
        <f t="shared" si="250"/>
        <v>9.9999999999999655E-4</v>
      </c>
      <c r="AN91" s="55">
        <f t="shared" si="251"/>
        <v>-7.9999999999999724E-3</v>
      </c>
      <c r="AO91" s="63">
        <f t="shared" si="252"/>
        <v>3.4283265481037023E-2</v>
      </c>
      <c r="AP91" s="55">
        <f t="shared" si="253"/>
        <v>1.0000000000000141E-3</v>
      </c>
      <c r="AQ91" s="55">
        <f t="shared" si="254"/>
        <v>-6.9999999999998865E-3</v>
      </c>
      <c r="AR91" s="63">
        <f t="shared" si="255"/>
        <v>3.7860269455971748E-2</v>
      </c>
      <c r="AS91" s="55">
        <f t="shared" si="256"/>
        <v>-1.9999999999999931E-3</v>
      </c>
      <c r="AT91" s="55">
        <f t="shared" si="257"/>
        <v>-1.2000000000000028E-2</v>
      </c>
      <c r="AU91" s="63">
        <f t="shared" si="258"/>
        <v>4.0308318389277169E-2</v>
      </c>
      <c r="AV91" s="55">
        <f t="shared" si="259"/>
        <v>-3.000000000000007E-3</v>
      </c>
      <c r="AW91" s="55">
        <f t="shared" si="260"/>
        <v>-0.02</v>
      </c>
      <c r="AY91" s="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73"/>
      <c r="CB91" s="31">
        <v>230</v>
      </c>
      <c r="CC91" s="31">
        <v>224</v>
      </c>
      <c r="CD91" s="31">
        <v>244</v>
      </c>
      <c r="CE91" s="33">
        <f t="shared" si="243"/>
        <v>258</v>
      </c>
      <c r="CF91" s="45">
        <f t="shared" si="244"/>
        <v>8.2000000000000011</v>
      </c>
      <c r="CG91" s="50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 x14ac:dyDescent="0.4">
      <c r="B92" s="1233">
        <v>9</v>
      </c>
      <c r="C92" s="19" t="s">
        <v>221</v>
      </c>
      <c r="D92" s="31">
        <v>232</v>
      </c>
      <c r="E92" s="31">
        <v>223</v>
      </c>
      <c r="F92" s="31">
        <v>243</v>
      </c>
      <c r="G92" s="33">
        <f t="shared" si="240"/>
        <v>267</v>
      </c>
      <c r="H92" s="45">
        <f t="shared" si="241"/>
        <v>8.2000000000000011</v>
      </c>
      <c r="I92" s="50">
        <f t="shared" si="242"/>
        <v>95.3</v>
      </c>
      <c r="J92" s="31">
        <v>235</v>
      </c>
      <c r="K92" s="31">
        <v>221</v>
      </c>
      <c r="L92" s="31">
        <v>250</v>
      </c>
      <c r="M92" s="33">
        <f t="shared" si="210"/>
        <v>268.9655172413793</v>
      </c>
      <c r="N92" s="45">
        <f t="shared" si="211"/>
        <v>11.600000000000001</v>
      </c>
      <c r="O92" s="50">
        <f t="shared" si="212"/>
        <v>98</v>
      </c>
      <c r="P92" s="31">
        <v>239</v>
      </c>
      <c r="Q92" s="31">
        <v>219</v>
      </c>
      <c r="R92" s="31">
        <v>257</v>
      </c>
      <c r="S92" s="33">
        <f t="shared" si="213"/>
        <v>271.57894736842104</v>
      </c>
      <c r="T92" s="45">
        <f t="shared" si="214"/>
        <v>14.799999999999999</v>
      </c>
      <c r="U92" s="50">
        <f t="shared" si="215"/>
        <v>100.8</v>
      </c>
      <c r="V92" s="31">
        <v>242</v>
      </c>
      <c r="W92" s="31">
        <v>217</v>
      </c>
      <c r="X92" s="31">
        <v>264</v>
      </c>
      <c r="Y92" s="33">
        <f t="shared" si="216"/>
        <v>271.91489361702128</v>
      </c>
      <c r="Z92" s="45">
        <f t="shared" si="217"/>
        <v>17.8</v>
      </c>
      <c r="AA92" s="50">
        <f t="shared" si="218"/>
        <v>103.49999999999999</v>
      </c>
      <c r="AB92" s="31">
        <v>246</v>
      </c>
      <c r="AC92" s="31">
        <v>215</v>
      </c>
      <c r="AD92" s="31">
        <v>272</v>
      </c>
      <c r="AE92" s="33">
        <f t="shared" si="219"/>
        <v>272.63157894736844</v>
      </c>
      <c r="AF92" s="45">
        <f t="shared" si="220"/>
        <v>21</v>
      </c>
      <c r="AG92" s="50">
        <f t="shared" si="221"/>
        <v>106.69999999999999</v>
      </c>
      <c r="AI92" s="63">
        <f t="shared" si="246"/>
        <v>2.5069637883008356E-2</v>
      </c>
      <c r="AJ92" s="55">
        <f t="shared" si="247"/>
        <v>0</v>
      </c>
      <c r="AK92" s="55">
        <f t="shared" si="248"/>
        <v>-4.0000000000000565E-3</v>
      </c>
      <c r="AL92" s="63">
        <f t="shared" si="249"/>
        <v>2.4973585630583016E-2</v>
      </c>
      <c r="AM92" s="55">
        <f t="shared" si="250"/>
        <v>-2.9999999999999714E-3</v>
      </c>
      <c r="AN92" s="55">
        <f t="shared" si="251"/>
        <v>-7.9999999999999724E-3</v>
      </c>
      <c r="AO92" s="63">
        <f t="shared" si="252"/>
        <v>3.6538743473210553E-2</v>
      </c>
      <c r="AP92" s="55">
        <f t="shared" si="253"/>
        <v>-2.0000000000000104E-3</v>
      </c>
      <c r="AQ92" s="55">
        <f t="shared" si="254"/>
        <v>-1.2000000000000028E-2</v>
      </c>
      <c r="AR92" s="63">
        <f t="shared" si="255"/>
        <v>3.4326063739073598E-2</v>
      </c>
      <c r="AS92" s="55">
        <f t="shared" si="256"/>
        <v>-5.0000000000000001E-3</v>
      </c>
      <c r="AT92" s="55">
        <f t="shared" si="257"/>
        <v>-1.6000000000000084E-2</v>
      </c>
      <c r="AU92" s="63">
        <f t="shared" si="258"/>
        <v>3.1408486752029521E-2</v>
      </c>
      <c r="AV92" s="55">
        <f t="shared" si="259"/>
        <v>-3.9999999999999862E-3</v>
      </c>
      <c r="AW92" s="55">
        <f t="shared" si="260"/>
        <v>-1.5000000000000142E-2</v>
      </c>
      <c r="AY92" s="72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73"/>
      <c r="CB92" s="31">
        <v>232</v>
      </c>
      <c r="CC92" s="31">
        <v>223</v>
      </c>
      <c r="CD92" s="31">
        <v>243</v>
      </c>
      <c r="CE92" s="33">
        <f t="shared" si="243"/>
        <v>267</v>
      </c>
      <c r="CF92" s="45">
        <f t="shared" si="244"/>
        <v>8.2000000000000011</v>
      </c>
      <c r="CG92" s="50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 x14ac:dyDescent="0.4">
      <c r="B93" s="1233">
        <v>9</v>
      </c>
      <c r="C93" s="19" t="s">
        <v>220</v>
      </c>
      <c r="D93" s="31">
        <v>237</v>
      </c>
      <c r="E93" s="31">
        <v>222</v>
      </c>
      <c r="F93" s="31">
        <v>239</v>
      </c>
      <c r="G93" s="33">
        <f t="shared" si="240"/>
        <v>292.94117647058823</v>
      </c>
      <c r="H93" s="45">
        <f t="shared" si="241"/>
        <v>7.1</v>
      </c>
      <c r="I93" s="50">
        <f t="shared" si="242"/>
        <v>93.7</v>
      </c>
      <c r="J93" s="31">
        <v>243</v>
      </c>
      <c r="K93" s="31">
        <v>220</v>
      </c>
      <c r="L93" s="31">
        <v>244</v>
      </c>
      <c r="M93" s="33">
        <f t="shared" si="210"/>
        <v>297.5</v>
      </c>
      <c r="N93" s="45">
        <f t="shared" si="211"/>
        <v>9.8000000000000007</v>
      </c>
      <c r="O93" s="50">
        <f t="shared" si="212"/>
        <v>95.7</v>
      </c>
      <c r="P93" s="31">
        <v>248</v>
      </c>
      <c r="Q93" s="31">
        <v>217</v>
      </c>
      <c r="R93" s="31">
        <v>250</v>
      </c>
      <c r="S93" s="33">
        <f t="shared" si="213"/>
        <v>296.36363636363637</v>
      </c>
      <c r="T93" s="45">
        <f t="shared" si="214"/>
        <v>13.200000000000001</v>
      </c>
      <c r="U93" s="50">
        <f t="shared" si="215"/>
        <v>98</v>
      </c>
      <c r="V93" s="31">
        <v>253</v>
      </c>
      <c r="W93" s="31">
        <v>215</v>
      </c>
      <c r="X93" s="31">
        <v>255</v>
      </c>
      <c r="Y93" s="33">
        <f t="shared" si="216"/>
        <v>297</v>
      </c>
      <c r="Z93" s="45">
        <f t="shared" si="217"/>
        <v>15.7</v>
      </c>
      <c r="AA93" s="50">
        <f t="shared" si="218"/>
        <v>100</v>
      </c>
      <c r="AB93" s="31">
        <v>258</v>
      </c>
      <c r="AC93" s="31">
        <v>211</v>
      </c>
      <c r="AD93" s="31">
        <v>262</v>
      </c>
      <c r="AE93" s="33">
        <f t="shared" si="219"/>
        <v>295.29411764705884</v>
      </c>
      <c r="AF93" s="45">
        <f t="shared" si="220"/>
        <v>19.5</v>
      </c>
      <c r="AG93" s="50">
        <f t="shared" si="221"/>
        <v>102.69999999999999</v>
      </c>
      <c r="AI93" s="63">
        <f t="shared" si="246"/>
        <v>7.2259544486318189E-2</v>
      </c>
      <c r="AJ93" s="55">
        <f t="shared" si="247"/>
        <v>-1.1000000000000015E-2</v>
      </c>
      <c r="AK93" s="55">
        <f t="shared" si="248"/>
        <v>-1.5999999999999945E-2</v>
      </c>
      <c r="AL93" s="63">
        <f t="shared" si="249"/>
        <v>7.9483238881951801E-2</v>
      </c>
      <c r="AM93" s="55">
        <f t="shared" si="250"/>
        <v>-1.8000000000000006E-2</v>
      </c>
      <c r="AN93" s="55">
        <f t="shared" si="251"/>
        <v>-2.2999999999999972E-2</v>
      </c>
      <c r="AO93" s="63">
        <f t="shared" si="252"/>
        <v>6.9038130905892295E-2</v>
      </c>
      <c r="AP93" s="55">
        <f t="shared" si="253"/>
        <v>-1.599999999999998E-2</v>
      </c>
      <c r="AQ93" s="55">
        <f t="shared" si="254"/>
        <v>-2.7999999999999973E-2</v>
      </c>
      <c r="AR93" s="63">
        <f t="shared" si="255"/>
        <v>6.9874948142002014E-2</v>
      </c>
      <c r="AS93" s="55">
        <f t="shared" si="256"/>
        <v>-2.1000000000000015E-2</v>
      </c>
      <c r="AT93" s="55">
        <f t="shared" si="257"/>
        <v>-3.4999999999999858E-2</v>
      </c>
      <c r="AU93" s="63">
        <f t="shared" si="258"/>
        <v>6.3126848745655717E-2</v>
      </c>
      <c r="AV93" s="55">
        <f t="shared" si="259"/>
        <v>-1.4999999999999999E-2</v>
      </c>
      <c r="AW93" s="55">
        <f t="shared" si="260"/>
        <v>-0.04</v>
      </c>
      <c r="AY93" s="72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73"/>
      <c r="CB93" s="31">
        <v>237</v>
      </c>
      <c r="CC93" s="31">
        <v>222</v>
      </c>
      <c r="CD93" s="31">
        <v>239</v>
      </c>
      <c r="CE93" s="33">
        <f t="shared" si="243"/>
        <v>292.94117647058823</v>
      </c>
      <c r="CF93" s="45">
        <f t="shared" si="244"/>
        <v>7.1</v>
      </c>
      <c r="CG93" s="50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8" thickBot="1" x14ac:dyDescent="0.45">
      <c r="B94" s="1234">
        <v>9</v>
      </c>
      <c r="C94" s="41" t="s">
        <v>219</v>
      </c>
      <c r="D94" s="42">
        <v>241</v>
      </c>
      <c r="E94" s="42">
        <v>221</v>
      </c>
      <c r="F94" s="42">
        <v>236</v>
      </c>
      <c r="G94" s="43">
        <f t="shared" si="240"/>
        <v>-45</v>
      </c>
      <c r="H94" s="48">
        <f t="shared" si="241"/>
        <v>8.3000000000000007</v>
      </c>
      <c r="I94" s="53">
        <f t="shared" si="242"/>
        <v>94.5</v>
      </c>
      <c r="J94" s="42">
        <v>247</v>
      </c>
      <c r="K94" s="42">
        <v>219</v>
      </c>
      <c r="L94" s="42">
        <v>240</v>
      </c>
      <c r="M94" s="43">
        <f t="shared" si="210"/>
        <v>-45</v>
      </c>
      <c r="N94" s="48">
        <f t="shared" si="211"/>
        <v>11.3</v>
      </c>
      <c r="O94" s="53">
        <f t="shared" si="212"/>
        <v>96.899999999999991</v>
      </c>
      <c r="P94" s="42">
        <v>253</v>
      </c>
      <c r="Q94" s="42">
        <v>216</v>
      </c>
      <c r="R94" s="42">
        <v>245</v>
      </c>
      <c r="S94" s="43">
        <f t="shared" si="213"/>
        <v>-47.027027027027025</v>
      </c>
      <c r="T94" s="48">
        <f t="shared" si="214"/>
        <v>14.6</v>
      </c>
      <c r="U94" s="53">
        <f t="shared" si="215"/>
        <v>99.2</v>
      </c>
      <c r="V94" s="42">
        <v>259</v>
      </c>
      <c r="W94" s="42">
        <v>213</v>
      </c>
      <c r="X94" s="42">
        <v>249</v>
      </c>
      <c r="Y94" s="43">
        <f t="shared" si="216"/>
        <v>-46.956521739130437</v>
      </c>
      <c r="Z94" s="48">
        <f t="shared" si="217"/>
        <v>17.8</v>
      </c>
      <c r="AA94" s="53">
        <f t="shared" si="218"/>
        <v>101.6</v>
      </c>
      <c r="AB94" s="42">
        <v>266</v>
      </c>
      <c r="AC94" s="42">
        <v>209</v>
      </c>
      <c r="AD94" s="42">
        <v>255</v>
      </c>
      <c r="AE94" s="43">
        <f t="shared" si="219"/>
        <v>-48.421052631578945</v>
      </c>
      <c r="AF94" s="48">
        <f t="shared" si="220"/>
        <v>21.4</v>
      </c>
      <c r="AG94" s="53">
        <f t="shared" si="221"/>
        <v>104.3</v>
      </c>
      <c r="AI94" s="67">
        <f t="shared" si="246"/>
        <v>-0.94134032443060789</v>
      </c>
      <c r="AJ94" s="68">
        <f t="shared" si="247"/>
        <v>1.2000000000000011E-2</v>
      </c>
      <c r="AK94" s="68">
        <f t="shared" si="248"/>
        <v>7.9999999999999724E-3</v>
      </c>
      <c r="AL94" s="67">
        <f t="shared" si="249"/>
        <v>-0.95403899721448471</v>
      </c>
      <c r="AM94" s="68">
        <f t="shared" si="250"/>
        <v>1.4999999999999999E-2</v>
      </c>
      <c r="AN94" s="68">
        <f t="shared" si="251"/>
        <v>1.1999999999999886E-2</v>
      </c>
      <c r="AO94" s="67">
        <f t="shared" si="252"/>
        <v>-0.95651995373443843</v>
      </c>
      <c r="AP94" s="68">
        <f t="shared" si="253"/>
        <v>1.3999999999999986E-2</v>
      </c>
      <c r="AQ94" s="68">
        <f t="shared" si="254"/>
        <v>1.2000000000000028E-2</v>
      </c>
      <c r="AR94" s="67">
        <f t="shared" si="255"/>
        <v>-0.95809616083323246</v>
      </c>
      <c r="AS94" s="68">
        <f t="shared" si="256"/>
        <v>2.1000000000000015E-2</v>
      </c>
      <c r="AT94" s="68">
        <f t="shared" si="257"/>
        <v>1.5999999999999945E-2</v>
      </c>
      <c r="AU94" s="67">
        <f t="shared" si="258"/>
        <v>-0.95742387264244511</v>
      </c>
      <c r="AV94" s="68">
        <f t="shared" si="259"/>
        <v>1.8999999999999986E-2</v>
      </c>
      <c r="AW94" s="68">
        <f t="shared" si="260"/>
        <v>1.6000000000000084E-2</v>
      </c>
      <c r="AY94" s="81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3"/>
      <c r="CB94" s="42">
        <v>241</v>
      </c>
      <c r="CC94" s="42">
        <v>221</v>
      </c>
      <c r="CD94" s="42">
        <v>236</v>
      </c>
      <c r="CE94" s="43">
        <f t="shared" si="243"/>
        <v>-45</v>
      </c>
      <c r="CF94" s="48">
        <f t="shared" si="244"/>
        <v>8.3000000000000007</v>
      </c>
      <c r="CG94" s="53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 x14ac:dyDescent="0.4">
      <c r="B95" s="1235">
        <v>8</v>
      </c>
      <c r="C95" s="38" t="s">
        <v>233</v>
      </c>
      <c r="D95" s="39">
        <v>164</v>
      </c>
      <c r="E95" s="39">
        <v>208</v>
      </c>
      <c r="F95" s="39">
        <v>210</v>
      </c>
      <c r="G95" s="40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4">
        <f t="shared" ref="H95:H126" si="262">ROUND((MAX(D95/255, E95/255, F95/255) - MIN(D95/255, E95/255, F95/255))/MAX(D95/255, E95/255, F95/255),3)*100</f>
        <v>21.9</v>
      </c>
      <c r="I95" s="49">
        <f t="shared" ref="I95:I126" si="263">ROUND(MAX(D95/255, E95/255, F95/255),3)*100</f>
        <v>82.399999999999991</v>
      </c>
      <c r="J95" s="39">
        <v>150</v>
      </c>
      <c r="K95" s="39">
        <v>210</v>
      </c>
      <c r="L95" s="39">
        <v>214</v>
      </c>
      <c r="M95" s="40">
        <f t="shared" si="210"/>
        <v>183.75</v>
      </c>
      <c r="N95" s="44">
        <f t="shared" si="211"/>
        <v>29.9</v>
      </c>
      <c r="O95" s="49">
        <f t="shared" si="212"/>
        <v>83.899999999999991</v>
      </c>
      <c r="P95" s="39">
        <v>134</v>
      </c>
      <c r="Q95" s="39">
        <v>213</v>
      </c>
      <c r="R95" s="39">
        <v>218</v>
      </c>
      <c r="S95" s="40">
        <f t="shared" si="213"/>
        <v>183.57142857142856</v>
      </c>
      <c r="T95" s="44">
        <f t="shared" si="214"/>
        <v>38.5</v>
      </c>
      <c r="U95" s="49">
        <f t="shared" si="215"/>
        <v>85.5</v>
      </c>
      <c r="V95" s="39">
        <v>118</v>
      </c>
      <c r="W95" s="39">
        <v>215</v>
      </c>
      <c r="X95" s="39">
        <v>221</v>
      </c>
      <c r="Y95" s="40">
        <f t="shared" si="216"/>
        <v>183.49514563106797</v>
      </c>
      <c r="Z95" s="44">
        <f t="shared" si="217"/>
        <v>46.6</v>
      </c>
      <c r="AA95" s="49">
        <f t="shared" si="218"/>
        <v>86.7</v>
      </c>
      <c r="AB95" s="39">
        <v>93</v>
      </c>
      <c r="AC95" s="39">
        <v>217</v>
      </c>
      <c r="AD95" s="39">
        <v>225</v>
      </c>
      <c r="AE95" s="40">
        <f t="shared" si="219"/>
        <v>183.63636363636363</v>
      </c>
      <c r="AF95" s="44">
        <f t="shared" si="220"/>
        <v>58.699999999999996</v>
      </c>
      <c r="AG95" s="49">
        <f t="shared" si="221"/>
        <v>88.2</v>
      </c>
      <c r="AI95" s="61">
        <f t="shared" ref="AI95:AI101" si="264">(G95-G96)/359</f>
        <v>-1.0899842557829734E-2</v>
      </c>
      <c r="AJ95" s="62">
        <f t="shared" ref="AJ95:AJ101" si="265">(H95-H96)/100</f>
        <v>1.9999999999999931E-3</v>
      </c>
      <c r="AK95" s="62">
        <f t="shared" ref="AK95:AK101" si="266">(I95-I96)/100</f>
        <v>-7.0000000000000288E-3</v>
      </c>
      <c r="AL95" s="61">
        <f t="shared" ref="AL95:AL101" si="267">(M95-M96)/359</f>
        <v>-7.5530319262909545E-3</v>
      </c>
      <c r="AM95" s="62">
        <f t="shared" ref="AM95:AM101" si="268">(N95-N96)/100</f>
        <v>-1.0000000000000141E-3</v>
      </c>
      <c r="AN95" s="62">
        <f t="shared" ref="AN95:AN101" si="269">(O95-O96)/100</f>
        <v>-1.2000000000000028E-2</v>
      </c>
      <c r="AO95" s="61">
        <f t="shared" ref="AO95:AO101" si="270">(S95-S96)/359</f>
        <v>-9.7141920835186989E-3</v>
      </c>
      <c r="AP95" s="62">
        <f t="shared" ref="AP95:AP101" si="271">(T95-T96)/100</f>
        <v>2.0000000000000282E-3</v>
      </c>
      <c r="AQ95" s="62">
        <f t="shared" ref="AQ95:AQ101" si="272">(U95-U96)/100</f>
        <v>-1.5999999999999945E-2</v>
      </c>
      <c r="AR95" s="61">
        <f t="shared" ref="AR95:AR101" si="273">(Y95-Y96)/359</f>
        <v>2.9234388944479026E-2</v>
      </c>
      <c r="AS95" s="62">
        <f t="shared" ref="AS95:AS101" si="274">(Z95-Z96)/100</f>
        <v>-3.1999999999999959E-2</v>
      </c>
      <c r="AT95" s="62">
        <f t="shared" ref="AT95:AT101" si="275">(AA95-AA96)/100</f>
        <v>-7.7999999999999972E-2</v>
      </c>
      <c r="AU95" s="61">
        <f t="shared" ref="AU95:AU101" si="276">(AE95-AE96)/359</f>
        <v>-9.533314465315159E-3</v>
      </c>
      <c r="AV95" s="62">
        <f t="shared" ref="AV95:AV101" si="277">(AF95-AF96)/100</f>
        <v>1.0000000000000141E-3</v>
      </c>
      <c r="AW95" s="62">
        <f t="shared" ref="AW95:AW101" si="278">(AG95-AG96)/100</f>
        <v>-2.7999999999999973E-2</v>
      </c>
      <c r="AY95" s="69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CB95" s="39">
        <v>164</v>
      </c>
      <c r="CC95" s="39">
        <v>208</v>
      </c>
      <c r="CD95" s="39">
        <v>210</v>
      </c>
      <c r="CE95" s="40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4">
        <f t="shared" ref="CF95:CF126" si="280">ROUND((MAX(CB95/255, CC95/255, CD95/255) - MIN(CB95/255, CC95/255, CD95/255))/MAX(CB95/255, CC95/255, CD95/255),3)*100</f>
        <v>21.9</v>
      </c>
      <c r="CG95" s="49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 x14ac:dyDescent="0.4">
      <c r="B96" s="1233">
        <v>8</v>
      </c>
      <c r="C96" s="19" t="s">
        <v>232</v>
      </c>
      <c r="D96" s="31">
        <v>166</v>
      </c>
      <c r="E96" s="31">
        <v>207</v>
      </c>
      <c r="F96" s="31">
        <v>212</v>
      </c>
      <c r="G96" s="33">
        <f t="shared" si="261"/>
        <v>186.52173913043478</v>
      </c>
      <c r="H96" s="45">
        <f t="shared" si="262"/>
        <v>21.7</v>
      </c>
      <c r="I96" s="50">
        <f t="shared" si="263"/>
        <v>83.1</v>
      </c>
      <c r="J96" s="31">
        <v>152</v>
      </c>
      <c r="K96" s="31">
        <v>210</v>
      </c>
      <c r="L96" s="31">
        <v>217</v>
      </c>
      <c r="M96" s="33">
        <f t="shared" si="210"/>
        <v>186.46153846153845</v>
      </c>
      <c r="N96" s="45">
        <f t="shared" si="211"/>
        <v>30</v>
      </c>
      <c r="O96" s="50">
        <f t="shared" si="212"/>
        <v>85.1</v>
      </c>
      <c r="P96" s="31">
        <v>137</v>
      </c>
      <c r="Q96" s="31">
        <v>212</v>
      </c>
      <c r="R96" s="31">
        <v>222</v>
      </c>
      <c r="S96" s="33">
        <f t="shared" si="213"/>
        <v>187.05882352941177</v>
      </c>
      <c r="T96" s="45">
        <f t="shared" si="214"/>
        <v>38.299999999999997</v>
      </c>
      <c r="U96" s="50">
        <f t="shared" si="215"/>
        <v>87.1</v>
      </c>
      <c r="V96" s="31">
        <v>121</v>
      </c>
      <c r="W96" s="31">
        <v>241</v>
      </c>
      <c r="X96" s="31">
        <v>227</v>
      </c>
      <c r="Y96" s="33">
        <f t="shared" si="216"/>
        <v>173</v>
      </c>
      <c r="Z96" s="45">
        <f t="shared" si="217"/>
        <v>49.8</v>
      </c>
      <c r="AA96" s="50">
        <f t="shared" si="218"/>
        <v>94.5</v>
      </c>
      <c r="AB96" s="31">
        <v>96</v>
      </c>
      <c r="AC96" s="31">
        <v>216</v>
      </c>
      <c r="AD96" s="31">
        <v>232</v>
      </c>
      <c r="AE96" s="33">
        <f t="shared" si="219"/>
        <v>187.05882352941177</v>
      </c>
      <c r="AF96" s="45">
        <f t="shared" si="220"/>
        <v>58.599999999999994</v>
      </c>
      <c r="AG96" s="50">
        <f t="shared" si="221"/>
        <v>91</v>
      </c>
      <c r="AI96" s="63">
        <f t="shared" si="264"/>
        <v>-1.4533123410439672E-2</v>
      </c>
      <c r="AJ96" s="55">
        <f t="shared" si="265"/>
        <v>3.000000000000007E-3</v>
      </c>
      <c r="AK96" s="55">
        <f t="shared" si="266"/>
        <v>-1.2000000000000028E-2</v>
      </c>
      <c r="AL96" s="63">
        <f t="shared" si="267"/>
        <v>-1.5949753589029378E-2</v>
      </c>
      <c r="AM96" s="55">
        <f t="shared" si="268"/>
        <v>1.0000000000000035E-2</v>
      </c>
      <c r="AN96" s="55">
        <f t="shared" si="269"/>
        <v>-1.6000000000000084E-2</v>
      </c>
      <c r="AO96" s="63">
        <f t="shared" si="270"/>
        <v>-1.3763722759298696E-2</v>
      </c>
      <c r="AP96" s="55">
        <f t="shared" si="271"/>
        <v>8.9999999999999854E-3</v>
      </c>
      <c r="AQ96" s="55">
        <f t="shared" si="272"/>
        <v>-1.9000000000000059E-2</v>
      </c>
      <c r="AR96" s="63">
        <f t="shared" si="273"/>
        <v>-5.2609449729331972E-2</v>
      </c>
      <c r="AS96" s="55">
        <f t="shared" si="274"/>
        <v>4.2999999999999969E-2</v>
      </c>
      <c r="AT96" s="55">
        <f t="shared" si="275"/>
        <v>3.0999999999999944E-2</v>
      </c>
      <c r="AU96" s="63">
        <f t="shared" si="276"/>
        <v>-1.1287709141223805E-2</v>
      </c>
      <c r="AV96" s="55">
        <f t="shared" si="277"/>
        <v>2.1000000000000015E-2</v>
      </c>
      <c r="AW96" s="55">
        <f t="shared" si="278"/>
        <v>-2.7000000000000027E-2</v>
      </c>
      <c r="AY96" s="72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73"/>
      <c r="CB96" s="31">
        <v>166</v>
      </c>
      <c r="CC96" s="31">
        <v>207</v>
      </c>
      <c r="CD96" s="31">
        <v>212</v>
      </c>
      <c r="CE96" s="33">
        <f t="shared" si="279"/>
        <v>186.52173913043478</v>
      </c>
      <c r="CF96" s="45">
        <f t="shared" si="280"/>
        <v>21.7</v>
      </c>
      <c r="CG96" s="50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 x14ac:dyDescent="0.4">
      <c r="B97" s="1233">
        <v>8</v>
      </c>
      <c r="C97" s="19" t="s">
        <v>231</v>
      </c>
      <c r="D97" s="31">
        <v>169</v>
      </c>
      <c r="E97" s="31">
        <v>206</v>
      </c>
      <c r="F97" s="31">
        <v>215</v>
      </c>
      <c r="G97" s="33">
        <f t="shared" si="261"/>
        <v>191.73913043478262</v>
      </c>
      <c r="H97" s="45">
        <f t="shared" si="262"/>
        <v>21.4</v>
      </c>
      <c r="I97" s="50">
        <f t="shared" si="263"/>
        <v>84.3</v>
      </c>
      <c r="J97" s="31">
        <v>157</v>
      </c>
      <c r="K97" s="31">
        <v>208</v>
      </c>
      <c r="L97" s="31">
        <v>221</v>
      </c>
      <c r="M97" s="33">
        <f t="shared" si="210"/>
        <v>192.1875</v>
      </c>
      <c r="N97" s="45">
        <f t="shared" si="211"/>
        <v>28.999999999999996</v>
      </c>
      <c r="O97" s="50">
        <f t="shared" si="212"/>
        <v>86.7</v>
      </c>
      <c r="P97" s="31">
        <v>142</v>
      </c>
      <c r="Q97" s="31">
        <v>210</v>
      </c>
      <c r="R97" s="31">
        <v>227</v>
      </c>
      <c r="S97" s="33">
        <f t="shared" si="213"/>
        <v>192</v>
      </c>
      <c r="T97" s="45">
        <f t="shared" si="214"/>
        <v>37.4</v>
      </c>
      <c r="U97" s="50">
        <f t="shared" si="215"/>
        <v>89</v>
      </c>
      <c r="V97" s="31">
        <v>127</v>
      </c>
      <c r="W97" s="31">
        <v>212</v>
      </c>
      <c r="X97" s="31">
        <v>233</v>
      </c>
      <c r="Y97" s="33">
        <f t="shared" si="216"/>
        <v>191.88679245283018</v>
      </c>
      <c r="Z97" s="45">
        <f t="shared" si="217"/>
        <v>45.5</v>
      </c>
      <c r="AA97" s="50">
        <f t="shared" si="218"/>
        <v>91.4</v>
      </c>
      <c r="AB97" s="31">
        <v>104</v>
      </c>
      <c r="AC97" s="31">
        <v>214</v>
      </c>
      <c r="AD97" s="31">
        <v>239</v>
      </c>
      <c r="AE97" s="33">
        <f t="shared" si="219"/>
        <v>191.11111111111111</v>
      </c>
      <c r="AF97" s="45">
        <f t="shared" si="220"/>
        <v>56.499999999999993</v>
      </c>
      <c r="AG97" s="50">
        <f t="shared" si="221"/>
        <v>93.7</v>
      </c>
      <c r="AI97" s="63">
        <f t="shared" si="264"/>
        <v>-1.005489352233902E-2</v>
      </c>
      <c r="AJ97" s="55">
        <f t="shared" si="265"/>
        <v>1.4999999999999965E-2</v>
      </c>
      <c r="AK97" s="55">
        <f t="shared" si="266"/>
        <v>-4.0000000000000565E-3</v>
      </c>
      <c r="AL97" s="63">
        <f t="shared" si="267"/>
        <v>-7.1492990547513818E-3</v>
      </c>
      <c r="AM97" s="55">
        <f t="shared" si="268"/>
        <v>1.4999999999999928E-2</v>
      </c>
      <c r="AN97" s="55">
        <f t="shared" si="269"/>
        <v>-3.9999999999999151E-3</v>
      </c>
      <c r="AO97" s="63">
        <f t="shared" si="270"/>
        <v>-7.3374549901487644E-3</v>
      </c>
      <c r="AP97" s="55">
        <f t="shared" si="271"/>
        <v>1.6000000000000014E-2</v>
      </c>
      <c r="AQ97" s="55">
        <f t="shared" si="272"/>
        <v>-7.9999999999999724E-3</v>
      </c>
      <c r="AR97" s="63">
        <f t="shared" si="273"/>
        <v>-7.8526181061587229E-3</v>
      </c>
      <c r="AS97" s="55">
        <f t="shared" si="274"/>
        <v>2.2999999999999972E-2</v>
      </c>
      <c r="AT97" s="55">
        <f t="shared" si="275"/>
        <v>-1.0999999999999944E-2</v>
      </c>
      <c r="AU97" s="63">
        <f t="shared" si="276"/>
        <v>-7.6185034402304324E-3</v>
      </c>
      <c r="AV97" s="55">
        <f t="shared" si="277"/>
        <v>2.999999999999993E-2</v>
      </c>
      <c r="AW97" s="55">
        <f t="shared" si="278"/>
        <v>-1.5999999999999945E-2</v>
      </c>
      <c r="AY97" s="72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73"/>
      <c r="CB97" s="31">
        <v>169</v>
      </c>
      <c r="CC97" s="31">
        <v>206</v>
      </c>
      <c r="CD97" s="31">
        <v>215</v>
      </c>
      <c r="CE97" s="33">
        <f t="shared" si="279"/>
        <v>191.73913043478262</v>
      </c>
      <c r="CF97" s="45">
        <f t="shared" si="280"/>
        <v>21.4</v>
      </c>
      <c r="CG97" s="50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 x14ac:dyDescent="0.4">
      <c r="B98" s="1233">
        <v>8</v>
      </c>
      <c r="C98" s="19" t="s">
        <v>230</v>
      </c>
      <c r="D98" s="31">
        <v>173</v>
      </c>
      <c r="E98" s="31">
        <v>205</v>
      </c>
      <c r="F98" s="31">
        <v>216</v>
      </c>
      <c r="G98" s="33">
        <f t="shared" si="261"/>
        <v>195.34883720930233</v>
      </c>
      <c r="H98" s="45">
        <f t="shared" si="262"/>
        <v>19.900000000000002</v>
      </c>
      <c r="I98" s="50">
        <f t="shared" si="263"/>
        <v>84.7</v>
      </c>
      <c r="J98" s="31">
        <v>161</v>
      </c>
      <c r="K98" s="31">
        <v>207</v>
      </c>
      <c r="L98" s="31">
        <v>222</v>
      </c>
      <c r="M98" s="33">
        <f t="shared" si="210"/>
        <v>194.75409836065575</v>
      </c>
      <c r="N98" s="45">
        <f t="shared" si="211"/>
        <v>27.500000000000004</v>
      </c>
      <c r="O98" s="50">
        <f t="shared" si="212"/>
        <v>87.1</v>
      </c>
      <c r="P98" s="31">
        <v>147</v>
      </c>
      <c r="Q98" s="31">
        <v>209</v>
      </c>
      <c r="R98" s="31">
        <v>229</v>
      </c>
      <c r="S98" s="33">
        <f t="shared" si="213"/>
        <v>194.63414634146341</v>
      </c>
      <c r="T98" s="45">
        <f t="shared" si="214"/>
        <v>35.799999999999997</v>
      </c>
      <c r="U98" s="50">
        <f t="shared" si="215"/>
        <v>89.8</v>
      </c>
      <c r="V98" s="31">
        <v>134</v>
      </c>
      <c r="W98" s="31">
        <v>211</v>
      </c>
      <c r="X98" s="31">
        <v>236</v>
      </c>
      <c r="Y98" s="33">
        <f t="shared" si="216"/>
        <v>194.70588235294116</v>
      </c>
      <c r="Z98" s="45">
        <f t="shared" si="217"/>
        <v>43.2</v>
      </c>
      <c r="AA98" s="50">
        <f t="shared" si="218"/>
        <v>92.5</v>
      </c>
      <c r="AB98" s="31">
        <v>113</v>
      </c>
      <c r="AC98" s="31">
        <v>213</v>
      </c>
      <c r="AD98" s="31">
        <v>243</v>
      </c>
      <c r="AE98" s="33">
        <f t="shared" si="219"/>
        <v>193.84615384615384</v>
      </c>
      <c r="AF98" s="45">
        <f t="shared" si="220"/>
        <v>53.5</v>
      </c>
      <c r="AG98" s="50">
        <f t="shared" si="221"/>
        <v>95.3</v>
      </c>
      <c r="AI98" s="63">
        <f t="shared" si="264"/>
        <v>-1.0238309288579705E-2</v>
      </c>
      <c r="AJ98" s="55">
        <f t="shared" si="265"/>
        <v>1.0000000000000035E-2</v>
      </c>
      <c r="AK98" s="55">
        <f t="shared" si="266"/>
        <v>-3.9999999999999151E-3</v>
      </c>
      <c r="AL98" s="63">
        <f t="shared" si="267"/>
        <v>-1.0770449288347261E-2</v>
      </c>
      <c r="AM98" s="55">
        <f t="shared" si="268"/>
        <v>1.6000000000000014E-2</v>
      </c>
      <c r="AN98" s="55">
        <f t="shared" si="269"/>
        <v>-7.0000000000000288E-3</v>
      </c>
      <c r="AO98" s="63">
        <f t="shared" si="270"/>
        <v>-1.2014546182699787E-2</v>
      </c>
      <c r="AP98" s="55">
        <f t="shared" si="271"/>
        <v>2.8999999999999984E-2</v>
      </c>
      <c r="AQ98" s="55">
        <f t="shared" si="272"/>
        <v>-8.0000000000001129E-3</v>
      </c>
      <c r="AR98" s="63">
        <f t="shared" si="273"/>
        <v>-1.1264951663116547E-2</v>
      </c>
      <c r="AS98" s="55">
        <f t="shared" si="274"/>
        <v>0.03</v>
      </c>
      <c r="AT98" s="55">
        <f t="shared" si="275"/>
        <v>-1.2000000000000028E-2</v>
      </c>
      <c r="AU98" s="63">
        <f t="shared" si="276"/>
        <v>-1.2537475186247066E-2</v>
      </c>
      <c r="AV98" s="55">
        <f t="shared" si="277"/>
        <v>4.4999999999999998E-2</v>
      </c>
      <c r="AW98" s="55">
        <f t="shared" si="278"/>
        <v>-1.5999999999999945E-2</v>
      </c>
      <c r="AY98" s="72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73"/>
      <c r="CB98" s="31">
        <v>173</v>
      </c>
      <c r="CC98" s="31">
        <v>205</v>
      </c>
      <c r="CD98" s="31">
        <v>216</v>
      </c>
      <c r="CE98" s="33">
        <f t="shared" si="279"/>
        <v>195.34883720930233</v>
      </c>
      <c r="CF98" s="45">
        <f t="shared" si="280"/>
        <v>19.900000000000002</v>
      </c>
      <c r="CG98" s="50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 x14ac:dyDescent="0.4">
      <c r="B99" s="1236">
        <v>8</v>
      </c>
      <c r="C99" s="21" t="s">
        <v>229</v>
      </c>
      <c r="D99" s="32">
        <v>176</v>
      </c>
      <c r="E99" s="32">
        <v>204</v>
      </c>
      <c r="F99" s="32">
        <v>217</v>
      </c>
      <c r="G99" s="34">
        <f t="shared" si="261"/>
        <v>199.02439024390245</v>
      </c>
      <c r="H99" s="46">
        <f t="shared" si="262"/>
        <v>18.899999999999999</v>
      </c>
      <c r="I99" s="51">
        <f t="shared" si="263"/>
        <v>85.1</v>
      </c>
      <c r="J99" s="32">
        <v>166</v>
      </c>
      <c r="K99" s="32">
        <v>206</v>
      </c>
      <c r="L99" s="32">
        <v>224</v>
      </c>
      <c r="M99" s="34">
        <f t="shared" si="210"/>
        <v>198.62068965517241</v>
      </c>
      <c r="N99" s="46">
        <f t="shared" si="211"/>
        <v>25.900000000000002</v>
      </c>
      <c r="O99" s="51">
        <f t="shared" si="212"/>
        <v>87.8</v>
      </c>
      <c r="P99" s="32">
        <v>155</v>
      </c>
      <c r="Q99" s="32">
        <v>207</v>
      </c>
      <c r="R99" s="32">
        <v>231</v>
      </c>
      <c r="S99" s="34">
        <f t="shared" si="213"/>
        <v>198.94736842105263</v>
      </c>
      <c r="T99" s="46">
        <f t="shared" si="214"/>
        <v>32.9</v>
      </c>
      <c r="U99" s="51">
        <f t="shared" si="215"/>
        <v>90.600000000000009</v>
      </c>
      <c r="V99" s="32">
        <v>143</v>
      </c>
      <c r="W99" s="32">
        <v>209</v>
      </c>
      <c r="X99" s="32">
        <v>239</v>
      </c>
      <c r="Y99" s="34">
        <f t="shared" si="216"/>
        <v>198.75</v>
      </c>
      <c r="Z99" s="46">
        <f t="shared" si="217"/>
        <v>40.200000000000003</v>
      </c>
      <c r="AA99" s="51">
        <f t="shared" si="218"/>
        <v>93.7</v>
      </c>
      <c r="AB99" s="32">
        <v>126</v>
      </c>
      <c r="AC99" s="32">
        <v>210</v>
      </c>
      <c r="AD99" s="32">
        <v>247</v>
      </c>
      <c r="AE99" s="34">
        <f t="shared" si="219"/>
        <v>198.34710743801654</v>
      </c>
      <c r="AF99" s="46">
        <f t="shared" si="220"/>
        <v>49</v>
      </c>
      <c r="AG99" s="51">
        <f t="shared" si="221"/>
        <v>96.899999999999991</v>
      </c>
      <c r="AI99" s="64">
        <f t="shared" si="264"/>
        <v>-1.4763047577776817E-2</v>
      </c>
      <c r="AJ99" s="56">
        <f t="shared" si="265"/>
        <v>1.8999999999999986E-2</v>
      </c>
      <c r="AK99" s="56">
        <f t="shared" si="266"/>
        <v>-4.0000000000000565E-3</v>
      </c>
      <c r="AL99" s="64">
        <f t="shared" si="267"/>
        <v>-1.6222158187387311E-2</v>
      </c>
      <c r="AM99" s="56">
        <f t="shared" si="268"/>
        <v>2.0000000000000035E-2</v>
      </c>
      <c r="AN99" s="56">
        <f t="shared" si="269"/>
        <v>-7.9999999999999724E-3</v>
      </c>
      <c r="AO99" s="64">
        <f t="shared" si="270"/>
        <v>-1.313260002766933E-2</v>
      </c>
      <c r="AP99" s="56">
        <f t="shared" si="271"/>
        <v>2.3999999999999987E-2</v>
      </c>
      <c r="AQ99" s="56">
        <f t="shared" si="272"/>
        <v>-7.9999999999999724E-3</v>
      </c>
      <c r="AR99" s="64">
        <f t="shared" si="273"/>
        <v>-1.2344897442390493E-2</v>
      </c>
      <c r="AS99" s="56">
        <f t="shared" si="274"/>
        <v>3.7000000000000026E-2</v>
      </c>
      <c r="AT99" s="56">
        <f t="shared" si="275"/>
        <v>-7.9999999999999724E-3</v>
      </c>
      <c r="AU99" s="64">
        <f t="shared" si="276"/>
        <v>-1.118810285687977E-2</v>
      </c>
      <c r="AV99" s="56">
        <f t="shared" si="277"/>
        <v>4.7999999999999973E-2</v>
      </c>
      <c r="AW99" s="56">
        <f t="shared" si="278"/>
        <v>-7.0000000000000288E-3</v>
      </c>
      <c r="AY99" s="74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75"/>
      <c r="CB99" s="32">
        <v>176</v>
      </c>
      <c r="CC99" s="32">
        <v>204</v>
      </c>
      <c r="CD99" s="32">
        <v>217</v>
      </c>
      <c r="CE99" s="34">
        <f t="shared" si="279"/>
        <v>199.02439024390245</v>
      </c>
      <c r="CF99" s="46">
        <f t="shared" si="280"/>
        <v>18.899999999999999</v>
      </c>
      <c r="CG99" s="51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 x14ac:dyDescent="0.4">
      <c r="B100" s="1232">
        <v>8</v>
      </c>
      <c r="C100" s="17" t="s">
        <v>228</v>
      </c>
      <c r="D100" s="22">
        <v>181</v>
      </c>
      <c r="E100" s="22">
        <v>203</v>
      </c>
      <c r="F100" s="22">
        <v>218</v>
      </c>
      <c r="G100" s="28">
        <f t="shared" si="261"/>
        <v>204.32432432432432</v>
      </c>
      <c r="H100" s="47">
        <f t="shared" si="262"/>
        <v>17</v>
      </c>
      <c r="I100" s="52">
        <f t="shared" si="263"/>
        <v>85.5</v>
      </c>
      <c r="J100" s="22">
        <v>172</v>
      </c>
      <c r="K100" s="22">
        <v>204</v>
      </c>
      <c r="L100" s="22">
        <v>226</v>
      </c>
      <c r="M100" s="28">
        <f t="shared" si="210"/>
        <v>204.44444444444446</v>
      </c>
      <c r="N100" s="47">
        <f t="shared" si="211"/>
        <v>23.9</v>
      </c>
      <c r="O100" s="52">
        <f t="shared" si="212"/>
        <v>88.6</v>
      </c>
      <c r="P100" s="22">
        <v>162</v>
      </c>
      <c r="Q100" s="22">
        <v>205</v>
      </c>
      <c r="R100" s="22">
        <v>233</v>
      </c>
      <c r="S100" s="28">
        <f t="shared" si="213"/>
        <v>203.66197183098592</v>
      </c>
      <c r="T100" s="47">
        <f t="shared" si="214"/>
        <v>30.5</v>
      </c>
      <c r="U100" s="52">
        <f t="shared" si="215"/>
        <v>91.4</v>
      </c>
      <c r="V100" s="22">
        <v>153</v>
      </c>
      <c r="W100" s="22">
        <v>207</v>
      </c>
      <c r="X100" s="22">
        <v>241</v>
      </c>
      <c r="Y100" s="28">
        <f t="shared" si="216"/>
        <v>203.18181818181819</v>
      </c>
      <c r="Z100" s="47">
        <f t="shared" si="217"/>
        <v>36.5</v>
      </c>
      <c r="AA100" s="52">
        <f t="shared" si="218"/>
        <v>94.5</v>
      </c>
      <c r="AB100" s="22">
        <v>139</v>
      </c>
      <c r="AC100" s="22">
        <v>208</v>
      </c>
      <c r="AD100" s="22">
        <v>249</v>
      </c>
      <c r="AE100" s="28">
        <f t="shared" si="219"/>
        <v>202.36363636363637</v>
      </c>
      <c r="AF100" s="47">
        <f t="shared" si="220"/>
        <v>44.2</v>
      </c>
      <c r="AG100" s="52">
        <f t="shared" si="221"/>
        <v>97.6</v>
      </c>
      <c r="AI100" s="65">
        <f t="shared" si="264"/>
        <v>-1.327739489299379E-2</v>
      </c>
      <c r="AJ100" s="57">
        <f t="shared" si="265"/>
        <v>1.9000000000000003E-2</v>
      </c>
      <c r="AK100" s="57">
        <f t="shared" si="266"/>
        <v>0</v>
      </c>
      <c r="AL100" s="65">
        <f t="shared" si="267"/>
        <v>-1.1993190962550259E-2</v>
      </c>
      <c r="AM100" s="57">
        <f t="shared" si="268"/>
        <v>2.6999999999999993E-2</v>
      </c>
      <c r="AN100" s="57">
        <f t="shared" si="269"/>
        <v>0</v>
      </c>
      <c r="AO100" s="65">
        <f t="shared" si="270"/>
        <v>-1.243183333987209E-2</v>
      </c>
      <c r="AP100" s="57">
        <f t="shared" si="271"/>
        <v>3.0999999999999979E-2</v>
      </c>
      <c r="AQ100" s="57">
        <f t="shared" si="272"/>
        <v>-3.9999999999999151E-3</v>
      </c>
      <c r="AR100" s="65">
        <f t="shared" si="273"/>
        <v>-1.5897132888776321E-2</v>
      </c>
      <c r="AS100" s="57">
        <f t="shared" si="274"/>
        <v>3.1999999999999959E-2</v>
      </c>
      <c r="AT100" s="57">
        <f t="shared" si="275"/>
        <v>-7.9999999999999724E-3</v>
      </c>
      <c r="AU100" s="65">
        <f t="shared" si="276"/>
        <v>-1.5362539039419225E-2</v>
      </c>
      <c r="AV100" s="57">
        <f t="shared" si="277"/>
        <v>4.8000000000000043E-2</v>
      </c>
      <c r="AW100" s="57">
        <f t="shared" si="278"/>
        <v>-8.0000000000001129E-3</v>
      </c>
      <c r="AY100" s="76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77"/>
      <c r="CB100" s="22">
        <v>181</v>
      </c>
      <c r="CC100" s="22">
        <v>203</v>
      </c>
      <c r="CD100" s="22">
        <v>218</v>
      </c>
      <c r="CE100" s="28">
        <f t="shared" si="279"/>
        <v>204.32432432432432</v>
      </c>
      <c r="CF100" s="47">
        <f t="shared" si="280"/>
        <v>17</v>
      </c>
      <c r="CG100" s="52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 x14ac:dyDescent="0.4">
      <c r="B101" s="1233">
        <v>8</v>
      </c>
      <c r="C101" s="19" t="s">
        <v>227</v>
      </c>
      <c r="D101" s="31">
        <v>185</v>
      </c>
      <c r="E101" s="31">
        <v>202</v>
      </c>
      <c r="F101" s="31">
        <v>218</v>
      </c>
      <c r="G101" s="33">
        <f t="shared" si="261"/>
        <v>209.09090909090909</v>
      </c>
      <c r="H101" s="45">
        <f t="shared" si="262"/>
        <v>15.1</v>
      </c>
      <c r="I101" s="50">
        <f t="shared" si="263"/>
        <v>85.5</v>
      </c>
      <c r="J101" s="31">
        <v>178</v>
      </c>
      <c r="K101" s="31">
        <v>203</v>
      </c>
      <c r="L101" s="31">
        <v>226</v>
      </c>
      <c r="M101" s="33">
        <f t="shared" si="210"/>
        <v>208.75</v>
      </c>
      <c r="N101" s="45">
        <f t="shared" si="211"/>
        <v>21.2</v>
      </c>
      <c r="O101" s="50">
        <f t="shared" si="212"/>
        <v>88.6</v>
      </c>
      <c r="P101" s="31">
        <v>170</v>
      </c>
      <c r="Q101" s="31">
        <v>204</v>
      </c>
      <c r="R101" s="31">
        <v>234</v>
      </c>
      <c r="S101" s="33">
        <f t="shared" si="213"/>
        <v>208.125</v>
      </c>
      <c r="T101" s="45">
        <f t="shared" si="214"/>
        <v>27.400000000000002</v>
      </c>
      <c r="U101" s="50">
        <f t="shared" si="215"/>
        <v>91.8</v>
      </c>
      <c r="V101" s="31">
        <v>162</v>
      </c>
      <c r="W101" s="31">
        <v>204</v>
      </c>
      <c r="X101" s="31">
        <v>243</v>
      </c>
      <c r="Y101" s="33">
        <f t="shared" si="216"/>
        <v>208.88888888888889</v>
      </c>
      <c r="Z101" s="45">
        <f t="shared" si="217"/>
        <v>33.300000000000004</v>
      </c>
      <c r="AA101" s="50">
        <f t="shared" si="218"/>
        <v>95.3</v>
      </c>
      <c r="AB101" s="31">
        <v>152</v>
      </c>
      <c r="AC101" s="31">
        <v>205</v>
      </c>
      <c r="AD101" s="31">
        <v>251</v>
      </c>
      <c r="AE101" s="33">
        <f t="shared" si="219"/>
        <v>207.87878787878788</v>
      </c>
      <c r="AF101" s="45">
        <f t="shared" si="220"/>
        <v>39.4</v>
      </c>
      <c r="AG101" s="50">
        <f t="shared" si="221"/>
        <v>98.4</v>
      </c>
      <c r="AI101" s="63">
        <f t="shared" si="264"/>
        <v>-1.367434793618637E-2</v>
      </c>
      <c r="AJ101" s="55">
        <f t="shared" si="265"/>
        <v>1.2999999999999989E-2</v>
      </c>
      <c r="AK101" s="55">
        <f t="shared" si="266"/>
        <v>0</v>
      </c>
      <c r="AL101" s="63">
        <f t="shared" si="267"/>
        <v>-1.7085573621817705E-2</v>
      </c>
      <c r="AM101" s="55">
        <f t="shared" si="268"/>
        <v>2.1999999999999992E-2</v>
      </c>
      <c r="AN101" s="55">
        <f t="shared" si="269"/>
        <v>0</v>
      </c>
      <c r="AO101" s="63">
        <f t="shared" si="270"/>
        <v>-1.6749111516665072E-2</v>
      </c>
      <c r="AP101" s="55">
        <f t="shared" si="271"/>
        <v>2.7000000000000027E-2</v>
      </c>
      <c r="AQ101" s="55">
        <f t="shared" si="272"/>
        <v>-4.0000000000000565E-3</v>
      </c>
      <c r="AR101" s="63">
        <f t="shared" si="273"/>
        <v>-1.5687072580269024E-2</v>
      </c>
      <c r="AS101" s="55">
        <f t="shared" si="274"/>
        <v>3.4000000000000058E-2</v>
      </c>
      <c r="AT101" s="55">
        <f t="shared" si="275"/>
        <v>-4.0000000000000565E-3</v>
      </c>
      <c r="AU101" s="63">
        <f t="shared" si="276"/>
        <v>-1.5404743817000088E-2</v>
      </c>
      <c r="AV101" s="55">
        <f t="shared" si="277"/>
        <v>4.4999999999999998E-2</v>
      </c>
      <c r="AW101" s="55">
        <f t="shared" si="278"/>
        <v>-3.9999999999999151E-3</v>
      </c>
      <c r="AY101" s="72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73"/>
      <c r="CB101" s="31">
        <v>185</v>
      </c>
      <c r="CC101" s="31">
        <v>202</v>
      </c>
      <c r="CD101" s="31">
        <v>218</v>
      </c>
      <c r="CE101" s="33">
        <f t="shared" si="279"/>
        <v>209.09090909090909</v>
      </c>
      <c r="CF101" s="45">
        <f t="shared" si="280"/>
        <v>15.1</v>
      </c>
      <c r="CG101" s="50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 x14ac:dyDescent="0.4">
      <c r="B102" s="1233">
        <v>8</v>
      </c>
      <c r="C102" s="19" t="s">
        <v>226</v>
      </c>
      <c r="D102" s="31">
        <v>188</v>
      </c>
      <c r="E102" s="31">
        <v>201</v>
      </c>
      <c r="F102" s="31">
        <v>218</v>
      </c>
      <c r="G102" s="33">
        <f t="shared" si="261"/>
        <v>214</v>
      </c>
      <c r="H102" s="45">
        <f t="shared" si="262"/>
        <v>13.8</v>
      </c>
      <c r="I102" s="50">
        <f t="shared" si="263"/>
        <v>85.5</v>
      </c>
      <c r="J102" s="31">
        <v>183</v>
      </c>
      <c r="K102" s="31">
        <v>201</v>
      </c>
      <c r="L102" s="31">
        <v>226</v>
      </c>
      <c r="M102" s="33">
        <f t="shared" si="210"/>
        <v>214.88372093023256</v>
      </c>
      <c r="N102" s="45">
        <f t="shared" si="211"/>
        <v>19</v>
      </c>
      <c r="O102" s="50">
        <f t="shared" si="212"/>
        <v>88.6</v>
      </c>
      <c r="P102" s="31">
        <v>177</v>
      </c>
      <c r="Q102" s="31">
        <v>202</v>
      </c>
      <c r="R102" s="31">
        <v>235</v>
      </c>
      <c r="S102" s="33">
        <f t="shared" si="213"/>
        <v>214.13793103448276</v>
      </c>
      <c r="T102" s="45">
        <f t="shared" si="214"/>
        <v>24.7</v>
      </c>
      <c r="U102" s="50">
        <f t="shared" si="215"/>
        <v>92.2</v>
      </c>
      <c r="V102" s="31">
        <v>171</v>
      </c>
      <c r="W102" s="31">
        <v>202</v>
      </c>
      <c r="X102" s="31">
        <v>244</v>
      </c>
      <c r="Y102" s="33">
        <f t="shared" si="216"/>
        <v>214.52054794520546</v>
      </c>
      <c r="Z102" s="45">
        <f t="shared" si="217"/>
        <v>29.9</v>
      </c>
      <c r="AA102" s="50">
        <f t="shared" si="218"/>
        <v>95.7</v>
      </c>
      <c r="AB102" s="31">
        <v>164</v>
      </c>
      <c r="AC102" s="31">
        <v>203</v>
      </c>
      <c r="AD102" s="31">
        <v>252</v>
      </c>
      <c r="AE102" s="33">
        <f t="shared" si="219"/>
        <v>213.40909090909091</v>
      </c>
      <c r="AF102" s="45">
        <f t="shared" si="220"/>
        <v>34.9</v>
      </c>
      <c r="AG102" s="50">
        <f t="shared" si="221"/>
        <v>98.8</v>
      </c>
      <c r="AI102" s="66"/>
      <c r="AJ102" s="54"/>
      <c r="AK102" s="54"/>
      <c r="AL102" s="66"/>
      <c r="AM102" s="54"/>
      <c r="AN102" s="54"/>
      <c r="AO102" s="66"/>
      <c r="AP102" s="54"/>
      <c r="AQ102" s="54"/>
      <c r="AR102" s="66"/>
      <c r="AS102" s="54"/>
      <c r="AT102" s="54"/>
      <c r="AU102" s="66"/>
      <c r="AV102" s="54"/>
      <c r="AW102" s="54"/>
      <c r="AY102" s="78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80"/>
      <c r="CB102" s="31">
        <v>188</v>
      </c>
      <c r="CC102" s="31">
        <v>201</v>
      </c>
      <c r="CD102" s="31">
        <v>218</v>
      </c>
      <c r="CE102" s="33">
        <f t="shared" si="279"/>
        <v>214</v>
      </c>
      <c r="CF102" s="45">
        <f t="shared" si="280"/>
        <v>13.8</v>
      </c>
      <c r="CG102" s="50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 x14ac:dyDescent="0.4">
      <c r="B103" s="1233">
        <v>8</v>
      </c>
      <c r="C103" s="19" t="s">
        <v>225</v>
      </c>
      <c r="D103" s="31">
        <v>193</v>
      </c>
      <c r="E103" s="31">
        <v>200</v>
      </c>
      <c r="F103" s="31">
        <v>218</v>
      </c>
      <c r="G103" s="33">
        <f t="shared" si="261"/>
        <v>223.2</v>
      </c>
      <c r="H103" s="45">
        <f t="shared" si="262"/>
        <v>11.5</v>
      </c>
      <c r="I103" s="50">
        <f t="shared" si="263"/>
        <v>85.5</v>
      </c>
      <c r="J103" s="31">
        <v>190</v>
      </c>
      <c r="K103" s="31">
        <v>200</v>
      </c>
      <c r="L103" s="31">
        <v>226</v>
      </c>
      <c r="M103" s="33">
        <f t="shared" si="210"/>
        <v>223.33333333333334</v>
      </c>
      <c r="N103" s="45">
        <f t="shared" si="211"/>
        <v>15.9</v>
      </c>
      <c r="O103" s="50">
        <f t="shared" si="212"/>
        <v>88.6</v>
      </c>
      <c r="P103" s="31">
        <v>186</v>
      </c>
      <c r="Q103" s="31">
        <v>199</v>
      </c>
      <c r="R103" s="31">
        <v>235</v>
      </c>
      <c r="S103" s="33">
        <f t="shared" si="213"/>
        <v>224.08163265306123</v>
      </c>
      <c r="T103" s="45">
        <f t="shared" si="214"/>
        <v>20.9</v>
      </c>
      <c r="U103" s="50">
        <f t="shared" si="215"/>
        <v>92.2</v>
      </c>
      <c r="V103" s="31">
        <v>183</v>
      </c>
      <c r="W103" s="31">
        <v>199</v>
      </c>
      <c r="X103" s="31">
        <v>243</v>
      </c>
      <c r="Y103" s="33">
        <f t="shared" si="216"/>
        <v>224</v>
      </c>
      <c r="Z103" s="45">
        <f t="shared" si="217"/>
        <v>24.7</v>
      </c>
      <c r="AA103" s="50">
        <f t="shared" si="218"/>
        <v>95.3</v>
      </c>
      <c r="AB103" s="31">
        <v>178</v>
      </c>
      <c r="AC103" s="31">
        <v>199</v>
      </c>
      <c r="AD103" s="31">
        <v>253</v>
      </c>
      <c r="AE103" s="33">
        <f t="shared" si="219"/>
        <v>223.2</v>
      </c>
      <c r="AF103" s="45">
        <f t="shared" si="220"/>
        <v>29.599999999999998</v>
      </c>
      <c r="AG103" s="50">
        <f t="shared" si="221"/>
        <v>99.2</v>
      </c>
      <c r="AI103" s="63">
        <f t="shared" ref="AI103:AI109" si="282">(G103-G102)/359</f>
        <v>2.5626740947075177E-2</v>
      </c>
      <c r="AJ103" s="55">
        <f t="shared" ref="AJ103:AJ109" si="283">(H103-H102)/100</f>
        <v>-2.3000000000000007E-2</v>
      </c>
      <c r="AK103" s="55">
        <f t="shared" ref="AK103:AK109" si="284">(I103-I102)/100</f>
        <v>0</v>
      </c>
      <c r="AL103" s="63">
        <f t="shared" ref="AL103:AL109" si="285">(M103-M102)/359</f>
        <v>2.3536524799723641E-2</v>
      </c>
      <c r="AM103" s="55">
        <f t="shared" ref="AM103:AM109" si="286">(N103-N102)/100</f>
        <v>-3.0999999999999996E-2</v>
      </c>
      <c r="AN103" s="55">
        <f t="shared" ref="AN103:AN109" si="287">(O103-O102)/100</f>
        <v>0</v>
      </c>
      <c r="AO103" s="63">
        <f t="shared" ref="AO103:AO109" si="288">(S103-S102)/359</f>
        <v>2.7698333199382932E-2</v>
      </c>
      <c r="AP103" s="55">
        <f t="shared" ref="AP103:AP109" si="289">(T103-T102)/100</f>
        <v>-3.8000000000000006E-2</v>
      </c>
      <c r="AQ103" s="55">
        <f t="shared" ref="AQ103:AQ109" si="290">(U103-U102)/100</f>
        <v>0</v>
      </c>
      <c r="AR103" s="63">
        <f t="shared" ref="AR103:AR109" si="291">(Y103-Y102)/359</f>
        <v>2.6405158927004277E-2</v>
      </c>
      <c r="AS103" s="55">
        <f t="shared" ref="AS103:AS109" si="292">(Z103-Z102)/100</f>
        <v>-5.1999999999999991E-2</v>
      </c>
      <c r="AT103" s="55">
        <f t="shared" ref="AT103:AT109" si="293">(AA103-AA102)/100</f>
        <v>-4.0000000000000565E-3</v>
      </c>
      <c r="AU103" s="63">
        <f t="shared" ref="AU103:AU109" si="294">(AE103-AE102)/359</f>
        <v>2.7272727272727247E-2</v>
      </c>
      <c r="AV103" s="55">
        <f t="shared" ref="AV103:AV109" si="295">(AF103-AF102)/100</f>
        <v>-5.3000000000000005E-2</v>
      </c>
      <c r="AW103" s="55">
        <f t="shared" ref="AW103:AW109" si="296">(AG103-AG102)/100</f>
        <v>4.0000000000000565E-3</v>
      </c>
      <c r="AY103" s="72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73"/>
      <c r="CB103" s="31">
        <v>193</v>
      </c>
      <c r="CC103" s="31">
        <v>200</v>
      </c>
      <c r="CD103" s="31">
        <v>218</v>
      </c>
      <c r="CE103" s="33">
        <f t="shared" si="279"/>
        <v>223.2</v>
      </c>
      <c r="CF103" s="45">
        <f t="shared" si="280"/>
        <v>11.5</v>
      </c>
      <c r="CG103" s="50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 x14ac:dyDescent="0.4">
      <c r="B104" s="1236">
        <v>8</v>
      </c>
      <c r="C104" s="21" t="s">
        <v>224</v>
      </c>
      <c r="D104" s="32">
        <v>197</v>
      </c>
      <c r="E104" s="32">
        <v>199</v>
      </c>
      <c r="F104" s="32">
        <v>217</v>
      </c>
      <c r="G104" s="34">
        <f t="shared" si="261"/>
        <v>234</v>
      </c>
      <c r="H104" s="46">
        <f t="shared" si="262"/>
        <v>9.1999999999999993</v>
      </c>
      <c r="I104" s="51">
        <f t="shared" si="263"/>
        <v>85.1</v>
      </c>
      <c r="J104" s="32">
        <v>196</v>
      </c>
      <c r="K104" s="32">
        <v>198</v>
      </c>
      <c r="L104" s="32">
        <v>225</v>
      </c>
      <c r="M104" s="34">
        <f t="shared" si="210"/>
        <v>235.86206896551724</v>
      </c>
      <c r="N104" s="46">
        <f t="shared" si="211"/>
        <v>12.9</v>
      </c>
      <c r="O104" s="51">
        <f t="shared" si="212"/>
        <v>88.2</v>
      </c>
      <c r="P104" s="32">
        <v>194</v>
      </c>
      <c r="Q104" s="32">
        <v>197</v>
      </c>
      <c r="R104" s="32">
        <v>233</v>
      </c>
      <c r="S104" s="34">
        <f t="shared" si="213"/>
        <v>235.38461538461539</v>
      </c>
      <c r="T104" s="46">
        <f t="shared" si="214"/>
        <v>16.7</v>
      </c>
      <c r="U104" s="51">
        <f t="shared" si="215"/>
        <v>91.4</v>
      </c>
      <c r="V104" s="32">
        <v>193</v>
      </c>
      <c r="W104" s="32">
        <v>197</v>
      </c>
      <c r="X104" s="32">
        <v>242</v>
      </c>
      <c r="Y104" s="34">
        <f t="shared" si="216"/>
        <v>235.10204081632654</v>
      </c>
      <c r="Z104" s="46">
        <f t="shared" si="217"/>
        <v>20.200000000000003</v>
      </c>
      <c r="AA104" s="51">
        <f t="shared" si="218"/>
        <v>94.899999999999991</v>
      </c>
      <c r="AB104" s="32">
        <v>191</v>
      </c>
      <c r="AC104" s="32">
        <v>196</v>
      </c>
      <c r="AD104" s="32">
        <v>251</v>
      </c>
      <c r="AE104" s="34">
        <f t="shared" si="219"/>
        <v>235</v>
      </c>
      <c r="AF104" s="46">
        <f t="shared" si="220"/>
        <v>23.9</v>
      </c>
      <c r="AG104" s="51">
        <f t="shared" si="221"/>
        <v>98.4</v>
      </c>
      <c r="AI104" s="64">
        <f t="shared" si="282"/>
        <v>3.0083565459610058E-2</v>
      </c>
      <c r="AJ104" s="56">
        <f t="shared" si="283"/>
        <v>-2.3000000000000007E-2</v>
      </c>
      <c r="AK104" s="56">
        <f t="shared" si="284"/>
        <v>-4.0000000000000565E-3</v>
      </c>
      <c r="AL104" s="64">
        <f t="shared" si="285"/>
        <v>3.4898985047866003E-2</v>
      </c>
      <c r="AM104" s="56">
        <f t="shared" si="286"/>
        <v>-0.03</v>
      </c>
      <c r="AN104" s="56">
        <f t="shared" si="287"/>
        <v>-3.9999999999999151E-3</v>
      </c>
      <c r="AO104" s="64">
        <f t="shared" si="288"/>
        <v>3.1484631564217692E-2</v>
      </c>
      <c r="AP104" s="56">
        <f t="shared" si="289"/>
        <v>-4.1999999999999996E-2</v>
      </c>
      <c r="AQ104" s="56">
        <f t="shared" si="290"/>
        <v>-7.9999999999999724E-3</v>
      </c>
      <c r="AR104" s="64">
        <f t="shared" si="291"/>
        <v>3.092490478085386E-2</v>
      </c>
      <c r="AS104" s="56">
        <f t="shared" si="292"/>
        <v>-4.4999999999999964E-2</v>
      </c>
      <c r="AT104" s="56">
        <f t="shared" si="293"/>
        <v>-4.0000000000000565E-3</v>
      </c>
      <c r="AU104" s="64">
        <f t="shared" si="294"/>
        <v>3.2869080779944319E-2</v>
      </c>
      <c r="AV104" s="56">
        <f t="shared" si="295"/>
        <v>-5.6999999999999995E-2</v>
      </c>
      <c r="AW104" s="56">
        <f t="shared" si="296"/>
        <v>-7.9999999999999724E-3</v>
      </c>
      <c r="AY104" s="74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75"/>
      <c r="CB104" s="32">
        <v>197</v>
      </c>
      <c r="CC104" s="32">
        <v>199</v>
      </c>
      <c r="CD104" s="32">
        <v>217</v>
      </c>
      <c r="CE104" s="34">
        <f t="shared" si="279"/>
        <v>234</v>
      </c>
      <c r="CF104" s="46">
        <f t="shared" si="280"/>
        <v>9.1999999999999993</v>
      </c>
      <c r="CG104" s="51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 x14ac:dyDescent="0.4">
      <c r="B105" s="1232">
        <v>8</v>
      </c>
      <c r="C105" s="17" t="s">
        <v>223</v>
      </c>
      <c r="D105" s="22">
        <v>200</v>
      </c>
      <c r="E105" s="22">
        <v>198</v>
      </c>
      <c r="F105" s="22">
        <v>217</v>
      </c>
      <c r="G105" s="28">
        <f t="shared" si="261"/>
        <v>246.31578947368422</v>
      </c>
      <c r="H105" s="47">
        <f t="shared" si="262"/>
        <v>8.7999999999999989</v>
      </c>
      <c r="I105" s="52">
        <f t="shared" si="263"/>
        <v>85.1</v>
      </c>
      <c r="J105" s="22">
        <v>201</v>
      </c>
      <c r="K105" s="22">
        <v>197</v>
      </c>
      <c r="L105" s="22">
        <v>224</v>
      </c>
      <c r="M105" s="28">
        <f t="shared" si="210"/>
        <v>248.88888888888889</v>
      </c>
      <c r="N105" s="47">
        <f t="shared" si="211"/>
        <v>12.1</v>
      </c>
      <c r="O105" s="52">
        <f t="shared" si="212"/>
        <v>87.8</v>
      </c>
      <c r="P105" s="22">
        <v>201</v>
      </c>
      <c r="Q105" s="22">
        <v>196</v>
      </c>
      <c r="R105" s="22">
        <v>232</v>
      </c>
      <c r="S105" s="28">
        <f t="shared" si="213"/>
        <v>248.33333333333334</v>
      </c>
      <c r="T105" s="47">
        <f t="shared" si="214"/>
        <v>15.5</v>
      </c>
      <c r="U105" s="52">
        <f t="shared" si="215"/>
        <v>91</v>
      </c>
      <c r="V105" s="22">
        <v>201</v>
      </c>
      <c r="W105" s="22">
        <v>194</v>
      </c>
      <c r="X105" s="22">
        <v>240</v>
      </c>
      <c r="Y105" s="28">
        <f t="shared" si="216"/>
        <v>249.13043478260869</v>
      </c>
      <c r="Z105" s="47">
        <f t="shared" si="217"/>
        <v>19.2</v>
      </c>
      <c r="AA105" s="52">
        <f t="shared" si="218"/>
        <v>94.1</v>
      </c>
      <c r="AB105" s="22">
        <v>202</v>
      </c>
      <c r="AC105" s="22">
        <v>193</v>
      </c>
      <c r="AD105" s="22">
        <v>248</v>
      </c>
      <c r="AE105" s="28">
        <f t="shared" si="219"/>
        <v>249.81818181818181</v>
      </c>
      <c r="AF105" s="47">
        <f t="shared" si="220"/>
        <v>22.2</v>
      </c>
      <c r="AG105" s="52">
        <f t="shared" si="221"/>
        <v>97.3</v>
      </c>
      <c r="AI105" s="65">
        <f t="shared" si="282"/>
        <v>3.4305820260958832E-2</v>
      </c>
      <c r="AJ105" s="57">
        <f t="shared" si="283"/>
        <v>-4.0000000000000036E-3</v>
      </c>
      <c r="AK105" s="57">
        <f t="shared" si="284"/>
        <v>0</v>
      </c>
      <c r="AL105" s="65">
        <f t="shared" si="285"/>
        <v>3.6286406471787318E-2</v>
      </c>
      <c r="AM105" s="57">
        <f t="shared" si="286"/>
        <v>-8.0000000000000071E-3</v>
      </c>
      <c r="AN105" s="57">
        <f t="shared" si="287"/>
        <v>-4.0000000000000565E-3</v>
      </c>
      <c r="AO105" s="65">
        <f t="shared" si="288"/>
        <v>3.6068852224841103E-2</v>
      </c>
      <c r="AP105" s="57">
        <f t="shared" si="289"/>
        <v>-1.1999999999999993E-2</v>
      </c>
      <c r="AQ105" s="57">
        <f t="shared" si="290"/>
        <v>-4.0000000000000565E-3</v>
      </c>
      <c r="AR105" s="65">
        <f t="shared" si="291"/>
        <v>3.9076306312763653E-2</v>
      </c>
      <c r="AS105" s="57">
        <f t="shared" si="292"/>
        <v>-1.0000000000000035E-2</v>
      </c>
      <c r="AT105" s="57">
        <f t="shared" si="293"/>
        <v>-7.9999999999999724E-3</v>
      </c>
      <c r="AU105" s="65">
        <f t="shared" si="294"/>
        <v>4.127627247404405E-2</v>
      </c>
      <c r="AV105" s="57">
        <f t="shared" si="295"/>
        <v>-1.6999999999999994E-2</v>
      </c>
      <c r="AW105" s="57">
        <f t="shared" si="296"/>
        <v>-1.1000000000000086E-2</v>
      </c>
      <c r="AY105" s="76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77"/>
      <c r="CB105" s="22">
        <v>200</v>
      </c>
      <c r="CC105" s="22">
        <v>198</v>
      </c>
      <c r="CD105" s="22">
        <v>217</v>
      </c>
      <c r="CE105" s="28">
        <f t="shared" si="279"/>
        <v>246.31578947368422</v>
      </c>
      <c r="CF105" s="47">
        <f t="shared" si="280"/>
        <v>8.7999999999999989</v>
      </c>
      <c r="CG105" s="52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 x14ac:dyDescent="0.4">
      <c r="B106" s="1233">
        <v>8</v>
      </c>
      <c r="C106" s="19" t="s">
        <v>222</v>
      </c>
      <c r="D106" s="31">
        <v>203</v>
      </c>
      <c r="E106" s="31">
        <v>197</v>
      </c>
      <c r="F106" s="31">
        <v>216</v>
      </c>
      <c r="G106" s="33">
        <f t="shared" si="261"/>
        <v>258.9473684210526</v>
      </c>
      <c r="H106" s="45">
        <f t="shared" si="262"/>
        <v>8.7999999999999989</v>
      </c>
      <c r="I106" s="50">
        <f t="shared" si="263"/>
        <v>84.7</v>
      </c>
      <c r="J106" s="31">
        <v>205</v>
      </c>
      <c r="K106" s="31">
        <v>196</v>
      </c>
      <c r="L106" s="31">
        <v>223</v>
      </c>
      <c r="M106" s="33">
        <f t="shared" si="210"/>
        <v>260</v>
      </c>
      <c r="N106" s="45">
        <f t="shared" si="211"/>
        <v>12.1</v>
      </c>
      <c r="O106" s="50">
        <f t="shared" si="212"/>
        <v>87.5</v>
      </c>
      <c r="P106" s="31">
        <v>207</v>
      </c>
      <c r="Q106" s="31">
        <v>194</v>
      </c>
      <c r="R106" s="31">
        <v>230</v>
      </c>
      <c r="S106" s="33">
        <f t="shared" si="213"/>
        <v>261.66666666666669</v>
      </c>
      <c r="T106" s="45">
        <f t="shared" si="214"/>
        <v>15.7</v>
      </c>
      <c r="U106" s="50">
        <f t="shared" si="215"/>
        <v>90.2</v>
      </c>
      <c r="V106" s="31">
        <v>208</v>
      </c>
      <c r="W106" s="31">
        <v>193</v>
      </c>
      <c r="X106" s="31">
        <v>236</v>
      </c>
      <c r="Y106" s="33">
        <f t="shared" si="216"/>
        <v>260.93023255813955</v>
      </c>
      <c r="Z106" s="45">
        <f t="shared" si="217"/>
        <v>18.2</v>
      </c>
      <c r="AA106" s="50">
        <f t="shared" si="218"/>
        <v>92.5</v>
      </c>
      <c r="AB106" s="31">
        <v>210</v>
      </c>
      <c r="AC106" s="31">
        <v>191</v>
      </c>
      <c r="AD106" s="31">
        <v>244</v>
      </c>
      <c r="AE106" s="33">
        <f t="shared" si="219"/>
        <v>261.50943396226415</v>
      </c>
      <c r="AF106" s="45">
        <f t="shared" si="220"/>
        <v>21.7</v>
      </c>
      <c r="AG106" s="50">
        <f t="shared" si="221"/>
        <v>95.7</v>
      </c>
      <c r="AI106" s="63">
        <f t="shared" si="282"/>
        <v>3.518545667790636E-2</v>
      </c>
      <c r="AJ106" s="55">
        <f t="shared" si="283"/>
        <v>0</v>
      </c>
      <c r="AK106" s="55">
        <f t="shared" si="284"/>
        <v>-3.9999999999999151E-3</v>
      </c>
      <c r="AL106" s="63">
        <f t="shared" si="285"/>
        <v>3.0950170225936251E-2</v>
      </c>
      <c r="AM106" s="55">
        <f t="shared" si="286"/>
        <v>0</v>
      </c>
      <c r="AN106" s="55">
        <f t="shared" si="287"/>
        <v>-2.9999999999999714E-3</v>
      </c>
      <c r="AO106" s="63">
        <f t="shared" si="288"/>
        <v>3.7140204271123516E-2</v>
      </c>
      <c r="AP106" s="55">
        <f t="shared" si="289"/>
        <v>1.9999999999999931E-3</v>
      </c>
      <c r="AQ106" s="55">
        <f t="shared" si="290"/>
        <v>-7.9999999999999724E-3</v>
      </c>
      <c r="AR106" s="63">
        <f t="shared" si="291"/>
        <v>3.2868517480587361E-2</v>
      </c>
      <c r="AS106" s="55">
        <f t="shared" si="292"/>
        <v>-0.01</v>
      </c>
      <c r="AT106" s="55">
        <f t="shared" si="293"/>
        <v>-1.5999999999999945E-2</v>
      </c>
      <c r="AU106" s="63">
        <f t="shared" si="294"/>
        <v>3.2566161961232146E-2</v>
      </c>
      <c r="AV106" s="55">
        <f t="shared" si="295"/>
        <v>-5.0000000000000001E-3</v>
      </c>
      <c r="AW106" s="55">
        <f t="shared" si="296"/>
        <v>-1.5999999999999945E-2</v>
      </c>
      <c r="AY106" s="72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73"/>
      <c r="CB106" s="31">
        <v>203</v>
      </c>
      <c r="CC106" s="31">
        <v>197</v>
      </c>
      <c r="CD106" s="31">
        <v>216</v>
      </c>
      <c r="CE106" s="33">
        <f t="shared" si="279"/>
        <v>258.9473684210526</v>
      </c>
      <c r="CF106" s="45">
        <f t="shared" si="280"/>
        <v>8.7999999999999989</v>
      </c>
      <c r="CG106" s="50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 x14ac:dyDescent="0.4">
      <c r="B107" s="1233">
        <v>8</v>
      </c>
      <c r="C107" s="19" t="s">
        <v>221</v>
      </c>
      <c r="D107" s="31">
        <v>206</v>
      </c>
      <c r="E107" s="31">
        <v>196</v>
      </c>
      <c r="F107" s="31">
        <v>214</v>
      </c>
      <c r="G107" s="33">
        <f t="shared" si="261"/>
        <v>273.33333333333331</v>
      </c>
      <c r="H107" s="45">
        <f t="shared" si="262"/>
        <v>8.4</v>
      </c>
      <c r="I107" s="50">
        <f t="shared" si="263"/>
        <v>83.899999999999991</v>
      </c>
      <c r="J107" s="31">
        <v>208</v>
      </c>
      <c r="K107" s="31">
        <v>195</v>
      </c>
      <c r="L107" s="31">
        <v>221</v>
      </c>
      <c r="M107" s="33">
        <f t="shared" si="210"/>
        <v>270</v>
      </c>
      <c r="N107" s="45">
        <f t="shared" si="211"/>
        <v>11.799999999999999</v>
      </c>
      <c r="O107" s="50">
        <f t="shared" si="212"/>
        <v>86.7</v>
      </c>
      <c r="P107" s="31">
        <v>211</v>
      </c>
      <c r="Q107" s="31">
        <v>193</v>
      </c>
      <c r="R107" s="31">
        <v>227</v>
      </c>
      <c r="S107" s="33">
        <f t="shared" si="213"/>
        <v>271.76470588235293</v>
      </c>
      <c r="T107" s="45">
        <f t="shared" si="214"/>
        <v>15</v>
      </c>
      <c r="U107" s="50">
        <f t="shared" si="215"/>
        <v>89</v>
      </c>
      <c r="V107" s="31">
        <v>214</v>
      </c>
      <c r="W107" s="31">
        <v>191</v>
      </c>
      <c r="X107" s="31">
        <v>233</v>
      </c>
      <c r="Y107" s="33">
        <f t="shared" si="216"/>
        <v>272.85714285714283</v>
      </c>
      <c r="Z107" s="45">
        <f t="shared" si="217"/>
        <v>18</v>
      </c>
      <c r="AA107" s="50">
        <f t="shared" si="218"/>
        <v>91.4</v>
      </c>
      <c r="AB107" s="31">
        <v>217</v>
      </c>
      <c r="AC107" s="31">
        <v>189</v>
      </c>
      <c r="AD107" s="31">
        <v>240</v>
      </c>
      <c r="AE107" s="33">
        <f t="shared" si="219"/>
        <v>272.94117647058823</v>
      </c>
      <c r="AF107" s="45">
        <f t="shared" si="220"/>
        <v>21.3</v>
      </c>
      <c r="AG107" s="50">
        <f t="shared" si="221"/>
        <v>94.1</v>
      </c>
      <c r="AI107" s="63">
        <f t="shared" si="282"/>
        <v>4.0072325660949058E-2</v>
      </c>
      <c r="AJ107" s="55">
        <f t="shared" si="283"/>
        <v>-3.9999999999999862E-3</v>
      </c>
      <c r="AK107" s="55">
        <f t="shared" si="284"/>
        <v>-8.0000000000001129E-3</v>
      </c>
      <c r="AL107" s="63">
        <f t="shared" si="285"/>
        <v>2.7855153203342618E-2</v>
      </c>
      <c r="AM107" s="55">
        <f t="shared" si="286"/>
        <v>-3.000000000000007E-3</v>
      </c>
      <c r="AN107" s="55">
        <f t="shared" si="287"/>
        <v>-7.9999999999999724E-3</v>
      </c>
      <c r="AO107" s="63">
        <f t="shared" si="288"/>
        <v>2.81282429406302E-2</v>
      </c>
      <c r="AP107" s="55">
        <f t="shared" si="289"/>
        <v>-6.9999999999999932E-3</v>
      </c>
      <c r="AQ107" s="55">
        <f t="shared" si="290"/>
        <v>-1.2000000000000028E-2</v>
      </c>
      <c r="AR107" s="63">
        <f t="shared" si="291"/>
        <v>3.322259136212613E-2</v>
      </c>
      <c r="AS107" s="55">
        <f t="shared" si="292"/>
        <v>-1.9999999999999931E-3</v>
      </c>
      <c r="AT107" s="55">
        <f t="shared" si="293"/>
        <v>-1.0999999999999944E-2</v>
      </c>
      <c r="AU107" s="63">
        <f t="shared" si="294"/>
        <v>3.1843293895053144E-2</v>
      </c>
      <c r="AV107" s="55">
        <f t="shared" si="295"/>
        <v>-3.9999999999999862E-3</v>
      </c>
      <c r="AW107" s="55">
        <f t="shared" si="296"/>
        <v>-1.6000000000000084E-2</v>
      </c>
      <c r="AY107" s="72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73"/>
      <c r="CB107" s="31">
        <v>206</v>
      </c>
      <c r="CC107" s="31">
        <v>196</v>
      </c>
      <c r="CD107" s="31">
        <v>214</v>
      </c>
      <c r="CE107" s="33">
        <f t="shared" si="279"/>
        <v>273.33333333333331</v>
      </c>
      <c r="CF107" s="45">
        <f t="shared" si="280"/>
        <v>8.4</v>
      </c>
      <c r="CG107" s="50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 x14ac:dyDescent="0.4">
      <c r="B108" s="1233">
        <v>8</v>
      </c>
      <c r="C108" s="19" t="s">
        <v>220</v>
      </c>
      <c r="D108" s="31">
        <v>210</v>
      </c>
      <c r="E108" s="31">
        <v>195</v>
      </c>
      <c r="F108" s="31">
        <v>211</v>
      </c>
      <c r="G108" s="33">
        <f t="shared" si="261"/>
        <v>296.25</v>
      </c>
      <c r="H108" s="45">
        <f t="shared" si="262"/>
        <v>7.6</v>
      </c>
      <c r="I108" s="50">
        <f t="shared" si="263"/>
        <v>82.699999999999989</v>
      </c>
      <c r="J108" s="31">
        <v>215</v>
      </c>
      <c r="K108" s="31">
        <v>193</v>
      </c>
      <c r="L108" s="31">
        <v>216</v>
      </c>
      <c r="M108" s="33">
        <f t="shared" si="210"/>
        <v>297.39130434782606</v>
      </c>
      <c r="N108" s="45">
        <f t="shared" si="211"/>
        <v>10.6</v>
      </c>
      <c r="O108" s="50">
        <f t="shared" si="212"/>
        <v>84.7</v>
      </c>
      <c r="P108" s="31">
        <v>219</v>
      </c>
      <c r="Q108" s="31">
        <v>191</v>
      </c>
      <c r="R108" s="31">
        <v>221</v>
      </c>
      <c r="S108" s="33">
        <f t="shared" si="213"/>
        <v>296</v>
      </c>
      <c r="T108" s="45">
        <f t="shared" si="214"/>
        <v>13.600000000000001</v>
      </c>
      <c r="U108" s="50">
        <f t="shared" si="215"/>
        <v>86.7</v>
      </c>
      <c r="V108" s="31">
        <v>222</v>
      </c>
      <c r="W108" s="31">
        <v>189</v>
      </c>
      <c r="X108" s="31">
        <v>226</v>
      </c>
      <c r="Y108" s="33">
        <f t="shared" si="216"/>
        <v>293.51351351351354</v>
      </c>
      <c r="Z108" s="45">
        <f t="shared" si="217"/>
        <v>16.400000000000002</v>
      </c>
      <c r="AA108" s="50">
        <f t="shared" si="218"/>
        <v>88.6</v>
      </c>
      <c r="AB108" s="31">
        <v>227</v>
      </c>
      <c r="AC108" s="31">
        <v>186</v>
      </c>
      <c r="AD108" s="31">
        <v>231</v>
      </c>
      <c r="AE108" s="33">
        <f t="shared" si="219"/>
        <v>294.66666666666669</v>
      </c>
      <c r="AF108" s="45">
        <f t="shared" si="220"/>
        <v>19.5</v>
      </c>
      <c r="AG108" s="50">
        <f t="shared" si="221"/>
        <v>90.600000000000009</v>
      </c>
      <c r="AI108" s="63">
        <f t="shared" si="282"/>
        <v>6.3834726090993554E-2</v>
      </c>
      <c r="AJ108" s="55">
        <f t="shared" si="283"/>
        <v>-8.0000000000000071E-3</v>
      </c>
      <c r="AK108" s="55">
        <f t="shared" si="284"/>
        <v>-1.2000000000000028E-2</v>
      </c>
      <c r="AL108" s="63">
        <f t="shared" si="285"/>
        <v>7.6298897904807983E-2</v>
      </c>
      <c r="AM108" s="55">
        <f t="shared" si="286"/>
        <v>-1.1999999999999993E-2</v>
      </c>
      <c r="AN108" s="55">
        <f t="shared" si="287"/>
        <v>-0.02</v>
      </c>
      <c r="AO108" s="63">
        <f t="shared" si="288"/>
        <v>6.7507783057512732E-2</v>
      </c>
      <c r="AP108" s="55">
        <f t="shared" si="289"/>
        <v>-1.3999999999999986E-2</v>
      </c>
      <c r="AQ108" s="55">
        <f t="shared" si="290"/>
        <v>-2.2999999999999972E-2</v>
      </c>
      <c r="AR108" s="63">
        <f t="shared" si="291"/>
        <v>5.7538636925823707E-2</v>
      </c>
      <c r="AS108" s="55">
        <f t="shared" si="292"/>
        <v>-1.599999999999998E-2</v>
      </c>
      <c r="AT108" s="55">
        <f t="shared" si="293"/>
        <v>-2.8000000000000115E-2</v>
      </c>
      <c r="AU108" s="63">
        <f t="shared" si="294"/>
        <v>6.0516685782948339E-2</v>
      </c>
      <c r="AV108" s="55">
        <f t="shared" si="295"/>
        <v>-1.8000000000000006E-2</v>
      </c>
      <c r="AW108" s="55">
        <f t="shared" si="296"/>
        <v>-3.4999999999999858E-2</v>
      </c>
      <c r="AY108" s="72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73"/>
      <c r="CB108" s="31">
        <v>210</v>
      </c>
      <c r="CC108" s="31">
        <v>195</v>
      </c>
      <c r="CD108" s="31">
        <v>211</v>
      </c>
      <c r="CE108" s="33">
        <f t="shared" si="279"/>
        <v>296.25</v>
      </c>
      <c r="CF108" s="45">
        <f t="shared" si="280"/>
        <v>7.6</v>
      </c>
      <c r="CG108" s="50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8" thickBot="1" x14ac:dyDescent="0.45">
      <c r="B109" s="1234">
        <v>8</v>
      </c>
      <c r="C109" s="41" t="s">
        <v>219</v>
      </c>
      <c r="D109" s="42">
        <v>213</v>
      </c>
      <c r="E109" s="42">
        <v>195</v>
      </c>
      <c r="F109" s="42">
        <v>208</v>
      </c>
      <c r="G109" s="43">
        <f t="shared" si="261"/>
        <v>-43.333333333333336</v>
      </c>
      <c r="H109" s="48">
        <f t="shared" si="262"/>
        <v>8.5</v>
      </c>
      <c r="I109" s="53">
        <f t="shared" si="263"/>
        <v>83.5</v>
      </c>
      <c r="J109" s="42">
        <v>218</v>
      </c>
      <c r="K109" s="42">
        <v>192</v>
      </c>
      <c r="L109" s="42">
        <v>213</v>
      </c>
      <c r="M109" s="43">
        <f t="shared" si="210"/>
        <v>-48.46153846153846</v>
      </c>
      <c r="N109" s="48">
        <f t="shared" si="211"/>
        <v>11.899999999999999</v>
      </c>
      <c r="O109" s="53">
        <f t="shared" si="212"/>
        <v>85.5</v>
      </c>
      <c r="P109" s="42">
        <v>224</v>
      </c>
      <c r="Q109" s="42">
        <v>190</v>
      </c>
      <c r="R109" s="42">
        <v>216</v>
      </c>
      <c r="S109" s="43">
        <f t="shared" si="213"/>
        <v>-45.882352941176471</v>
      </c>
      <c r="T109" s="48">
        <f t="shared" si="214"/>
        <v>15.2</v>
      </c>
      <c r="U109" s="53">
        <f t="shared" si="215"/>
        <v>87.8</v>
      </c>
      <c r="V109" s="42">
        <v>229</v>
      </c>
      <c r="W109" s="42">
        <v>187</v>
      </c>
      <c r="X109" s="42">
        <v>220</v>
      </c>
      <c r="Y109" s="43">
        <f t="shared" si="216"/>
        <v>-47.142857142857146</v>
      </c>
      <c r="Z109" s="48">
        <f t="shared" si="217"/>
        <v>18.3</v>
      </c>
      <c r="AA109" s="53">
        <f t="shared" si="218"/>
        <v>89.8</v>
      </c>
      <c r="AB109" s="42">
        <v>235</v>
      </c>
      <c r="AC109" s="42">
        <v>184</v>
      </c>
      <c r="AD109" s="42">
        <v>225</v>
      </c>
      <c r="AE109" s="43">
        <f t="shared" si="219"/>
        <v>-48.235294117647058</v>
      </c>
      <c r="AF109" s="48">
        <f t="shared" si="220"/>
        <v>21.7</v>
      </c>
      <c r="AG109" s="53">
        <f t="shared" si="221"/>
        <v>92.2</v>
      </c>
      <c r="AI109" s="67">
        <f t="shared" si="282"/>
        <v>-0.94591457753017638</v>
      </c>
      <c r="AJ109" s="68">
        <f t="shared" si="283"/>
        <v>9.0000000000000028E-3</v>
      </c>
      <c r="AK109" s="68">
        <f t="shared" si="284"/>
        <v>8.0000000000001129E-3</v>
      </c>
      <c r="AL109" s="67">
        <f t="shared" si="285"/>
        <v>-0.96337839222664212</v>
      </c>
      <c r="AM109" s="68">
        <f t="shared" si="286"/>
        <v>1.2999999999999989E-2</v>
      </c>
      <c r="AN109" s="68">
        <f t="shared" si="287"/>
        <v>7.9999999999999724E-3</v>
      </c>
      <c r="AO109" s="67">
        <f t="shared" si="288"/>
        <v>-0.95231853186957227</v>
      </c>
      <c r="AP109" s="68">
        <f t="shared" si="289"/>
        <v>1.599999999999998E-2</v>
      </c>
      <c r="AQ109" s="68">
        <f t="shared" si="290"/>
        <v>1.0999999999999944E-2</v>
      </c>
      <c r="AR109" s="67">
        <f t="shared" si="291"/>
        <v>-0.94890353943278749</v>
      </c>
      <c r="AS109" s="68">
        <f t="shared" si="292"/>
        <v>1.8999999999999986E-2</v>
      </c>
      <c r="AT109" s="68">
        <f t="shared" si="293"/>
        <v>1.2000000000000028E-2</v>
      </c>
      <c r="AU109" s="67">
        <f t="shared" si="294"/>
        <v>-0.95515866513736425</v>
      </c>
      <c r="AV109" s="68">
        <f t="shared" si="295"/>
        <v>2.1999999999999992E-2</v>
      </c>
      <c r="AW109" s="68">
        <f t="shared" si="296"/>
        <v>1.5999999999999945E-2</v>
      </c>
      <c r="AY109" s="81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3"/>
      <c r="CB109" s="42">
        <v>213</v>
      </c>
      <c r="CC109" s="42">
        <v>195</v>
      </c>
      <c r="CD109" s="42">
        <v>208</v>
      </c>
      <c r="CE109" s="43">
        <f t="shared" si="279"/>
        <v>-43.333333333333336</v>
      </c>
      <c r="CF109" s="48">
        <f t="shared" si="280"/>
        <v>8.5</v>
      </c>
      <c r="CG109" s="53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 x14ac:dyDescent="0.4">
      <c r="B110" s="1235">
        <v>7</v>
      </c>
      <c r="C110" s="38" t="s">
        <v>233</v>
      </c>
      <c r="D110" s="39">
        <v>139</v>
      </c>
      <c r="E110" s="39">
        <v>181</v>
      </c>
      <c r="F110" s="39">
        <v>184</v>
      </c>
      <c r="G110" s="40">
        <f t="shared" si="261"/>
        <v>184</v>
      </c>
      <c r="H110" s="44">
        <f t="shared" si="262"/>
        <v>24.5</v>
      </c>
      <c r="I110" s="49">
        <f t="shared" si="263"/>
        <v>72.2</v>
      </c>
      <c r="J110" s="39">
        <v>126</v>
      </c>
      <c r="K110" s="39">
        <v>183</v>
      </c>
      <c r="L110" s="39">
        <v>188</v>
      </c>
      <c r="M110" s="40">
        <f t="shared" si="210"/>
        <v>184.83870967741936</v>
      </c>
      <c r="N110" s="44">
        <f t="shared" si="211"/>
        <v>33</v>
      </c>
      <c r="O110" s="49">
        <f t="shared" si="212"/>
        <v>73.7</v>
      </c>
      <c r="P110" s="39">
        <v>111</v>
      </c>
      <c r="Q110" s="39">
        <v>185</v>
      </c>
      <c r="R110" s="39">
        <v>191</v>
      </c>
      <c r="S110" s="40">
        <f t="shared" si="213"/>
        <v>184.5</v>
      </c>
      <c r="T110" s="44">
        <f t="shared" si="214"/>
        <v>41.9</v>
      </c>
      <c r="U110" s="49">
        <f t="shared" si="215"/>
        <v>74.900000000000006</v>
      </c>
      <c r="V110" s="39">
        <v>96</v>
      </c>
      <c r="W110" s="39">
        <v>187</v>
      </c>
      <c r="X110" s="39">
        <v>195</v>
      </c>
      <c r="Y110" s="40">
        <f t="shared" si="216"/>
        <v>184.84848484848484</v>
      </c>
      <c r="Z110" s="44">
        <f t="shared" si="217"/>
        <v>50.8</v>
      </c>
      <c r="AA110" s="49">
        <f t="shared" si="218"/>
        <v>76.5</v>
      </c>
      <c r="AB110" s="39">
        <v>66</v>
      </c>
      <c r="AC110" s="39">
        <v>189</v>
      </c>
      <c r="AD110" s="39">
        <v>199</v>
      </c>
      <c r="AE110" s="40">
        <f t="shared" si="219"/>
        <v>184.51127819548873</v>
      </c>
      <c r="AF110" s="44">
        <f t="shared" si="220"/>
        <v>66.8</v>
      </c>
      <c r="AG110" s="49">
        <f t="shared" si="221"/>
        <v>78</v>
      </c>
      <c r="AI110" s="61">
        <f t="shared" ref="AI110:AI116" si="297">(G110-G111)/359</f>
        <v>-1.1142061281337047E-2</v>
      </c>
      <c r="AJ110" s="62">
        <f t="shared" ref="AJ110:AJ116" si="298">(H110-H111)/100</f>
        <v>3.000000000000007E-3</v>
      </c>
      <c r="AK110" s="62">
        <f t="shared" ref="AK110:AK116" si="299">(I110-I111)/100</f>
        <v>-6.9999999999998865E-3</v>
      </c>
      <c r="AL110" s="61">
        <f t="shared" ref="AL110:AL116" si="300">(M110-M111)/359</f>
        <v>-1.0397545665763777E-2</v>
      </c>
      <c r="AM110" s="62">
        <f t="shared" ref="AM110:AM116" si="301">(N110-N111)/100</f>
        <v>0</v>
      </c>
      <c r="AN110" s="62">
        <f t="shared" ref="AN110:AN116" si="302">(O110-O111)/100</f>
        <v>-1.2000000000000028E-2</v>
      </c>
      <c r="AO110" s="61">
        <f t="shared" ref="AO110:AO116" si="303">(S110-S111)/359</f>
        <v>-1.1628687451756872E-2</v>
      </c>
      <c r="AP110" s="62">
        <f t="shared" ref="AP110:AP116" si="304">(T110-T111)/100</f>
        <v>-3.9999999999999862E-3</v>
      </c>
      <c r="AQ110" s="62">
        <f t="shared" ref="AQ110:AQ116" si="305">(U110-U111)/100</f>
        <v>-0.02</v>
      </c>
      <c r="AR110" s="61">
        <f t="shared" ref="AR110:AR116" si="306">(Y110-Y111)/359</f>
        <v>-9.4340091063014712E-3</v>
      </c>
      <c r="AS110" s="62">
        <f t="shared" ref="AS110:AS116" si="307">(Z110-Z111)/100</f>
        <v>-2.0000000000000282E-3</v>
      </c>
      <c r="AT110" s="62">
        <f t="shared" ref="AT110:AT116" si="308">(AA110-AA111)/100</f>
        <v>-1.9000000000000059E-2</v>
      </c>
      <c r="AU110" s="61">
        <f t="shared" ref="AU110:AU116" si="309">(AE110-AE111)/359</f>
        <v>-8.7963641694765501E-3</v>
      </c>
      <c r="AV110" s="62">
        <f t="shared" ref="AV110:AV116" si="310">(AF110-AF111)/100</f>
        <v>1.8999999999999916E-2</v>
      </c>
      <c r="AW110" s="62">
        <f t="shared" ref="AW110:AW116" si="311">(AG110-AG111)/100</f>
        <v>-2.4000000000000056E-2</v>
      </c>
      <c r="AY110" s="69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1"/>
      <c r="CB110" s="39">
        <v>139</v>
      </c>
      <c r="CC110" s="39">
        <v>181</v>
      </c>
      <c r="CD110" s="39">
        <v>184</v>
      </c>
      <c r="CE110" s="40">
        <f t="shared" si="279"/>
        <v>184</v>
      </c>
      <c r="CF110" s="44">
        <f t="shared" si="280"/>
        <v>24.5</v>
      </c>
      <c r="CG110" s="49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 x14ac:dyDescent="0.4">
      <c r="B111" s="1233">
        <v>7</v>
      </c>
      <c r="C111" s="19" t="s">
        <v>232</v>
      </c>
      <c r="D111" s="31">
        <v>141</v>
      </c>
      <c r="E111" s="31">
        <v>180</v>
      </c>
      <c r="F111" s="31">
        <v>186</v>
      </c>
      <c r="G111" s="33">
        <f t="shared" si="261"/>
        <v>188</v>
      </c>
      <c r="H111" s="45">
        <f t="shared" si="262"/>
        <v>24.2</v>
      </c>
      <c r="I111" s="50">
        <f t="shared" si="263"/>
        <v>72.899999999999991</v>
      </c>
      <c r="J111" s="31">
        <v>128</v>
      </c>
      <c r="K111" s="31">
        <v>182</v>
      </c>
      <c r="L111" s="31">
        <v>191</v>
      </c>
      <c r="M111" s="33">
        <f t="shared" si="210"/>
        <v>188.57142857142856</v>
      </c>
      <c r="N111" s="45">
        <f t="shared" si="211"/>
        <v>33</v>
      </c>
      <c r="O111" s="50">
        <f t="shared" si="212"/>
        <v>74.900000000000006</v>
      </c>
      <c r="P111" s="31">
        <v>113</v>
      </c>
      <c r="Q111" s="31">
        <v>184</v>
      </c>
      <c r="R111" s="31">
        <v>196</v>
      </c>
      <c r="S111" s="33">
        <f t="shared" si="213"/>
        <v>188.67469879518072</v>
      </c>
      <c r="T111" s="45">
        <f t="shared" si="214"/>
        <v>42.3</v>
      </c>
      <c r="U111" s="50">
        <f t="shared" si="215"/>
        <v>76.900000000000006</v>
      </c>
      <c r="V111" s="31">
        <v>98</v>
      </c>
      <c r="W111" s="31">
        <v>186</v>
      </c>
      <c r="X111" s="31">
        <v>200</v>
      </c>
      <c r="Y111" s="33">
        <f t="shared" si="216"/>
        <v>188.23529411764707</v>
      </c>
      <c r="Z111" s="45">
        <f t="shared" si="217"/>
        <v>51</v>
      </c>
      <c r="AA111" s="50">
        <f t="shared" si="218"/>
        <v>78.400000000000006</v>
      </c>
      <c r="AB111" s="31">
        <v>72</v>
      </c>
      <c r="AC111" s="31">
        <v>188</v>
      </c>
      <c r="AD111" s="31">
        <v>205</v>
      </c>
      <c r="AE111" s="33">
        <f t="shared" si="219"/>
        <v>187.66917293233081</v>
      </c>
      <c r="AF111" s="45">
        <f t="shared" si="220"/>
        <v>64.900000000000006</v>
      </c>
      <c r="AG111" s="50">
        <f t="shared" si="221"/>
        <v>80.400000000000006</v>
      </c>
      <c r="AI111" s="63">
        <f t="shared" si="297"/>
        <v>-1.1901747277791868E-2</v>
      </c>
      <c r="AJ111" s="55">
        <f t="shared" si="298"/>
        <v>7.9999999999999724E-3</v>
      </c>
      <c r="AK111" s="55">
        <f t="shared" si="299"/>
        <v>-8.0000000000001129E-3</v>
      </c>
      <c r="AL111" s="63">
        <f t="shared" si="300"/>
        <v>-1.1167734233598191E-2</v>
      </c>
      <c r="AM111" s="55">
        <f t="shared" si="301"/>
        <v>0.01</v>
      </c>
      <c r="AN111" s="55">
        <f t="shared" si="302"/>
        <v>-1.1999999999999886E-2</v>
      </c>
      <c r="AO111" s="63">
        <f t="shared" si="303"/>
        <v>-8.8500085144042635E-3</v>
      </c>
      <c r="AP111" s="55">
        <f t="shared" si="304"/>
        <v>1.6000000000000014E-2</v>
      </c>
      <c r="AQ111" s="55">
        <f t="shared" si="305"/>
        <v>-1.0999999999999944E-2</v>
      </c>
      <c r="AR111" s="63">
        <f t="shared" si="306"/>
        <v>-9.8312305423561442E-3</v>
      </c>
      <c r="AS111" s="55">
        <f t="shared" si="307"/>
        <v>1.2000000000000028E-2</v>
      </c>
      <c r="AT111" s="55">
        <f t="shared" si="308"/>
        <v>-0.02</v>
      </c>
      <c r="AU111" s="63">
        <f t="shared" si="309"/>
        <v>-9.7315258087565474E-3</v>
      </c>
      <c r="AV111" s="55">
        <f t="shared" si="310"/>
        <v>3.8000000000000041E-2</v>
      </c>
      <c r="AW111" s="55">
        <f t="shared" si="311"/>
        <v>-2.299999999999983E-2</v>
      </c>
      <c r="AY111" s="72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73"/>
      <c r="CB111" s="31">
        <v>141</v>
      </c>
      <c r="CC111" s="31">
        <v>180</v>
      </c>
      <c r="CD111" s="31">
        <v>186</v>
      </c>
      <c r="CE111" s="33">
        <f t="shared" si="279"/>
        <v>188</v>
      </c>
      <c r="CF111" s="45">
        <f t="shared" si="280"/>
        <v>24.2</v>
      </c>
      <c r="CG111" s="50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 x14ac:dyDescent="0.4">
      <c r="B112" s="1233">
        <v>7</v>
      </c>
      <c r="C112" s="19" t="s">
        <v>231</v>
      </c>
      <c r="D112" s="31">
        <v>144</v>
      </c>
      <c r="E112" s="31">
        <v>179</v>
      </c>
      <c r="F112" s="31">
        <v>188</v>
      </c>
      <c r="G112" s="33">
        <f t="shared" si="261"/>
        <v>192.27272727272728</v>
      </c>
      <c r="H112" s="45">
        <f t="shared" si="262"/>
        <v>23.400000000000002</v>
      </c>
      <c r="I112" s="50">
        <f t="shared" si="263"/>
        <v>73.7</v>
      </c>
      <c r="J112" s="31">
        <v>132</v>
      </c>
      <c r="K112" s="31">
        <v>181</v>
      </c>
      <c r="L112" s="31">
        <v>194</v>
      </c>
      <c r="M112" s="33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5">
        <f t="shared" ref="N112:N143" si="313">ROUND((MAX(J112/255, K112/255, L112/255) - MIN(J112/255, K112/255, L112/255))/MAX(J112/255, K112/255, L112/255),3)*100</f>
        <v>32</v>
      </c>
      <c r="O112" s="50">
        <f t="shared" ref="O112:O143" si="314">ROUND(MAX(J112/255, K112/255, L112/255),3)*100</f>
        <v>76.099999999999994</v>
      </c>
      <c r="P112" s="31">
        <v>118</v>
      </c>
      <c r="Q112" s="31">
        <v>183</v>
      </c>
      <c r="R112" s="31">
        <v>199</v>
      </c>
      <c r="S112" s="33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5">
        <f t="shared" ref="T112:T143" si="316">ROUND((MAX(P112/255, Q112/255, R112/255) - MIN(P112/255, Q112/255, R112/255))/MAX(P112/255, Q112/255, R112/255),3)*100</f>
        <v>40.699999999999996</v>
      </c>
      <c r="U112" s="50">
        <f t="shared" ref="U112:U143" si="317">ROUND(MAX(P112/255, Q112/255, R112/255),3)*100</f>
        <v>78</v>
      </c>
      <c r="V112" s="31">
        <v>103</v>
      </c>
      <c r="W112" s="31">
        <v>185</v>
      </c>
      <c r="X112" s="31">
        <v>205</v>
      </c>
      <c r="Y112" s="33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5">
        <f t="shared" ref="Z112:Z143" si="319">ROUND((MAX(V112/255, W112/255, X112/255) - MIN(V112/255, W112/255, X112/255))/MAX(V112/255, W112/255, X112/255),3)*100</f>
        <v>49.8</v>
      </c>
      <c r="AA112" s="50">
        <f t="shared" ref="AA112:AA143" si="320">ROUND(MAX(V112/255, W112/255, X112/255),3)*100</f>
        <v>80.400000000000006</v>
      </c>
      <c r="AB112" s="31">
        <v>82</v>
      </c>
      <c r="AC112" s="31">
        <v>187</v>
      </c>
      <c r="AD112" s="31">
        <v>211</v>
      </c>
      <c r="AE112" s="33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5">
        <f t="shared" ref="AF112:AF143" si="322">ROUND((MAX(AB112/255, AC112/255, AD112/255) - MIN(AB112/255, AC112/255, AD112/255))/MAX(AB112/255, AC112/255, AD112/255),3)*100</f>
        <v>61.1</v>
      </c>
      <c r="AG112" s="50">
        <f t="shared" ref="AG112:AG143" si="323">ROUND(MAX(AB112/255, AC112/255, AD112/255),3)*100</f>
        <v>82.699999999999989</v>
      </c>
      <c r="AI112" s="63">
        <f t="shared" si="297"/>
        <v>-8.5685513553622594E-3</v>
      </c>
      <c r="AJ112" s="55">
        <f t="shared" si="298"/>
        <v>8.0000000000000071E-3</v>
      </c>
      <c r="AK112" s="55">
        <f t="shared" si="299"/>
        <v>-7.9999999999999724E-3</v>
      </c>
      <c r="AL112" s="63">
        <f t="shared" si="300"/>
        <v>-9.5246652888849419E-3</v>
      </c>
      <c r="AM112" s="55">
        <f t="shared" si="301"/>
        <v>1.4000000000000021E-2</v>
      </c>
      <c r="AN112" s="55">
        <f t="shared" si="302"/>
        <v>-8.0000000000001129E-3</v>
      </c>
      <c r="AO112" s="63">
        <f t="shared" si="303"/>
        <v>-9.8405669436310277E-3</v>
      </c>
      <c r="AP112" s="55">
        <f t="shared" si="304"/>
        <v>2.0999999999999942E-2</v>
      </c>
      <c r="AQ112" s="55">
        <f t="shared" si="305"/>
        <v>-1.2000000000000028E-2</v>
      </c>
      <c r="AR112" s="63">
        <f t="shared" si="306"/>
        <v>-1.0304210705906005E-2</v>
      </c>
      <c r="AS112" s="55">
        <f t="shared" si="307"/>
        <v>3.1999999999999959E-2</v>
      </c>
      <c r="AT112" s="55">
        <f t="shared" si="308"/>
        <v>-1.1999999999999886E-2</v>
      </c>
      <c r="AU112" s="63">
        <f t="shared" si="309"/>
        <v>-8.9620462161052183E-3</v>
      </c>
      <c r="AV112" s="55">
        <f t="shared" si="310"/>
        <v>4.6000000000000082E-2</v>
      </c>
      <c r="AW112" s="55">
        <f t="shared" si="311"/>
        <v>-1.2000000000000028E-2</v>
      </c>
      <c r="AY112" s="72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73"/>
      <c r="CB112" s="31">
        <v>144</v>
      </c>
      <c r="CC112" s="31">
        <v>179</v>
      </c>
      <c r="CD112" s="31">
        <v>188</v>
      </c>
      <c r="CE112" s="33">
        <f t="shared" si="279"/>
        <v>192.27272727272728</v>
      </c>
      <c r="CF112" s="45">
        <f t="shared" si="280"/>
        <v>23.400000000000002</v>
      </c>
      <c r="CG112" s="50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 x14ac:dyDescent="0.4">
      <c r="B113" s="1233">
        <v>7</v>
      </c>
      <c r="C113" s="19" t="s">
        <v>230</v>
      </c>
      <c r="D113" s="31">
        <v>147</v>
      </c>
      <c r="E113" s="31">
        <v>179</v>
      </c>
      <c r="F113" s="31">
        <v>190</v>
      </c>
      <c r="G113" s="33">
        <f t="shared" si="261"/>
        <v>195.34883720930233</v>
      </c>
      <c r="H113" s="45">
        <f t="shared" si="262"/>
        <v>22.6</v>
      </c>
      <c r="I113" s="50">
        <f t="shared" si="263"/>
        <v>74.5</v>
      </c>
      <c r="J113" s="31">
        <v>136</v>
      </c>
      <c r="K113" s="31">
        <v>180</v>
      </c>
      <c r="L113" s="31">
        <v>196</v>
      </c>
      <c r="M113" s="33">
        <f t="shared" si="312"/>
        <v>196</v>
      </c>
      <c r="N113" s="45">
        <f t="shared" si="313"/>
        <v>30.599999999999998</v>
      </c>
      <c r="O113" s="50">
        <f t="shared" si="314"/>
        <v>76.900000000000006</v>
      </c>
      <c r="P113" s="31">
        <v>124</v>
      </c>
      <c r="Q113" s="31">
        <v>182</v>
      </c>
      <c r="R113" s="31">
        <v>202</v>
      </c>
      <c r="S113" s="33">
        <f t="shared" si="315"/>
        <v>195.38461538461539</v>
      </c>
      <c r="T113" s="45">
        <f t="shared" si="316"/>
        <v>38.6</v>
      </c>
      <c r="U113" s="50">
        <f t="shared" si="317"/>
        <v>79.2</v>
      </c>
      <c r="V113" s="31">
        <v>111</v>
      </c>
      <c r="W113" s="31">
        <v>183</v>
      </c>
      <c r="X113" s="31">
        <v>208</v>
      </c>
      <c r="Y113" s="33">
        <f t="shared" si="318"/>
        <v>195.46391752577318</v>
      </c>
      <c r="Z113" s="45">
        <f t="shared" si="319"/>
        <v>46.6</v>
      </c>
      <c r="AA113" s="50">
        <f t="shared" si="320"/>
        <v>81.599999999999994</v>
      </c>
      <c r="AB113" s="31">
        <v>93</v>
      </c>
      <c r="AC113" s="31">
        <v>185</v>
      </c>
      <c r="AD113" s="31">
        <v>214</v>
      </c>
      <c r="AE113" s="33">
        <f t="shared" si="321"/>
        <v>194.38016528925618</v>
      </c>
      <c r="AF113" s="45">
        <f t="shared" si="322"/>
        <v>56.499999999999993</v>
      </c>
      <c r="AG113" s="50">
        <f t="shared" si="323"/>
        <v>83.899999999999991</v>
      </c>
      <c r="AI113" s="63">
        <f t="shared" si="297"/>
        <v>-1.0238309288579705E-2</v>
      </c>
      <c r="AJ113" s="55">
        <f t="shared" si="298"/>
        <v>1.1000000000000015E-2</v>
      </c>
      <c r="AK113" s="55">
        <f t="shared" si="299"/>
        <v>-4.0000000000000565E-3</v>
      </c>
      <c r="AL113" s="63">
        <f t="shared" si="300"/>
        <v>-9.1524074810982667E-3</v>
      </c>
      <c r="AM113" s="55">
        <f t="shared" si="301"/>
        <v>2.1999999999999992E-2</v>
      </c>
      <c r="AN113" s="55">
        <f t="shared" si="302"/>
        <v>-3.9999999999999151E-3</v>
      </c>
      <c r="AO113" s="63">
        <f t="shared" si="303"/>
        <v>-1.2093069673105557E-2</v>
      </c>
      <c r="AP113" s="55">
        <f t="shared" si="304"/>
        <v>2.8000000000000042E-2</v>
      </c>
      <c r="AQ113" s="55">
        <f t="shared" si="305"/>
        <v>-7.9999999999999724E-3</v>
      </c>
      <c r="AR113" s="63">
        <f t="shared" si="306"/>
        <v>-8.9213067991461663E-3</v>
      </c>
      <c r="AS113" s="55">
        <f t="shared" si="307"/>
        <v>3.7000000000000026E-2</v>
      </c>
      <c r="AT113" s="55">
        <f t="shared" si="308"/>
        <v>-7.9999999999999724E-3</v>
      </c>
      <c r="AU113" s="63">
        <f t="shared" si="309"/>
        <v>-1.0680001183926292E-2</v>
      </c>
      <c r="AV113" s="55">
        <f t="shared" si="310"/>
        <v>4.8999999999999912E-2</v>
      </c>
      <c r="AW113" s="55">
        <f t="shared" si="311"/>
        <v>-1.2000000000000028E-2</v>
      </c>
      <c r="AY113" s="72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73"/>
      <c r="CB113" s="31">
        <v>147</v>
      </c>
      <c r="CC113" s="31">
        <v>179</v>
      </c>
      <c r="CD113" s="31">
        <v>190</v>
      </c>
      <c r="CE113" s="33">
        <f t="shared" si="279"/>
        <v>195.34883720930233</v>
      </c>
      <c r="CF113" s="45">
        <f t="shared" si="280"/>
        <v>22.6</v>
      </c>
      <c r="CG113" s="50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 x14ac:dyDescent="0.4">
      <c r="B114" s="1236">
        <v>7</v>
      </c>
      <c r="C114" s="21" t="s">
        <v>229</v>
      </c>
      <c r="D114" s="32">
        <v>150</v>
      </c>
      <c r="E114" s="32">
        <v>178</v>
      </c>
      <c r="F114" s="32">
        <v>191</v>
      </c>
      <c r="G114" s="34">
        <f t="shared" si="261"/>
        <v>199.02439024390245</v>
      </c>
      <c r="H114" s="46">
        <f t="shared" si="262"/>
        <v>21.5</v>
      </c>
      <c r="I114" s="51">
        <f t="shared" si="263"/>
        <v>74.900000000000006</v>
      </c>
      <c r="J114" s="32">
        <v>141</v>
      </c>
      <c r="K114" s="32">
        <v>179</v>
      </c>
      <c r="L114" s="32">
        <v>197</v>
      </c>
      <c r="M114" s="34">
        <f t="shared" si="312"/>
        <v>199.28571428571428</v>
      </c>
      <c r="N114" s="46">
        <f t="shared" si="313"/>
        <v>28.4</v>
      </c>
      <c r="O114" s="51">
        <f t="shared" si="314"/>
        <v>77.3</v>
      </c>
      <c r="P114" s="32">
        <v>131</v>
      </c>
      <c r="Q114" s="32">
        <v>180</v>
      </c>
      <c r="R114" s="32">
        <v>204</v>
      </c>
      <c r="S114" s="34">
        <f t="shared" si="315"/>
        <v>199.72602739726028</v>
      </c>
      <c r="T114" s="46">
        <f t="shared" si="316"/>
        <v>35.799999999999997</v>
      </c>
      <c r="U114" s="51">
        <f t="shared" si="317"/>
        <v>80</v>
      </c>
      <c r="V114" s="32">
        <v>120</v>
      </c>
      <c r="W114" s="32">
        <v>182</v>
      </c>
      <c r="X114" s="32">
        <v>210</v>
      </c>
      <c r="Y114" s="34">
        <f t="shared" si="318"/>
        <v>198.66666666666666</v>
      </c>
      <c r="Z114" s="46">
        <f t="shared" si="319"/>
        <v>42.9</v>
      </c>
      <c r="AA114" s="51">
        <f t="shared" si="320"/>
        <v>82.399999999999991</v>
      </c>
      <c r="AB114" s="32">
        <v>105</v>
      </c>
      <c r="AC114" s="32">
        <v>183</v>
      </c>
      <c r="AD114" s="32">
        <v>217</v>
      </c>
      <c r="AE114" s="34">
        <f t="shared" si="321"/>
        <v>198.21428571428572</v>
      </c>
      <c r="AF114" s="46">
        <f t="shared" si="322"/>
        <v>51.6</v>
      </c>
      <c r="AG114" s="51">
        <f t="shared" si="323"/>
        <v>85.1</v>
      </c>
      <c r="AI114" s="64">
        <f t="shared" si="297"/>
        <v>2.9780102814955717E-2</v>
      </c>
      <c r="AJ114" s="56">
        <f t="shared" si="298"/>
        <v>2.6999999999999993E-2</v>
      </c>
      <c r="AK114" s="56">
        <f t="shared" si="299"/>
        <v>0</v>
      </c>
      <c r="AL114" s="64">
        <f t="shared" si="300"/>
        <v>-1.1820884342595005E-2</v>
      </c>
      <c r="AM114" s="56">
        <f t="shared" si="301"/>
        <v>2.5999999999999978E-2</v>
      </c>
      <c r="AN114" s="56">
        <f t="shared" si="302"/>
        <v>-3.0000000000001137E-3</v>
      </c>
      <c r="AO114" s="64">
        <f t="shared" si="303"/>
        <v>-9.9096230983062514E-3</v>
      </c>
      <c r="AP114" s="56">
        <f t="shared" si="304"/>
        <v>3.0999999999999944E-2</v>
      </c>
      <c r="AQ114" s="56">
        <f t="shared" si="305"/>
        <v>-4.0000000000000565E-3</v>
      </c>
      <c r="AR114" s="64">
        <f t="shared" si="306"/>
        <v>-1.3225536155083005E-2</v>
      </c>
      <c r="AS114" s="56">
        <f t="shared" si="307"/>
        <v>4.1999999999999954E-2</v>
      </c>
      <c r="AT114" s="56">
        <f t="shared" si="308"/>
        <v>-7.0000000000000288E-3</v>
      </c>
      <c r="AU114" s="64">
        <f t="shared" si="309"/>
        <v>-1.2144767998487089E-2</v>
      </c>
      <c r="AV114" s="56">
        <f t="shared" si="310"/>
        <v>5.5E-2</v>
      </c>
      <c r="AW114" s="56">
        <f t="shared" si="311"/>
        <v>-8.0000000000001129E-3</v>
      </c>
      <c r="AY114" s="74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75"/>
      <c r="CB114" s="32">
        <v>150</v>
      </c>
      <c r="CC114" s="32">
        <v>178</v>
      </c>
      <c r="CD114" s="32">
        <v>191</v>
      </c>
      <c r="CE114" s="34">
        <f t="shared" si="279"/>
        <v>199.02439024390245</v>
      </c>
      <c r="CF114" s="46">
        <f t="shared" si="280"/>
        <v>21.5</v>
      </c>
      <c r="CG114" s="51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 x14ac:dyDescent="0.4">
      <c r="B115" s="1232">
        <v>7</v>
      </c>
      <c r="C115" s="17" t="s">
        <v>228</v>
      </c>
      <c r="D115" s="22">
        <v>155</v>
      </c>
      <c r="E115" s="22">
        <v>186</v>
      </c>
      <c r="F115" s="22">
        <v>191</v>
      </c>
      <c r="G115" s="28">
        <f t="shared" si="261"/>
        <v>188.33333333333334</v>
      </c>
      <c r="H115" s="47">
        <f t="shared" si="262"/>
        <v>18.8</v>
      </c>
      <c r="I115" s="52">
        <f t="shared" si="263"/>
        <v>74.900000000000006</v>
      </c>
      <c r="J115" s="22">
        <v>147</v>
      </c>
      <c r="K115" s="22">
        <v>178</v>
      </c>
      <c r="L115" s="22">
        <v>198</v>
      </c>
      <c r="M115" s="28">
        <f t="shared" si="312"/>
        <v>203.52941176470588</v>
      </c>
      <c r="N115" s="47">
        <f t="shared" si="313"/>
        <v>25.8</v>
      </c>
      <c r="O115" s="52">
        <f t="shared" si="314"/>
        <v>77.600000000000009</v>
      </c>
      <c r="P115" s="22">
        <v>138</v>
      </c>
      <c r="Q115" s="22">
        <v>179</v>
      </c>
      <c r="R115" s="22">
        <v>205</v>
      </c>
      <c r="S115" s="28">
        <f t="shared" si="315"/>
        <v>203.28358208955223</v>
      </c>
      <c r="T115" s="47">
        <f t="shared" si="316"/>
        <v>32.700000000000003</v>
      </c>
      <c r="U115" s="52">
        <f t="shared" si="317"/>
        <v>80.400000000000006</v>
      </c>
      <c r="V115" s="22">
        <v>130</v>
      </c>
      <c r="W115" s="22">
        <v>180</v>
      </c>
      <c r="X115" s="22">
        <v>212</v>
      </c>
      <c r="Y115" s="28">
        <f t="shared" si="318"/>
        <v>203.41463414634146</v>
      </c>
      <c r="Z115" s="47">
        <f t="shared" si="319"/>
        <v>38.700000000000003</v>
      </c>
      <c r="AA115" s="52">
        <f t="shared" si="320"/>
        <v>83.1</v>
      </c>
      <c r="AB115" s="22">
        <v>118</v>
      </c>
      <c r="AC115" s="22">
        <v>181</v>
      </c>
      <c r="AD115" s="22">
        <v>219</v>
      </c>
      <c r="AE115" s="28">
        <f t="shared" si="321"/>
        <v>202.57425742574259</v>
      </c>
      <c r="AF115" s="47">
        <f t="shared" si="322"/>
        <v>46.1</v>
      </c>
      <c r="AG115" s="52">
        <f t="shared" si="323"/>
        <v>85.9</v>
      </c>
      <c r="AI115" s="65">
        <f t="shared" si="297"/>
        <v>-6.2885118595424963E-2</v>
      </c>
      <c r="AJ115" s="57">
        <f t="shared" si="298"/>
        <v>1.6000000000000014E-2</v>
      </c>
      <c r="AK115" s="57">
        <f t="shared" si="299"/>
        <v>-3.9999999999999151E-3</v>
      </c>
      <c r="AL115" s="65">
        <f t="shared" si="300"/>
        <v>-1.8023922660986395E-2</v>
      </c>
      <c r="AM115" s="57">
        <f t="shared" si="301"/>
        <v>2.6999999999999993E-2</v>
      </c>
      <c r="AN115" s="57">
        <f t="shared" si="302"/>
        <v>-3.9999999999999151E-3</v>
      </c>
      <c r="AO115" s="65">
        <f t="shared" si="303"/>
        <v>-1.5923169666985443E-2</v>
      </c>
      <c r="AP115" s="57">
        <f t="shared" si="304"/>
        <v>3.6000000000000053E-2</v>
      </c>
      <c r="AQ115" s="57">
        <f t="shared" si="305"/>
        <v>-4.0000000000000565E-3</v>
      </c>
      <c r="AR115" s="65">
        <f t="shared" si="306"/>
        <v>-1.6085111539965842E-2</v>
      </c>
      <c r="AS115" s="57">
        <f t="shared" si="307"/>
        <v>4.000000000000007E-2</v>
      </c>
      <c r="AT115" s="57">
        <f t="shared" si="308"/>
        <v>-4.0000000000000565E-3</v>
      </c>
      <c r="AU115" s="65">
        <f t="shared" si="309"/>
        <v>-1.6970499278340028E-2</v>
      </c>
      <c r="AV115" s="57">
        <f t="shared" si="310"/>
        <v>5.4000000000000055E-2</v>
      </c>
      <c r="AW115" s="57">
        <f t="shared" si="311"/>
        <v>-7.9999999999999724E-3</v>
      </c>
      <c r="AY115" s="76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77"/>
      <c r="CB115" s="22">
        <v>155</v>
      </c>
      <c r="CC115" s="22">
        <v>186</v>
      </c>
      <c r="CD115" s="22">
        <v>191</v>
      </c>
      <c r="CE115" s="28">
        <f t="shared" si="279"/>
        <v>188.33333333333334</v>
      </c>
      <c r="CF115" s="47">
        <f t="shared" si="280"/>
        <v>18.8</v>
      </c>
      <c r="CG115" s="52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 x14ac:dyDescent="0.4">
      <c r="B116" s="1233">
        <v>7</v>
      </c>
      <c r="C116" s="19" t="s">
        <v>227</v>
      </c>
      <c r="D116" s="31">
        <v>159</v>
      </c>
      <c r="E116" s="31">
        <v>175</v>
      </c>
      <c r="F116" s="31">
        <v>192</v>
      </c>
      <c r="G116" s="33">
        <f t="shared" si="261"/>
        <v>210.90909090909091</v>
      </c>
      <c r="H116" s="45">
        <f t="shared" si="262"/>
        <v>17.2</v>
      </c>
      <c r="I116" s="50">
        <f t="shared" si="263"/>
        <v>75.3</v>
      </c>
      <c r="J116" s="31">
        <v>153</v>
      </c>
      <c r="K116" s="31">
        <v>176</v>
      </c>
      <c r="L116" s="31">
        <v>199</v>
      </c>
      <c r="M116" s="33">
        <f t="shared" si="312"/>
        <v>210</v>
      </c>
      <c r="N116" s="45">
        <f t="shared" si="313"/>
        <v>23.1</v>
      </c>
      <c r="O116" s="50">
        <f t="shared" si="314"/>
        <v>78</v>
      </c>
      <c r="P116" s="31">
        <v>146</v>
      </c>
      <c r="Q116" s="31">
        <v>177</v>
      </c>
      <c r="R116" s="31">
        <v>206</v>
      </c>
      <c r="S116" s="33">
        <f t="shared" si="315"/>
        <v>209</v>
      </c>
      <c r="T116" s="45">
        <f t="shared" si="316"/>
        <v>29.099999999999998</v>
      </c>
      <c r="U116" s="50">
        <f t="shared" si="317"/>
        <v>80.800000000000011</v>
      </c>
      <c r="V116" s="31">
        <v>139</v>
      </c>
      <c r="W116" s="31">
        <v>177</v>
      </c>
      <c r="X116" s="31">
        <v>213</v>
      </c>
      <c r="Y116" s="33">
        <f t="shared" si="318"/>
        <v>209.18918918918919</v>
      </c>
      <c r="Z116" s="45">
        <f t="shared" si="319"/>
        <v>34.699999999999996</v>
      </c>
      <c r="AA116" s="50">
        <f t="shared" si="320"/>
        <v>83.5</v>
      </c>
      <c r="AB116" s="31">
        <v>131</v>
      </c>
      <c r="AC116" s="31">
        <v>178</v>
      </c>
      <c r="AD116" s="31">
        <v>221</v>
      </c>
      <c r="AE116" s="33">
        <f t="shared" si="321"/>
        <v>208.66666666666666</v>
      </c>
      <c r="AF116" s="45">
        <f t="shared" si="322"/>
        <v>40.699999999999996</v>
      </c>
      <c r="AG116" s="50">
        <f t="shared" si="323"/>
        <v>86.7</v>
      </c>
      <c r="AI116" s="63">
        <f t="shared" si="297"/>
        <v>-1.7638686354467741E-2</v>
      </c>
      <c r="AJ116" s="55">
        <f t="shared" si="298"/>
        <v>2.0999999999999998E-2</v>
      </c>
      <c r="AK116" s="55">
        <f t="shared" si="299"/>
        <v>0</v>
      </c>
      <c r="AL116" s="63">
        <f t="shared" si="300"/>
        <v>-1.4267273591955983E-2</v>
      </c>
      <c r="AM116" s="55">
        <f t="shared" si="301"/>
        <v>2.5000000000000036E-2</v>
      </c>
      <c r="AN116" s="55">
        <f t="shared" si="302"/>
        <v>0</v>
      </c>
      <c r="AO116" s="63">
        <f t="shared" si="303"/>
        <v>-1.8260600433302347E-2</v>
      </c>
      <c r="AP116" s="55">
        <f t="shared" si="304"/>
        <v>2.9999999999999964E-2</v>
      </c>
      <c r="AQ116" s="55">
        <f t="shared" si="305"/>
        <v>-3.9999999999999151E-3</v>
      </c>
      <c r="AR116" s="63">
        <f t="shared" si="306"/>
        <v>-1.7452245864502079E-2</v>
      </c>
      <c r="AS116" s="55">
        <f t="shared" si="307"/>
        <v>3.8999999999999951E-2</v>
      </c>
      <c r="AT116" s="55">
        <f t="shared" si="308"/>
        <v>-3.9999999999999151E-3</v>
      </c>
      <c r="AU116" s="63">
        <f t="shared" si="309"/>
        <v>-1.5062416176622337E-2</v>
      </c>
      <c r="AV116" s="55">
        <f t="shared" si="310"/>
        <v>4.1999999999999954E-2</v>
      </c>
      <c r="AW116" s="55">
        <f t="shared" si="311"/>
        <v>-3.9999999999999151E-3</v>
      </c>
      <c r="AY116" s="72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73"/>
      <c r="CB116" s="31">
        <v>159</v>
      </c>
      <c r="CC116" s="31">
        <v>175</v>
      </c>
      <c r="CD116" s="31">
        <v>192</v>
      </c>
      <c r="CE116" s="33">
        <f t="shared" si="279"/>
        <v>210.90909090909091</v>
      </c>
      <c r="CF116" s="45">
        <f t="shared" si="280"/>
        <v>17.2</v>
      </c>
      <c r="CG116" s="50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 x14ac:dyDescent="0.4">
      <c r="B117" s="1233">
        <v>7</v>
      </c>
      <c r="C117" s="19" t="s">
        <v>226</v>
      </c>
      <c r="D117" s="31">
        <v>163</v>
      </c>
      <c r="E117" s="31">
        <v>174</v>
      </c>
      <c r="F117" s="31">
        <v>192</v>
      </c>
      <c r="G117" s="33">
        <f t="shared" si="261"/>
        <v>217.24137931034483</v>
      </c>
      <c r="H117" s="45">
        <f t="shared" si="262"/>
        <v>15.1</v>
      </c>
      <c r="I117" s="50">
        <f t="shared" si="263"/>
        <v>75.3</v>
      </c>
      <c r="J117" s="31">
        <v>158</v>
      </c>
      <c r="K117" s="31">
        <v>175</v>
      </c>
      <c r="L117" s="31">
        <v>199</v>
      </c>
      <c r="M117" s="33">
        <f t="shared" si="312"/>
        <v>215.1219512195122</v>
      </c>
      <c r="N117" s="45">
        <f t="shared" si="313"/>
        <v>20.599999999999998</v>
      </c>
      <c r="O117" s="50">
        <f t="shared" si="314"/>
        <v>78</v>
      </c>
      <c r="P117" s="31">
        <v>153</v>
      </c>
      <c r="Q117" s="31">
        <v>175</v>
      </c>
      <c r="R117" s="31">
        <v>207</v>
      </c>
      <c r="S117" s="33">
        <f t="shared" si="315"/>
        <v>215.55555555555554</v>
      </c>
      <c r="T117" s="45">
        <f t="shared" si="316"/>
        <v>26.1</v>
      </c>
      <c r="U117" s="50">
        <f t="shared" si="317"/>
        <v>81.2</v>
      </c>
      <c r="V117" s="31">
        <v>148</v>
      </c>
      <c r="W117" s="31">
        <v>175</v>
      </c>
      <c r="X117" s="31">
        <v>214</v>
      </c>
      <c r="Y117" s="33">
        <f t="shared" si="318"/>
        <v>215.45454545454544</v>
      </c>
      <c r="Z117" s="45">
        <f t="shared" si="319"/>
        <v>30.8</v>
      </c>
      <c r="AA117" s="50">
        <f t="shared" si="320"/>
        <v>83.899999999999991</v>
      </c>
      <c r="AB117" s="31">
        <v>141</v>
      </c>
      <c r="AC117" s="31">
        <v>176</v>
      </c>
      <c r="AD117" s="31">
        <v>222</v>
      </c>
      <c r="AE117" s="33">
        <f t="shared" si="321"/>
        <v>214.07407407407408</v>
      </c>
      <c r="AF117" s="45">
        <f t="shared" si="322"/>
        <v>36.5</v>
      </c>
      <c r="AG117" s="50">
        <f t="shared" si="323"/>
        <v>87.1</v>
      </c>
      <c r="AI117" s="66"/>
      <c r="AJ117" s="54"/>
      <c r="AK117" s="54"/>
      <c r="AL117" s="66"/>
      <c r="AM117" s="54"/>
      <c r="AN117" s="54"/>
      <c r="AO117" s="66"/>
      <c r="AP117" s="54"/>
      <c r="AQ117" s="54"/>
      <c r="AR117" s="66"/>
      <c r="AS117" s="54"/>
      <c r="AT117" s="54"/>
      <c r="AU117" s="66"/>
      <c r="AV117" s="54"/>
      <c r="AW117" s="54"/>
      <c r="AY117" s="78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80"/>
      <c r="CB117" s="31">
        <v>163</v>
      </c>
      <c r="CC117" s="31">
        <v>174</v>
      </c>
      <c r="CD117" s="31">
        <v>192</v>
      </c>
      <c r="CE117" s="33">
        <f t="shared" si="279"/>
        <v>217.24137931034483</v>
      </c>
      <c r="CF117" s="45">
        <f t="shared" si="280"/>
        <v>15.1</v>
      </c>
      <c r="CG117" s="50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 x14ac:dyDescent="0.4">
      <c r="B118" s="1233">
        <v>7</v>
      </c>
      <c r="C118" s="19" t="s">
        <v>225</v>
      </c>
      <c r="D118" s="31">
        <v>167</v>
      </c>
      <c r="E118" s="31">
        <v>173</v>
      </c>
      <c r="F118" s="31">
        <v>192</v>
      </c>
      <c r="G118" s="33">
        <f t="shared" si="261"/>
        <v>225.6</v>
      </c>
      <c r="H118" s="45">
        <f t="shared" si="262"/>
        <v>13</v>
      </c>
      <c r="I118" s="50">
        <f t="shared" si="263"/>
        <v>75.3</v>
      </c>
      <c r="J118" s="31">
        <v>164</v>
      </c>
      <c r="K118" s="31">
        <v>173</v>
      </c>
      <c r="L118" s="31">
        <v>199</v>
      </c>
      <c r="M118" s="33">
        <f t="shared" si="312"/>
        <v>224.57142857142858</v>
      </c>
      <c r="N118" s="45">
        <f t="shared" si="313"/>
        <v>17.599999999999998</v>
      </c>
      <c r="O118" s="50">
        <f t="shared" si="314"/>
        <v>78</v>
      </c>
      <c r="P118" s="31">
        <v>161</v>
      </c>
      <c r="Q118" s="31">
        <v>173</v>
      </c>
      <c r="R118" s="31">
        <v>206</v>
      </c>
      <c r="S118" s="33">
        <f t="shared" si="315"/>
        <v>224</v>
      </c>
      <c r="T118" s="45">
        <f t="shared" si="316"/>
        <v>21.8</v>
      </c>
      <c r="U118" s="50">
        <f t="shared" si="317"/>
        <v>80.800000000000011</v>
      </c>
      <c r="V118" s="31">
        <v>159</v>
      </c>
      <c r="W118" s="31">
        <v>173</v>
      </c>
      <c r="X118" s="31">
        <v>214</v>
      </c>
      <c r="Y118" s="33">
        <f t="shared" si="318"/>
        <v>224.72727272727272</v>
      </c>
      <c r="Z118" s="45">
        <f t="shared" si="319"/>
        <v>25.7</v>
      </c>
      <c r="AA118" s="50">
        <f t="shared" si="320"/>
        <v>83.899999999999991</v>
      </c>
      <c r="AB118" s="31">
        <v>155</v>
      </c>
      <c r="AC118" s="31">
        <v>172</v>
      </c>
      <c r="AD118" s="31">
        <v>222</v>
      </c>
      <c r="AE118" s="33">
        <f t="shared" si="321"/>
        <v>224.77611940298507</v>
      </c>
      <c r="AF118" s="45">
        <f t="shared" si="322"/>
        <v>30.2</v>
      </c>
      <c r="AG118" s="50">
        <f t="shared" si="323"/>
        <v>87.1</v>
      </c>
      <c r="AI118" s="63">
        <f t="shared" ref="AI118:AI124" si="324">(G118-G117)/359</f>
        <v>2.3283065987897405E-2</v>
      </c>
      <c r="AJ118" s="55">
        <f t="shared" ref="AJ118:AJ124" si="325">(H118-H117)/100</f>
        <v>-2.0999999999999998E-2</v>
      </c>
      <c r="AK118" s="55">
        <f t="shared" ref="AK118:AK124" si="326">(I118-I117)/100</f>
        <v>0</v>
      </c>
      <c r="AL118" s="63">
        <f t="shared" ref="AL118:AL124" si="327">(M118-M117)/359</f>
        <v>2.6321663932914723E-2</v>
      </c>
      <c r="AM118" s="55">
        <f t="shared" ref="AM118:AM124" si="328">(N118-N117)/100</f>
        <v>-0.03</v>
      </c>
      <c r="AN118" s="55">
        <f t="shared" ref="AN118:AN124" si="329">(O118-O117)/100</f>
        <v>0</v>
      </c>
      <c r="AO118" s="63">
        <f t="shared" ref="AO118:AO124" si="330">(S118-S117)/359</f>
        <v>2.3522129371711581E-2</v>
      </c>
      <c r="AP118" s="55">
        <f t="shared" ref="AP118:AP124" si="331">(T118-T117)/100</f>
        <v>-4.300000000000001E-2</v>
      </c>
      <c r="AQ118" s="55">
        <f t="shared" ref="AQ118:AQ124" si="332">(U118-U117)/100</f>
        <v>-3.9999999999999151E-3</v>
      </c>
      <c r="AR118" s="63">
        <f t="shared" ref="AR118:AR124" si="333">(Y118-Y117)/359</f>
        <v>2.5829323879463177E-2</v>
      </c>
      <c r="AS118" s="55">
        <f t="shared" ref="AS118:AS124" si="334">(Z118-Z117)/100</f>
        <v>-5.1000000000000018E-2</v>
      </c>
      <c r="AT118" s="55">
        <f t="shared" ref="AT118:AT124" si="335">(AA118-AA117)/100</f>
        <v>0</v>
      </c>
      <c r="AU118" s="63">
        <f t="shared" ref="AU118:AU124" si="336">(AE118-AE117)/359</f>
        <v>2.9810711222593309E-2</v>
      </c>
      <c r="AV118" s="55">
        <f t="shared" ref="AV118:AV124" si="337">(AF118-AF117)/100</f>
        <v>-6.3E-2</v>
      </c>
      <c r="AW118" s="55">
        <f t="shared" ref="AW118:AW124" si="338">(AG118-AG117)/100</f>
        <v>0</v>
      </c>
      <c r="AY118" s="72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73"/>
      <c r="CB118" s="31">
        <v>167</v>
      </c>
      <c r="CC118" s="31">
        <v>173</v>
      </c>
      <c r="CD118" s="31">
        <v>192</v>
      </c>
      <c r="CE118" s="33">
        <f t="shared" si="279"/>
        <v>225.6</v>
      </c>
      <c r="CF118" s="45">
        <f t="shared" si="280"/>
        <v>13</v>
      </c>
      <c r="CG118" s="50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 x14ac:dyDescent="0.4">
      <c r="B119" s="1236">
        <v>7</v>
      </c>
      <c r="C119" s="21" t="s">
        <v>224</v>
      </c>
      <c r="D119" s="32">
        <v>171</v>
      </c>
      <c r="E119" s="32">
        <v>172</v>
      </c>
      <c r="F119" s="32">
        <v>192</v>
      </c>
      <c r="G119" s="34">
        <f t="shared" si="261"/>
        <v>237.14285714285714</v>
      </c>
      <c r="H119" s="46">
        <f t="shared" si="262"/>
        <v>10.9</v>
      </c>
      <c r="I119" s="51">
        <f t="shared" si="263"/>
        <v>75.3</v>
      </c>
      <c r="J119" s="32">
        <v>170</v>
      </c>
      <c r="K119" s="32">
        <v>171</v>
      </c>
      <c r="L119" s="32">
        <v>199</v>
      </c>
      <c r="M119" s="34">
        <f t="shared" si="312"/>
        <v>237.93103448275863</v>
      </c>
      <c r="N119" s="46">
        <f t="shared" si="313"/>
        <v>14.6</v>
      </c>
      <c r="O119" s="51">
        <f t="shared" si="314"/>
        <v>78</v>
      </c>
      <c r="P119" s="32">
        <v>169</v>
      </c>
      <c r="Q119" s="32">
        <v>171</v>
      </c>
      <c r="R119" s="32">
        <v>206</v>
      </c>
      <c r="S119" s="34">
        <f t="shared" si="315"/>
        <v>236.75675675675674</v>
      </c>
      <c r="T119" s="46">
        <f t="shared" si="316"/>
        <v>18</v>
      </c>
      <c r="U119" s="51">
        <f t="shared" si="317"/>
        <v>80.800000000000011</v>
      </c>
      <c r="V119" s="32">
        <v>168</v>
      </c>
      <c r="W119" s="32">
        <v>170</v>
      </c>
      <c r="X119" s="32">
        <v>213</v>
      </c>
      <c r="Y119" s="34">
        <f t="shared" si="318"/>
        <v>237.33333333333334</v>
      </c>
      <c r="Z119" s="46">
        <f t="shared" si="319"/>
        <v>21.099999999999998</v>
      </c>
      <c r="AA119" s="51">
        <f t="shared" si="320"/>
        <v>83.5</v>
      </c>
      <c r="AB119" s="32">
        <v>166</v>
      </c>
      <c r="AC119" s="32">
        <v>169</v>
      </c>
      <c r="AD119" s="32">
        <v>220</v>
      </c>
      <c r="AE119" s="34">
        <f t="shared" si="321"/>
        <v>236.66666666666666</v>
      </c>
      <c r="AF119" s="46">
        <f t="shared" si="322"/>
        <v>24.5</v>
      </c>
      <c r="AG119" s="51">
        <f t="shared" si="323"/>
        <v>86.3</v>
      </c>
      <c r="AI119" s="64">
        <f t="shared" si="324"/>
        <v>3.2152805411858339E-2</v>
      </c>
      <c r="AJ119" s="56">
        <f t="shared" si="325"/>
        <v>-2.0999999999999998E-2</v>
      </c>
      <c r="AK119" s="56">
        <f t="shared" si="326"/>
        <v>0</v>
      </c>
      <c r="AL119" s="64">
        <f t="shared" si="327"/>
        <v>3.7213386939638021E-2</v>
      </c>
      <c r="AM119" s="56">
        <f t="shared" si="328"/>
        <v>-2.9999999999999982E-2</v>
      </c>
      <c r="AN119" s="56">
        <f t="shared" si="329"/>
        <v>0</v>
      </c>
      <c r="AO119" s="64">
        <f t="shared" si="330"/>
        <v>3.5534141383723523E-2</v>
      </c>
      <c r="AP119" s="56">
        <f t="shared" si="331"/>
        <v>-3.8000000000000006E-2</v>
      </c>
      <c r="AQ119" s="56">
        <f t="shared" si="332"/>
        <v>0</v>
      </c>
      <c r="AR119" s="64">
        <f t="shared" si="333"/>
        <v>3.5114374947244079E-2</v>
      </c>
      <c r="AS119" s="56">
        <f t="shared" si="334"/>
        <v>-4.6000000000000013E-2</v>
      </c>
      <c r="AT119" s="56">
        <f t="shared" si="335"/>
        <v>-3.9999999999999151E-3</v>
      </c>
      <c r="AU119" s="64">
        <f t="shared" si="336"/>
        <v>3.3121301570143688E-2</v>
      </c>
      <c r="AV119" s="56">
        <f t="shared" si="337"/>
        <v>-5.6999999999999995E-2</v>
      </c>
      <c r="AW119" s="56">
        <f t="shared" si="338"/>
        <v>-7.9999999999999724E-3</v>
      </c>
      <c r="AY119" s="74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75"/>
      <c r="CB119" s="32">
        <v>171</v>
      </c>
      <c r="CC119" s="32">
        <v>172</v>
      </c>
      <c r="CD119" s="32">
        <v>192</v>
      </c>
      <c r="CE119" s="34">
        <f t="shared" si="279"/>
        <v>237.14285714285714</v>
      </c>
      <c r="CF119" s="46">
        <f t="shared" si="280"/>
        <v>10.9</v>
      </c>
      <c r="CG119" s="51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 x14ac:dyDescent="0.4">
      <c r="B120" s="1232">
        <v>7</v>
      </c>
      <c r="C120" s="17" t="s">
        <v>223</v>
      </c>
      <c r="D120" s="22">
        <v>174</v>
      </c>
      <c r="E120" s="22">
        <v>171</v>
      </c>
      <c r="F120" s="22">
        <v>191</v>
      </c>
      <c r="G120" s="28">
        <f t="shared" si="261"/>
        <v>249</v>
      </c>
      <c r="H120" s="47">
        <f t="shared" si="262"/>
        <v>10.5</v>
      </c>
      <c r="I120" s="52">
        <f t="shared" si="263"/>
        <v>74.900000000000006</v>
      </c>
      <c r="J120" s="22">
        <v>175</v>
      </c>
      <c r="K120" s="22">
        <v>170</v>
      </c>
      <c r="L120" s="22">
        <v>198</v>
      </c>
      <c r="M120" s="28">
        <f t="shared" si="312"/>
        <v>250.71428571428572</v>
      </c>
      <c r="N120" s="47">
        <f t="shared" si="313"/>
        <v>14.099999999999998</v>
      </c>
      <c r="O120" s="52">
        <f t="shared" si="314"/>
        <v>77.600000000000009</v>
      </c>
      <c r="P120" s="22">
        <v>175</v>
      </c>
      <c r="Q120" s="22">
        <v>169</v>
      </c>
      <c r="R120" s="22">
        <v>204</v>
      </c>
      <c r="S120" s="28">
        <f t="shared" si="315"/>
        <v>250.28571428571428</v>
      </c>
      <c r="T120" s="47">
        <f t="shared" si="316"/>
        <v>17.2</v>
      </c>
      <c r="U120" s="52">
        <f t="shared" si="317"/>
        <v>80</v>
      </c>
      <c r="V120" s="22">
        <v>175</v>
      </c>
      <c r="W120" s="22">
        <v>168</v>
      </c>
      <c r="X120" s="22">
        <v>211</v>
      </c>
      <c r="Y120" s="28">
        <f t="shared" si="318"/>
        <v>249.76744186046511</v>
      </c>
      <c r="Z120" s="47">
        <f t="shared" si="319"/>
        <v>20.399999999999999</v>
      </c>
      <c r="AA120" s="52">
        <f t="shared" si="320"/>
        <v>82.699999999999989</v>
      </c>
      <c r="AB120" s="22">
        <v>176</v>
      </c>
      <c r="AC120" s="22">
        <v>167</v>
      </c>
      <c r="AD120" s="22">
        <v>218</v>
      </c>
      <c r="AE120" s="28">
        <f t="shared" si="321"/>
        <v>250.58823529411765</v>
      </c>
      <c r="AF120" s="47">
        <f t="shared" si="322"/>
        <v>23.400000000000002</v>
      </c>
      <c r="AG120" s="52">
        <f t="shared" si="323"/>
        <v>85.5</v>
      </c>
      <c r="AI120" s="65">
        <f t="shared" si="324"/>
        <v>3.3028253083963399E-2</v>
      </c>
      <c r="AJ120" s="57">
        <f t="shared" si="325"/>
        <v>-4.0000000000000036E-3</v>
      </c>
      <c r="AK120" s="57">
        <f t="shared" si="326"/>
        <v>-3.9999999999999151E-3</v>
      </c>
      <c r="AL120" s="65">
        <f t="shared" si="327"/>
        <v>3.5607942149100527E-2</v>
      </c>
      <c r="AM120" s="57">
        <f t="shared" si="328"/>
        <v>-5.0000000000000175E-3</v>
      </c>
      <c r="AN120" s="57">
        <f t="shared" si="329"/>
        <v>-3.9999999999999151E-3</v>
      </c>
      <c r="AO120" s="65">
        <f t="shared" si="330"/>
        <v>3.768511846506277E-2</v>
      </c>
      <c r="AP120" s="57">
        <f t="shared" si="331"/>
        <v>-8.0000000000000071E-3</v>
      </c>
      <c r="AQ120" s="57">
        <f t="shared" si="332"/>
        <v>-8.0000000000001129E-3</v>
      </c>
      <c r="AR120" s="65">
        <f t="shared" si="333"/>
        <v>3.463539979702443E-2</v>
      </c>
      <c r="AS120" s="57">
        <f t="shared" si="334"/>
        <v>-6.9999999999999932E-3</v>
      </c>
      <c r="AT120" s="57">
        <f t="shared" si="335"/>
        <v>-8.0000000000001129E-3</v>
      </c>
      <c r="AU120" s="65">
        <f t="shared" si="336"/>
        <v>3.8778742694849565E-2</v>
      </c>
      <c r="AV120" s="57">
        <f t="shared" si="337"/>
        <v>-1.0999999999999979E-2</v>
      </c>
      <c r="AW120" s="57">
        <f t="shared" si="338"/>
        <v>-7.9999999999999724E-3</v>
      </c>
      <c r="AY120" s="76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77"/>
      <c r="CB120" s="22">
        <v>174</v>
      </c>
      <c r="CC120" s="22">
        <v>171</v>
      </c>
      <c r="CD120" s="22">
        <v>191</v>
      </c>
      <c r="CE120" s="28">
        <f t="shared" si="279"/>
        <v>249</v>
      </c>
      <c r="CF120" s="47">
        <f t="shared" si="280"/>
        <v>10.5</v>
      </c>
      <c r="CG120" s="52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 x14ac:dyDescent="0.4">
      <c r="B121" s="1233">
        <v>7</v>
      </c>
      <c r="C121" s="19" t="s">
        <v>222</v>
      </c>
      <c r="D121" s="31">
        <v>177</v>
      </c>
      <c r="E121" s="31">
        <v>170</v>
      </c>
      <c r="F121" s="31">
        <v>190</v>
      </c>
      <c r="G121" s="33">
        <f t="shared" si="261"/>
        <v>261</v>
      </c>
      <c r="H121" s="45">
        <f t="shared" si="262"/>
        <v>10.5</v>
      </c>
      <c r="I121" s="50">
        <f t="shared" si="263"/>
        <v>74.5</v>
      </c>
      <c r="J121" s="31">
        <v>179</v>
      </c>
      <c r="K121" s="31">
        <v>169</v>
      </c>
      <c r="L121" s="31">
        <v>196</v>
      </c>
      <c r="M121" s="33">
        <f t="shared" si="312"/>
        <v>262.22222222222223</v>
      </c>
      <c r="N121" s="45">
        <f t="shared" si="313"/>
        <v>13.8</v>
      </c>
      <c r="O121" s="50">
        <f t="shared" si="314"/>
        <v>76.900000000000006</v>
      </c>
      <c r="P121" s="31">
        <v>181</v>
      </c>
      <c r="Q121" s="31">
        <v>168</v>
      </c>
      <c r="R121" s="31">
        <v>202</v>
      </c>
      <c r="S121" s="33">
        <f t="shared" si="315"/>
        <v>262.94117647058823</v>
      </c>
      <c r="T121" s="45">
        <f t="shared" si="316"/>
        <v>16.8</v>
      </c>
      <c r="U121" s="50">
        <f t="shared" si="317"/>
        <v>79.2</v>
      </c>
      <c r="V121" s="31">
        <v>182</v>
      </c>
      <c r="W121" s="31">
        <v>166</v>
      </c>
      <c r="X121" s="31">
        <v>208</v>
      </c>
      <c r="Y121" s="33">
        <f t="shared" si="318"/>
        <v>262.85714285714283</v>
      </c>
      <c r="Z121" s="45">
        <f t="shared" si="319"/>
        <v>20.200000000000003</v>
      </c>
      <c r="AA121" s="50">
        <f t="shared" si="320"/>
        <v>81.599999999999994</v>
      </c>
      <c r="AB121" s="31">
        <v>184</v>
      </c>
      <c r="AC121" s="31">
        <v>165</v>
      </c>
      <c r="AD121" s="31">
        <v>214</v>
      </c>
      <c r="AE121" s="33">
        <f t="shared" si="321"/>
        <v>263.26530612244898</v>
      </c>
      <c r="AF121" s="45">
        <f t="shared" si="322"/>
        <v>22.900000000000002</v>
      </c>
      <c r="AG121" s="50">
        <f t="shared" si="323"/>
        <v>83.899999999999991</v>
      </c>
      <c r="AI121" s="63">
        <f t="shared" si="324"/>
        <v>3.3426183844011144E-2</v>
      </c>
      <c r="AJ121" s="55">
        <f t="shared" si="325"/>
        <v>0</v>
      </c>
      <c r="AK121" s="55">
        <f t="shared" si="326"/>
        <v>-4.0000000000000565E-3</v>
      </c>
      <c r="AL121" s="63">
        <f t="shared" si="327"/>
        <v>3.2055533448291103E-2</v>
      </c>
      <c r="AM121" s="55">
        <f t="shared" si="328"/>
        <v>-2.9999999999999714E-3</v>
      </c>
      <c r="AN121" s="55">
        <f t="shared" si="329"/>
        <v>-7.0000000000000288E-3</v>
      </c>
      <c r="AO121" s="63">
        <f t="shared" si="330"/>
        <v>3.5251983801877308E-2</v>
      </c>
      <c r="AP121" s="55">
        <f t="shared" si="331"/>
        <v>-3.9999999999999862E-3</v>
      </c>
      <c r="AQ121" s="55">
        <f t="shared" si="332"/>
        <v>-7.9999999999999724E-3</v>
      </c>
      <c r="AR121" s="63">
        <f t="shared" si="333"/>
        <v>3.6461562664840449E-2</v>
      </c>
      <c r="AS121" s="55">
        <f t="shared" si="334"/>
        <v>-1.9999999999999575E-3</v>
      </c>
      <c r="AT121" s="55">
        <f t="shared" si="335"/>
        <v>-1.0999999999999944E-2</v>
      </c>
      <c r="AU121" s="63">
        <f t="shared" si="336"/>
        <v>3.5312175009279453E-2</v>
      </c>
      <c r="AV121" s="55">
        <f t="shared" si="337"/>
        <v>-5.0000000000000001E-3</v>
      </c>
      <c r="AW121" s="55">
        <f t="shared" si="338"/>
        <v>-1.6000000000000084E-2</v>
      </c>
      <c r="AY121" s="72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73"/>
      <c r="CB121" s="31">
        <v>177</v>
      </c>
      <c r="CC121" s="31">
        <v>170</v>
      </c>
      <c r="CD121" s="31">
        <v>190</v>
      </c>
      <c r="CE121" s="33">
        <f t="shared" si="279"/>
        <v>261</v>
      </c>
      <c r="CF121" s="45">
        <f t="shared" si="280"/>
        <v>10.5</v>
      </c>
      <c r="CG121" s="50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 x14ac:dyDescent="0.4">
      <c r="B122" s="1233">
        <v>7</v>
      </c>
      <c r="C122" s="19" t="s">
        <v>221</v>
      </c>
      <c r="D122" s="31">
        <v>180</v>
      </c>
      <c r="E122" s="31">
        <v>169</v>
      </c>
      <c r="F122" s="31">
        <v>188</v>
      </c>
      <c r="G122" s="33">
        <f t="shared" si="261"/>
        <v>274.73684210526318</v>
      </c>
      <c r="H122" s="45">
        <f t="shared" si="262"/>
        <v>10.100000000000001</v>
      </c>
      <c r="I122" s="50">
        <f t="shared" si="263"/>
        <v>73.7</v>
      </c>
      <c r="J122" s="31">
        <v>183</v>
      </c>
      <c r="K122" s="31">
        <v>168</v>
      </c>
      <c r="L122" s="31">
        <v>194</v>
      </c>
      <c r="M122" s="33">
        <f t="shared" si="312"/>
        <v>274.61538461538464</v>
      </c>
      <c r="N122" s="45">
        <f t="shared" si="313"/>
        <v>13.4</v>
      </c>
      <c r="O122" s="50">
        <f t="shared" si="314"/>
        <v>76.099999999999994</v>
      </c>
      <c r="P122" s="31">
        <v>185</v>
      </c>
      <c r="Q122" s="31">
        <v>166</v>
      </c>
      <c r="R122" s="31">
        <v>199</v>
      </c>
      <c r="S122" s="33">
        <f t="shared" si="315"/>
        <v>274.54545454545456</v>
      </c>
      <c r="T122" s="45">
        <f t="shared" si="316"/>
        <v>16.600000000000001</v>
      </c>
      <c r="U122" s="50">
        <f t="shared" si="317"/>
        <v>78</v>
      </c>
      <c r="V122" s="31">
        <v>188</v>
      </c>
      <c r="W122" s="31">
        <v>165</v>
      </c>
      <c r="X122" s="31">
        <v>205</v>
      </c>
      <c r="Y122" s="33">
        <f t="shared" si="318"/>
        <v>274.5</v>
      </c>
      <c r="Z122" s="45">
        <f t="shared" si="319"/>
        <v>19.5</v>
      </c>
      <c r="AA122" s="50">
        <f t="shared" si="320"/>
        <v>80.400000000000006</v>
      </c>
      <c r="AB122" s="31">
        <v>191</v>
      </c>
      <c r="AC122" s="31">
        <v>163</v>
      </c>
      <c r="AD122" s="31">
        <v>211</v>
      </c>
      <c r="AE122" s="33">
        <f t="shared" si="321"/>
        <v>275</v>
      </c>
      <c r="AF122" s="45">
        <f t="shared" si="322"/>
        <v>22.7</v>
      </c>
      <c r="AG122" s="50">
        <f t="shared" si="323"/>
        <v>82.699999999999989</v>
      </c>
      <c r="AI122" s="63">
        <f t="shared" si="324"/>
        <v>3.8264184137223337E-2</v>
      </c>
      <c r="AJ122" s="55">
        <f t="shared" si="325"/>
        <v>-3.9999999999999862E-3</v>
      </c>
      <c r="AK122" s="55">
        <f t="shared" si="326"/>
        <v>-7.9999999999999724E-3</v>
      </c>
      <c r="AL122" s="63">
        <f t="shared" si="327"/>
        <v>3.4521343713544324E-2</v>
      </c>
      <c r="AM122" s="55">
        <f t="shared" si="328"/>
        <v>-4.0000000000000036E-3</v>
      </c>
      <c r="AN122" s="55">
        <f t="shared" si="329"/>
        <v>-8.0000000000001129E-3</v>
      </c>
      <c r="AO122" s="63">
        <f t="shared" si="330"/>
        <v>3.2323894358959132E-2</v>
      </c>
      <c r="AP122" s="55">
        <f t="shared" si="331"/>
        <v>-1.9999999999999931E-3</v>
      </c>
      <c r="AQ122" s="55">
        <f t="shared" si="332"/>
        <v>-1.2000000000000028E-2</v>
      </c>
      <c r="AR122" s="63">
        <f t="shared" si="333"/>
        <v>3.2431356943891827E-2</v>
      </c>
      <c r="AS122" s="55">
        <f t="shared" si="334"/>
        <v>-7.0000000000000288E-3</v>
      </c>
      <c r="AT122" s="55">
        <f t="shared" si="335"/>
        <v>-1.1999999999999886E-2</v>
      </c>
      <c r="AU122" s="63">
        <f t="shared" si="336"/>
        <v>3.268716957535104E-2</v>
      </c>
      <c r="AV122" s="55">
        <f t="shared" si="337"/>
        <v>-2.0000000000000282E-3</v>
      </c>
      <c r="AW122" s="55">
        <f t="shared" si="338"/>
        <v>-1.2000000000000028E-2</v>
      </c>
      <c r="AY122" s="72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73"/>
      <c r="CB122" s="31">
        <v>180</v>
      </c>
      <c r="CC122" s="31">
        <v>169</v>
      </c>
      <c r="CD122" s="31">
        <v>188</v>
      </c>
      <c r="CE122" s="33">
        <f t="shared" si="279"/>
        <v>274.73684210526318</v>
      </c>
      <c r="CF122" s="45">
        <f t="shared" si="280"/>
        <v>10.100000000000001</v>
      </c>
      <c r="CG122" s="50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 x14ac:dyDescent="0.4">
      <c r="B123" s="1233">
        <v>7</v>
      </c>
      <c r="C123" s="19" t="s">
        <v>220</v>
      </c>
      <c r="D123" s="31">
        <v>184</v>
      </c>
      <c r="E123" s="31">
        <v>169</v>
      </c>
      <c r="F123" s="31">
        <v>185</v>
      </c>
      <c r="G123" s="33">
        <f t="shared" si="261"/>
        <v>296.25</v>
      </c>
      <c r="H123" s="45">
        <f t="shared" si="262"/>
        <v>8.6</v>
      </c>
      <c r="I123" s="50">
        <f t="shared" si="263"/>
        <v>72.5</v>
      </c>
      <c r="J123" s="31">
        <v>188</v>
      </c>
      <c r="K123" s="31">
        <v>167</v>
      </c>
      <c r="L123" s="31">
        <v>190</v>
      </c>
      <c r="M123" s="33">
        <f t="shared" si="312"/>
        <v>294.78260869565219</v>
      </c>
      <c r="N123" s="45">
        <f t="shared" si="313"/>
        <v>12.1</v>
      </c>
      <c r="O123" s="50">
        <f t="shared" si="314"/>
        <v>74.5</v>
      </c>
      <c r="P123" s="31">
        <v>192</v>
      </c>
      <c r="Q123" s="31">
        <v>164</v>
      </c>
      <c r="R123" s="31">
        <v>194</v>
      </c>
      <c r="S123" s="33">
        <f t="shared" si="315"/>
        <v>296</v>
      </c>
      <c r="T123" s="45">
        <f t="shared" si="316"/>
        <v>15.5</v>
      </c>
      <c r="U123" s="50">
        <f t="shared" si="317"/>
        <v>76.099999999999994</v>
      </c>
      <c r="V123" s="31">
        <v>196</v>
      </c>
      <c r="W123" s="31">
        <v>162</v>
      </c>
      <c r="X123" s="31">
        <v>199</v>
      </c>
      <c r="Y123" s="33">
        <f t="shared" si="318"/>
        <v>295.13513513513516</v>
      </c>
      <c r="Z123" s="45">
        <f t="shared" si="319"/>
        <v>18.600000000000001</v>
      </c>
      <c r="AA123" s="50">
        <f t="shared" si="320"/>
        <v>78</v>
      </c>
      <c r="AB123" s="31">
        <v>200</v>
      </c>
      <c r="AC123" s="31">
        <v>160</v>
      </c>
      <c r="AD123" s="31">
        <v>204</v>
      </c>
      <c r="AE123" s="33">
        <f t="shared" si="321"/>
        <v>294.54545454545456</v>
      </c>
      <c r="AF123" s="45">
        <f t="shared" si="322"/>
        <v>21.6</v>
      </c>
      <c r="AG123" s="50">
        <f t="shared" si="323"/>
        <v>80</v>
      </c>
      <c r="AI123" s="63">
        <f t="shared" si="324"/>
        <v>5.9925230904559389E-2</v>
      </c>
      <c r="AJ123" s="55">
        <f t="shared" si="325"/>
        <v>-1.5000000000000019E-2</v>
      </c>
      <c r="AK123" s="55">
        <f t="shared" si="326"/>
        <v>-1.2000000000000028E-2</v>
      </c>
      <c r="AL123" s="63">
        <f t="shared" si="327"/>
        <v>5.6176111644199292E-2</v>
      </c>
      <c r="AM123" s="55">
        <f t="shared" si="328"/>
        <v>-1.3000000000000006E-2</v>
      </c>
      <c r="AN123" s="55">
        <f t="shared" si="329"/>
        <v>-1.5999999999999945E-2</v>
      </c>
      <c r="AO123" s="63">
        <f t="shared" si="330"/>
        <v>5.9761965054444123E-2</v>
      </c>
      <c r="AP123" s="55">
        <f t="shared" si="331"/>
        <v>-1.1000000000000015E-2</v>
      </c>
      <c r="AQ123" s="55">
        <f t="shared" si="332"/>
        <v>-1.9000000000000059E-2</v>
      </c>
      <c r="AR123" s="63">
        <f t="shared" si="333"/>
        <v>5.7479485056086792E-2</v>
      </c>
      <c r="AS123" s="55">
        <f t="shared" si="334"/>
        <v>-8.9999999999999854E-3</v>
      </c>
      <c r="AT123" s="55">
        <f t="shared" si="335"/>
        <v>-2.4000000000000056E-2</v>
      </c>
      <c r="AU123" s="63">
        <f t="shared" si="336"/>
        <v>5.4444163079260616E-2</v>
      </c>
      <c r="AV123" s="55">
        <f t="shared" si="337"/>
        <v>-1.0999999999999979E-2</v>
      </c>
      <c r="AW123" s="55">
        <f t="shared" si="338"/>
        <v>-2.6999999999999885E-2</v>
      </c>
      <c r="AY123" s="72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73"/>
      <c r="CB123" s="31">
        <v>184</v>
      </c>
      <c r="CC123" s="31">
        <v>169</v>
      </c>
      <c r="CD123" s="31">
        <v>185</v>
      </c>
      <c r="CE123" s="33">
        <f t="shared" si="279"/>
        <v>296.25</v>
      </c>
      <c r="CF123" s="45">
        <f t="shared" si="280"/>
        <v>8.6</v>
      </c>
      <c r="CG123" s="50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8" thickBot="1" x14ac:dyDescent="0.45">
      <c r="B124" s="1234">
        <v>7</v>
      </c>
      <c r="C124" s="41" t="s">
        <v>219</v>
      </c>
      <c r="D124" s="42">
        <v>187</v>
      </c>
      <c r="E124" s="42">
        <v>168</v>
      </c>
      <c r="F124" s="42">
        <v>183</v>
      </c>
      <c r="G124" s="43">
        <f t="shared" si="261"/>
        <v>-47.368421052631582</v>
      </c>
      <c r="H124" s="48">
        <f t="shared" si="262"/>
        <v>10.199999999999999</v>
      </c>
      <c r="I124" s="53">
        <f t="shared" si="263"/>
        <v>73.3</v>
      </c>
      <c r="J124" s="42">
        <v>192</v>
      </c>
      <c r="K124" s="42">
        <v>166</v>
      </c>
      <c r="L124" s="42">
        <v>186</v>
      </c>
      <c r="M124" s="43">
        <f t="shared" si="312"/>
        <v>-46.153846153846153</v>
      </c>
      <c r="N124" s="48">
        <f t="shared" si="313"/>
        <v>13.5</v>
      </c>
      <c r="O124" s="53">
        <f t="shared" si="314"/>
        <v>75.3</v>
      </c>
      <c r="P124" s="42">
        <v>197</v>
      </c>
      <c r="Q124" s="42">
        <v>163</v>
      </c>
      <c r="R124" s="42">
        <v>190</v>
      </c>
      <c r="S124" s="43">
        <f t="shared" si="315"/>
        <v>-47.647058823529413</v>
      </c>
      <c r="T124" s="48">
        <f t="shared" si="316"/>
        <v>17.299999999999997</v>
      </c>
      <c r="U124" s="53">
        <f t="shared" si="317"/>
        <v>77.3</v>
      </c>
      <c r="V124" s="42">
        <v>202</v>
      </c>
      <c r="W124" s="42">
        <v>161</v>
      </c>
      <c r="X124" s="42">
        <v>194</v>
      </c>
      <c r="Y124" s="43">
        <f t="shared" si="318"/>
        <v>-48.292682926829265</v>
      </c>
      <c r="Z124" s="48">
        <f t="shared" si="319"/>
        <v>20.3</v>
      </c>
      <c r="AA124" s="53">
        <f t="shared" si="320"/>
        <v>79.2</v>
      </c>
      <c r="AB124" s="42">
        <v>207</v>
      </c>
      <c r="AC124" s="42">
        <v>158</v>
      </c>
      <c r="AD124" s="42">
        <v>198</v>
      </c>
      <c r="AE124" s="43">
        <f t="shared" si="321"/>
        <v>-48.979591836734691</v>
      </c>
      <c r="AF124" s="48">
        <f t="shared" si="322"/>
        <v>23.7</v>
      </c>
      <c r="AG124" s="53">
        <f t="shared" si="323"/>
        <v>81.2</v>
      </c>
      <c r="AI124" s="67">
        <f t="shared" si="324"/>
        <v>-0.95715437619117427</v>
      </c>
      <c r="AJ124" s="68">
        <f t="shared" si="325"/>
        <v>1.5999999999999997E-2</v>
      </c>
      <c r="AK124" s="68">
        <f t="shared" si="326"/>
        <v>7.9999999999999724E-3</v>
      </c>
      <c r="AL124" s="67">
        <f t="shared" si="327"/>
        <v>-0.94968371824372788</v>
      </c>
      <c r="AM124" s="68">
        <f t="shared" si="328"/>
        <v>1.4000000000000004E-2</v>
      </c>
      <c r="AN124" s="68">
        <f t="shared" si="329"/>
        <v>7.9999999999999724E-3</v>
      </c>
      <c r="AO124" s="67">
        <f t="shared" si="330"/>
        <v>-0.95723414714075039</v>
      </c>
      <c r="AP124" s="68">
        <f t="shared" si="331"/>
        <v>1.7999999999999971E-2</v>
      </c>
      <c r="AQ124" s="68">
        <f t="shared" si="332"/>
        <v>1.2000000000000028E-2</v>
      </c>
      <c r="AR124" s="67">
        <f t="shared" si="333"/>
        <v>-0.95662344864056947</v>
      </c>
      <c r="AS124" s="68">
        <f t="shared" si="334"/>
        <v>1.6999999999999994E-2</v>
      </c>
      <c r="AT124" s="68">
        <f t="shared" si="335"/>
        <v>1.2000000000000028E-2</v>
      </c>
      <c r="AU124" s="67">
        <f t="shared" si="336"/>
        <v>-0.95689427961612605</v>
      </c>
      <c r="AV124" s="68">
        <f t="shared" si="337"/>
        <v>2.0999999999999977E-2</v>
      </c>
      <c r="AW124" s="68">
        <f t="shared" si="338"/>
        <v>1.2000000000000028E-2</v>
      </c>
      <c r="AY124" s="81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3"/>
      <c r="CB124" s="42">
        <v>187</v>
      </c>
      <c r="CC124" s="42">
        <v>168</v>
      </c>
      <c r="CD124" s="42">
        <v>183</v>
      </c>
      <c r="CE124" s="43">
        <f t="shared" si="279"/>
        <v>-47.368421052631582</v>
      </c>
      <c r="CF124" s="48">
        <f t="shared" si="280"/>
        <v>10.199999999999999</v>
      </c>
      <c r="CG124" s="53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 x14ac:dyDescent="0.4">
      <c r="B125" s="1235">
        <v>6</v>
      </c>
      <c r="C125" s="38" t="s">
        <v>233</v>
      </c>
      <c r="D125" s="39">
        <v>113</v>
      </c>
      <c r="E125" s="39">
        <v>154</v>
      </c>
      <c r="F125" s="39">
        <v>158</v>
      </c>
      <c r="G125" s="40">
        <f t="shared" si="261"/>
        <v>185.33333333333334</v>
      </c>
      <c r="H125" s="44">
        <f t="shared" si="262"/>
        <v>28.499999999999996</v>
      </c>
      <c r="I125" s="49">
        <f t="shared" si="263"/>
        <v>62</v>
      </c>
      <c r="J125" s="39">
        <v>100</v>
      </c>
      <c r="K125" s="39">
        <v>157</v>
      </c>
      <c r="L125" s="39">
        <v>162</v>
      </c>
      <c r="M125" s="40">
        <f t="shared" si="312"/>
        <v>184.83870967741936</v>
      </c>
      <c r="N125" s="44">
        <f t="shared" si="313"/>
        <v>38.299999999999997</v>
      </c>
      <c r="O125" s="49">
        <f t="shared" si="314"/>
        <v>63.5</v>
      </c>
      <c r="P125" s="39">
        <v>81</v>
      </c>
      <c r="Q125" s="39">
        <v>159</v>
      </c>
      <c r="R125" s="39">
        <v>166</v>
      </c>
      <c r="S125" s="40">
        <f t="shared" si="315"/>
        <v>184.94117647058823</v>
      </c>
      <c r="T125" s="44">
        <f t="shared" si="316"/>
        <v>51.2</v>
      </c>
      <c r="U125" s="49">
        <f t="shared" si="317"/>
        <v>65.100000000000009</v>
      </c>
      <c r="V125" s="39">
        <v>62</v>
      </c>
      <c r="W125" s="39">
        <v>161</v>
      </c>
      <c r="X125" s="39">
        <v>170</v>
      </c>
      <c r="Y125" s="40">
        <f t="shared" si="318"/>
        <v>185</v>
      </c>
      <c r="Z125" s="44">
        <f t="shared" si="319"/>
        <v>63.5</v>
      </c>
      <c r="AA125" s="49">
        <f t="shared" si="320"/>
        <v>66.7</v>
      </c>
      <c r="AB125" s="39">
        <v>-11</v>
      </c>
      <c r="AC125" s="39">
        <v>162</v>
      </c>
      <c r="AD125" s="39">
        <v>174</v>
      </c>
      <c r="AE125" s="40">
        <f t="shared" si="321"/>
        <v>183.8918918918919</v>
      </c>
      <c r="AF125" s="44">
        <f t="shared" si="322"/>
        <v>106.3</v>
      </c>
      <c r="AG125" s="49">
        <f t="shared" si="323"/>
        <v>68.2</v>
      </c>
      <c r="AI125" s="61">
        <f t="shared" ref="AI125:AI131" si="339">(G125-G126)/359</f>
        <v>-7.4280408542246722E-3</v>
      </c>
      <c r="AJ125" s="62">
        <f t="shared" ref="AJ125:AJ131" si="340">(H125-H126)/100</f>
        <v>3.9999999999999506E-3</v>
      </c>
      <c r="AK125" s="62">
        <f t="shared" ref="AK125:AK131" si="341">(I125-I126)/100</f>
        <v>-7.0000000000000288E-3</v>
      </c>
      <c r="AL125" s="61">
        <f t="shared" ref="AL125:AL131" si="342">(M125-M126)/359</f>
        <v>-1.0782639949681023E-2</v>
      </c>
      <c r="AM125" s="62">
        <f t="shared" ref="AM125:AM131" si="343">(N125-N126)/100</f>
        <v>6.9999999999999576E-3</v>
      </c>
      <c r="AN125" s="62">
        <f t="shared" ref="AN125:AN131" si="344">(O125-O126)/100</f>
        <v>-1.2000000000000028E-2</v>
      </c>
      <c r="AO125" s="61">
        <f t="shared" ref="AO125:AO131" si="345">(S125-S126)/359</f>
        <v>-9.8312305423562223E-3</v>
      </c>
      <c r="AP125" s="62">
        <f t="shared" ref="AP125:AP131" si="346">(T125-T126)/100</f>
        <v>1.2000000000000028E-2</v>
      </c>
      <c r="AQ125" s="62">
        <f t="shared" ref="AQ125:AQ131" si="347">(U125-U126)/100</f>
        <v>-1.5999999999999945E-2</v>
      </c>
      <c r="AR125" s="61">
        <f t="shared" ref="AR125:AR131" si="348">(Y125-Y126)/359</f>
        <v>-9.2850510677808997E-3</v>
      </c>
      <c r="AS125" s="62">
        <f t="shared" ref="AS125:AS131" si="349">(Z125-Z126)/100</f>
        <v>1.7999999999999971E-2</v>
      </c>
      <c r="AT125" s="62">
        <f t="shared" ref="AT125:AT131" si="350">(AA125-AA126)/100</f>
        <v>-1.9000000000000059E-2</v>
      </c>
      <c r="AU125" s="61">
        <f t="shared" ref="AU125:AU131" si="351">(AE125-AE126)/359</f>
        <v>-6.8992289468161215E-3</v>
      </c>
      <c r="AV125" s="62">
        <f t="shared" ref="AV125:AV131" si="352">(AF125-AF126)/100</f>
        <v>6.8999999999999909E-2</v>
      </c>
      <c r="AW125" s="62">
        <f t="shared" ref="AW125:AW131" si="353">(AG125-AG126)/100</f>
        <v>-2.3999999999999914E-2</v>
      </c>
      <c r="AY125" s="69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1"/>
      <c r="CB125" s="39">
        <v>113</v>
      </c>
      <c r="CC125" s="39">
        <v>154</v>
      </c>
      <c r="CD125" s="39">
        <v>158</v>
      </c>
      <c r="CE125" s="40">
        <f t="shared" si="279"/>
        <v>185.33333333333334</v>
      </c>
      <c r="CF125" s="44">
        <f t="shared" si="280"/>
        <v>28.499999999999996</v>
      </c>
      <c r="CG125" s="49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 x14ac:dyDescent="0.4">
      <c r="B126" s="1233">
        <v>6</v>
      </c>
      <c r="C126" s="19" t="s">
        <v>232</v>
      </c>
      <c r="D126" s="31">
        <v>115</v>
      </c>
      <c r="E126" s="31">
        <v>154</v>
      </c>
      <c r="F126" s="31">
        <v>160</v>
      </c>
      <c r="G126" s="33">
        <f t="shared" si="261"/>
        <v>188</v>
      </c>
      <c r="H126" s="45">
        <f t="shared" si="262"/>
        <v>28.1</v>
      </c>
      <c r="I126" s="50">
        <f t="shared" si="263"/>
        <v>62.7</v>
      </c>
      <c r="J126" s="31">
        <v>103</v>
      </c>
      <c r="K126" s="31">
        <v>156</v>
      </c>
      <c r="L126" s="31">
        <v>165</v>
      </c>
      <c r="M126" s="33">
        <f t="shared" si="312"/>
        <v>188.70967741935485</v>
      </c>
      <c r="N126" s="45">
        <f t="shared" si="313"/>
        <v>37.6</v>
      </c>
      <c r="O126" s="50">
        <f t="shared" si="314"/>
        <v>64.7</v>
      </c>
      <c r="P126" s="31">
        <v>85</v>
      </c>
      <c r="Q126" s="31">
        <v>158</v>
      </c>
      <c r="R126" s="31">
        <v>170</v>
      </c>
      <c r="S126" s="33">
        <f t="shared" si="315"/>
        <v>188.47058823529412</v>
      </c>
      <c r="T126" s="45">
        <f t="shared" si="316"/>
        <v>50</v>
      </c>
      <c r="U126" s="50">
        <f t="shared" si="317"/>
        <v>66.7</v>
      </c>
      <c r="V126" s="31">
        <v>67</v>
      </c>
      <c r="W126" s="31">
        <v>160</v>
      </c>
      <c r="X126" s="31">
        <v>175</v>
      </c>
      <c r="Y126" s="33">
        <f t="shared" si="318"/>
        <v>188.33333333333334</v>
      </c>
      <c r="Z126" s="45">
        <f t="shared" si="319"/>
        <v>61.7</v>
      </c>
      <c r="AA126" s="50">
        <f t="shared" si="320"/>
        <v>68.600000000000009</v>
      </c>
      <c r="AB126" s="31">
        <v>1</v>
      </c>
      <c r="AC126" s="31">
        <v>161</v>
      </c>
      <c r="AD126" s="31">
        <v>180</v>
      </c>
      <c r="AE126" s="33">
        <f t="shared" si="321"/>
        <v>186.36871508379889</v>
      </c>
      <c r="AF126" s="45">
        <f t="shared" si="322"/>
        <v>99.4</v>
      </c>
      <c r="AG126" s="50">
        <f t="shared" si="323"/>
        <v>70.599999999999994</v>
      </c>
      <c r="AI126" s="63">
        <f t="shared" si="339"/>
        <v>-1.1901747277791868E-2</v>
      </c>
      <c r="AJ126" s="55">
        <f t="shared" si="340"/>
        <v>8.9999999999999854E-3</v>
      </c>
      <c r="AK126" s="55">
        <f t="shared" si="341"/>
        <v>-7.9999999999999724E-3</v>
      </c>
      <c r="AL126" s="63">
        <f t="shared" si="342"/>
        <v>-9.1652439572288379E-3</v>
      </c>
      <c r="AM126" s="55">
        <f t="shared" si="343"/>
        <v>1.7000000000000029E-2</v>
      </c>
      <c r="AN126" s="55">
        <f t="shared" si="344"/>
        <v>-7.9999999999999724E-3</v>
      </c>
      <c r="AO126" s="63">
        <f t="shared" si="345"/>
        <v>-9.0159577656730525E-3</v>
      </c>
      <c r="AP126" s="55">
        <f t="shared" si="346"/>
        <v>2.6000000000000013E-2</v>
      </c>
      <c r="AQ126" s="55">
        <f t="shared" si="347"/>
        <v>-1.1000000000000086E-2</v>
      </c>
      <c r="AR126" s="63">
        <f t="shared" si="348"/>
        <v>0.18228904475842092</v>
      </c>
      <c r="AS126" s="55">
        <f t="shared" si="349"/>
        <v>9.2000000000000026E-2</v>
      </c>
      <c r="AT126" s="55">
        <f t="shared" si="350"/>
        <v>6.6000000000000086E-2</v>
      </c>
      <c r="AU126" s="63">
        <f t="shared" si="351"/>
        <v>-9.5688202920015866E-3</v>
      </c>
      <c r="AV126" s="55">
        <f t="shared" si="352"/>
        <v>0.16700000000000018</v>
      </c>
      <c r="AW126" s="55">
        <f t="shared" si="353"/>
        <v>-1.9000000000000059E-2</v>
      </c>
      <c r="AY126" s="72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73"/>
      <c r="CB126" s="31">
        <v>115</v>
      </c>
      <c r="CC126" s="31">
        <v>154</v>
      </c>
      <c r="CD126" s="31">
        <v>160</v>
      </c>
      <c r="CE126" s="33">
        <f t="shared" si="279"/>
        <v>188</v>
      </c>
      <c r="CF126" s="45">
        <f t="shared" si="280"/>
        <v>28.1</v>
      </c>
      <c r="CG126" s="50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 x14ac:dyDescent="0.4">
      <c r="B127" s="1233">
        <v>6</v>
      </c>
      <c r="C127" s="19" t="s">
        <v>231</v>
      </c>
      <c r="D127" s="31">
        <v>118</v>
      </c>
      <c r="E127" s="31">
        <v>153</v>
      </c>
      <c r="F127" s="31">
        <v>162</v>
      </c>
      <c r="G127" s="33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5">
        <f t="shared" ref="H127:H154" si="355">ROUND((MAX(D127/255, E127/255, F127/255) - MIN(D127/255, E127/255, F127/255))/MAX(D127/255, E127/255, F127/255),3)*100</f>
        <v>27.200000000000003</v>
      </c>
      <c r="I127" s="50">
        <f t="shared" ref="I127:I154" si="356">ROUND(MAX(D127/255, E127/255, F127/255),3)*100</f>
        <v>63.5</v>
      </c>
      <c r="J127" s="31">
        <v>107</v>
      </c>
      <c r="K127" s="31">
        <v>155</v>
      </c>
      <c r="L127" s="31">
        <v>167</v>
      </c>
      <c r="M127" s="33">
        <f t="shared" si="312"/>
        <v>192</v>
      </c>
      <c r="N127" s="45">
        <f t="shared" si="313"/>
        <v>35.9</v>
      </c>
      <c r="O127" s="50">
        <f t="shared" si="314"/>
        <v>65.5</v>
      </c>
      <c r="P127" s="31">
        <v>91</v>
      </c>
      <c r="Q127" s="31">
        <v>157</v>
      </c>
      <c r="R127" s="31">
        <v>173</v>
      </c>
      <c r="S127" s="33">
        <f t="shared" si="315"/>
        <v>191.70731707317074</v>
      </c>
      <c r="T127" s="45">
        <f t="shared" si="316"/>
        <v>47.4</v>
      </c>
      <c r="U127" s="50">
        <f t="shared" si="317"/>
        <v>67.800000000000011</v>
      </c>
      <c r="V127" s="31">
        <v>75</v>
      </c>
      <c r="W127" s="31">
        <v>158</v>
      </c>
      <c r="X127" s="31">
        <v>79</v>
      </c>
      <c r="Y127" s="33">
        <f t="shared" si="318"/>
        <v>122.89156626506023</v>
      </c>
      <c r="Z127" s="45">
        <f t="shared" si="319"/>
        <v>52.5</v>
      </c>
      <c r="AA127" s="50">
        <f t="shared" si="320"/>
        <v>62</v>
      </c>
      <c r="AB127" s="31">
        <v>32</v>
      </c>
      <c r="AC127" s="31">
        <v>160</v>
      </c>
      <c r="AD127" s="31">
        <v>185</v>
      </c>
      <c r="AE127" s="33">
        <f t="shared" si="321"/>
        <v>189.80392156862746</v>
      </c>
      <c r="AF127" s="45">
        <f t="shared" si="322"/>
        <v>82.699999999999989</v>
      </c>
      <c r="AG127" s="50">
        <f t="shared" si="323"/>
        <v>72.5</v>
      </c>
      <c r="AI127" s="63">
        <f t="shared" si="339"/>
        <v>-9.5865137647867457E-3</v>
      </c>
      <c r="AJ127" s="55">
        <f t="shared" si="340"/>
        <v>1.4000000000000021E-2</v>
      </c>
      <c r="AK127" s="55">
        <f t="shared" si="341"/>
        <v>-3.9999999999999862E-3</v>
      </c>
      <c r="AL127" s="63">
        <f t="shared" si="342"/>
        <v>-9.7973297473825868E-3</v>
      </c>
      <c r="AM127" s="55">
        <f t="shared" si="343"/>
        <v>1.5999999999999945E-2</v>
      </c>
      <c r="AN127" s="55">
        <f t="shared" si="344"/>
        <v>-7.9999999999999724E-3</v>
      </c>
      <c r="AO127" s="63">
        <f t="shared" si="345"/>
        <v>-1.2385874876533198E-2</v>
      </c>
      <c r="AP127" s="55">
        <f t="shared" si="346"/>
        <v>3.1000000000000014E-2</v>
      </c>
      <c r="AQ127" s="55">
        <f t="shared" si="347"/>
        <v>-1.1999999999999886E-2</v>
      </c>
      <c r="AR127" s="63">
        <f t="shared" si="348"/>
        <v>-0.2017118556655135</v>
      </c>
      <c r="AS127" s="55">
        <f t="shared" si="349"/>
        <v>-1.3000000000000043E-2</v>
      </c>
      <c r="AT127" s="55">
        <f t="shared" si="350"/>
        <v>-9.3999999999999917E-2</v>
      </c>
      <c r="AU127" s="63">
        <f t="shared" si="351"/>
        <v>-1.2854270424889477E-2</v>
      </c>
      <c r="AV127" s="55">
        <f t="shared" si="352"/>
        <v>0.14399999999999977</v>
      </c>
      <c r="AW127" s="55">
        <f t="shared" si="353"/>
        <v>-1.5999999999999945E-2</v>
      </c>
      <c r="AY127" s="72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73"/>
      <c r="CB127" s="31">
        <v>118</v>
      </c>
      <c r="CC127" s="31">
        <v>153</v>
      </c>
      <c r="CD127" s="31">
        <v>162</v>
      </c>
      <c r="CE127" s="33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5">
        <f t="shared" ref="CF127:CF154" si="358">ROUND((MAX(CB127/255, CC127/255, CD127/255) - MIN(CB127/255, CC127/255, CD127/255))/MAX(CB127/255, CC127/255, CD127/255),3)*100</f>
        <v>27.200000000000003</v>
      </c>
      <c r="CG127" s="50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 x14ac:dyDescent="0.4">
      <c r="B128" s="1233">
        <v>6</v>
      </c>
      <c r="C128" s="19" t="s">
        <v>230</v>
      </c>
      <c r="D128" s="31">
        <v>121</v>
      </c>
      <c r="E128" s="31">
        <v>152</v>
      </c>
      <c r="F128" s="31">
        <v>163</v>
      </c>
      <c r="G128" s="33">
        <f t="shared" si="354"/>
        <v>195.71428571428572</v>
      </c>
      <c r="H128" s="45">
        <f t="shared" si="355"/>
        <v>25.8</v>
      </c>
      <c r="I128" s="50">
        <f t="shared" si="356"/>
        <v>63.9</v>
      </c>
      <c r="J128" s="31">
        <v>111</v>
      </c>
      <c r="K128" s="31">
        <v>154</v>
      </c>
      <c r="L128" s="31">
        <v>169</v>
      </c>
      <c r="M128" s="33">
        <f t="shared" si="312"/>
        <v>195.51724137931035</v>
      </c>
      <c r="N128" s="45">
        <f t="shared" si="313"/>
        <v>34.300000000000004</v>
      </c>
      <c r="O128" s="50">
        <f t="shared" si="314"/>
        <v>66.3</v>
      </c>
      <c r="P128" s="31">
        <v>98</v>
      </c>
      <c r="Q128" s="31">
        <v>155</v>
      </c>
      <c r="R128" s="31">
        <v>176</v>
      </c>
      <c r="S128" s="33">
        <f t="shared" si="315"/>
        <v>196.15384615384616</v>
      </c>
      <c r="T128" s="45">
        <f t="shared" si="316"/>
        <v>44.3</v>
      </c>
      <c r="U128" s="50">
        <f t="shared" si="317"/>
        <v>69</v>
      </c>
      <c r="V128" s="31">
        <v>84</v>
      </c>
      <c r="W128" s="31">
        <v>157</v>
      </c>
      <c r="X128" s="31">
        <v>182</v>
      </c>
      <c r="Y128" s="33">
        <f t="shared" si="318"/>
        <v>195.30612244897958</v>
      </c>
      <c r="Z128" s="45">
        <f t="shared" si="319"/>
        <v>53.800000000000004</v>
      </c>
      <c r="AA128" s="50">
        <f t="shared" si="320"/>
        <v>71.399999999999991</v>
      </c>
      <c r="AB128" s="31">
        <v>60</v>
      </c>
      <c r="AC128" s="31">
        <v>158</v>
      </c>
      <c r="AD128" s="31">
        <v>189</v>
      </c>
      <c r="AE128" s="33">
        <f t="shared" si="321"/>
        <v>194.41860465116278</v>
      </c>
      <c r="AF128" s="45">
        <f t="shared" si="322"/>
        <v>68.300000000000011</v>
      </c>
      <c r="AG128" s="50">
        <f t="shared" si="323"/>
        <v>74.099999999999994</v>
      </c>
      <c r="AI128" s="63">
        <f t="shared" si="339"/>
        <v>-1.1937922801432528E-2</v>
      </c>
      <c r="AJ128" s="55">
        <f t="shared" si="340"/>
        <v>2.0000000000000035E-2</v>
      </c>
      <c r="AK128" s="55">
        <f t="shared" si="341"/>
        <v>-3.9999999999999862E-3</v>
      </c>
      <c r="AL128" s="63">
        <f t="shared" si="342"/>
        <v>-1.4512622139170948E-2</v>
      </c>
      <c r="AM128" s="55">
        <f t="shared" si="343"/>
        <v>2.1000000000000015E-2</v>
      </c>
      <c r="AN128" s="55">
        <f t="shared" si="344"/>
        <v>-8.0000000000001129E-3</v>
      </c>
      <c r="AO128" s="63">
        <f t="shared" si="345"/>
        <v>-9.9503655805407275E-3</v>
      </c>
      <c r="AP128" s="55">
        <f t="shared" si="346"/>
        <v>3.2999999999999974E-2</v>
      </c>
      <c r="AQ128" s="55">
        <f t="shared" si="347"/>
        <v>-7.9999999999999724E-3</v>
      </c>
      <c r="AR128" s="63">
        <f t="shared" si="348"/>
        <v>-1.12178576165843E-2</v>
      </c>
      <c r="AS128" s="55">
        <f t="shared" si="349"/>
        <v>4.9000000000000057E-2</v>
      </c>
      <c r="AT128" s="55">
        <f t="shared" si="350"/>
        <v>-8.0000000000001129E-3</v>
      </c>
      <c r="AU128" s="63">
        <f t="shared" si="351"/>
        <v>-1.1148880168290191E-2</v>
      </c>
      <c r="AV128" s="55">
        <f t="shared" si="352"/>
        <v>8.600000000000016E-2</v>
      </c>
      <c r="AW128" s="55">
        <f t="shared" si="353"/>
        <v>-8.0000000000001129E-3</v>
      </c>
      <c r="AY128" s="72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73"/>
      <c r="CB128" s="31">
        <v>121</v>
      </c>
      <c r="CC128" s="31">
        <v>152</v>
      </c>
      <c r="CD128" s="31">
        <v>163</v>
      </c>
      <c r="CE128" s="33">
        <f t="shared" si="357"/>
        <v>195.71428571428572</v>
      </c>
      <c r="CF128" s="45">
        <f t="shared" si="358"/>
        <v>25.8</v>
      </c>
      <c r="CG128" s="50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 x14ac:dyDescent="0.4">
      <c r="B129" s="1236">
        <v>6</v>
      </c>
      <c r="C129" s="21" t="s">
        <v>229</v>
      </c>
      <c r="D129" s="32">
        <v>125</v>
      </c>
      <c r="E129" s="32">
        <v>151</v>
      </c>
      <c r="F129" s="32">
        <v>164</v>
      </c>
      <c r="G129" s="34">
        <f t="shared" si="354"/>
        <v>200</v>
      </c>
      <c r="H129" s="46">
        <f t="shared" si="355"/>
        <v>23.799999999999997</v>
      </c>
      <c r="I129" s="51">
        <f t="shared" si="356"/>
        <v>64.3</v>
      </c>
      <c r="J129" s="32">
        <v>116</v>
      </c>
      <c r="K129" s="32">
        <v>152</v>
      </c>
      <c r="L129" s="32">
        <v>171</v>
      </c>
      <c r="M129" s="34">
        <f t="shared" si="312"/>
        <v>200.72727272727272</v>
      </c>
      <c r="N129" s="46">
        <f t="shared" si="313"/>
        <v>32.200000000000003</v>
      </c>
      <c r="O129" s="51">
        <f t="shared" si="314"/>
        <v>67.100000000000009</v>
      </c>
      <c r="P129" s="32">
        <v>105</v>
      </c>
      <c r="Q129" s="32">
        <v>154</v>
      </c>
      <c r="R129" s="32">
        <v>178</v>
      </c>
      <c r="S129" s="34">
        <f t="shared" si="315"/>
        <v>199.72602739726028</v>
      </c>
      <c r="T129" s="46">
        <f t="shared" si="316"/>
        <v>41</v>
      </c>
      <c r="U129" s="51">
        <f t="shared" si="317"/>
        <v>69.8</v>
      </c>
      <c r="V129" s="32">
        <v>94</v>
      </c>
      <c r="W129" s="32">
        <v>155</v>
      </c>
      <c r="X129" s="32">
        <v>184</v>
      </c>
      <c r="Y129" s="34">
        <f t="shared" si="318"/>
        <v>199.33333333333334</v>
      </c>
      <c r="Z129" s="46">
        <f t="shared" si="319"/>
        <v>48.9</v>
      </c>
      <c r="AA129" s="51">
        <f t="shared" si="320"/>
        <v>72.2</v>
      </c>
      <c r="AB129" s="32">
        <v>77</v>
      </c>
      <c r="AC129" s="32">
        <v>156</v>
      </c>
      <c r="AD129" s="32">
        <v>191</v>
      </c>
      <c r="AE129" s="34">
        <f t="shared" si="321"/>
        <v>198.42105263157896</v>
      </c>
      <c r="AF129" s="46">
        <f t="shared" si="322"/>
        <v>59.699999999999996</v>
      </c>
      <c r="AG129" s="51">
        <f t="shared" si="323"/>
        <v>74.900000000000006</v>
      </c>
      <c r="AI129" s="64">
        <f t="shared" si="339"/>
        <v>-1.3927576601671309E-2</v>
      </c>
      <c r="AJ129" s="56">
        <f t="shared" si="340"/>
        <v>1.9999999999999966E-2</v>
      </c>
      <c r="AK129" s="56">
        <f t="shared" si="341"/>
        <v>-4.0000000000000565E-3</v>
      </c>
      <c r="AL129" s="64">
        <f t="shared" si="342"/>
        <v>-1.2458850341858688E-2</v>
      </c>
      <c r="AM129" s="56">
        <f t="shared" si="343"/>
        <v>3.1000000000000048E-2</v>
      </c>
      <c r="AN129" s="56">
        <f t="shared" si="344"/>
        <v>-3.9999999999999151E-3</v>
      </c>
      <c r="AO129" s="64">
        <f t="shared" si="345"/>
        <v>-1.3424588156530026E-2</v>
      </c>
      <c r="AP129" s="56">
        <f t="shared" si="346"/>
        <v>4.1000000000000016E-2</v>
      </c>
      <c r="AQ129" s="56">
        <f t="shared" si="347"/>
        <v>-3.9999999999999151E-3</v>
      </c>
      <c r="AR129" s="64">
        <f t="shared" si="348"/>
        <v>-1.2596346388338819E-2</v>
      </c>
      <c r="AS129" s="56">
        <f t="shared" si="349"/>
        <v>4.2999999999999969E-2</v>
      </c>
      <c r="AT129" s="56">
        <f t="shared" si="350"/>
        <v>-6.9999999999998865E-3</v>
      </c>
      <c r="AU129" s="64">
        <f t="shared" si="351"/>
        <v>-1.3223577159064658E-2</v>
      </c>
      <c r="AV129" s="56">
        <f t="shared" si="352"/>
        <v>7.3999999999999913E-2</v>
      </c>
      <c r="AW129" s="56">
        <f t="shared" si="353"/>
        <v>-7.9999999999999724E-3</v>
      </c>
      <c r="AY129" s="74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75"/>
      <c r="CB129" s="32">
        <v>125</v>
      </c>
      <c r="CC129" s="32">
        <v>151</v>
      </c>
      <c r="CD129" s="32">
        <v>164</v>
      </c>
      <c r="CE129" s="34">
        <f t="shared" si="357"/>
        <v>200</v>
      </c>
      <c r="CF129" s="46">
        <f t="shared" si="358"/>
        <v>23.799999999999997</v>
      </c>
      <c r="CG129" s="51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 x14ac:dyDescent="0.4">
      <c r="B130" s="1232">
        <v>6</v>
      </c>
      <c r="C130" s="17" t="s">
        <v>228</v>
      </c>
      <c r="D130" s="22">
        <v>129</v>
      </c>
      <c r="E130" s="22">
        <v>150</v>
      </c>
      <c r="F130" s="22">
        <v>165</v>
      </c>
      <c r="G130" s="28">
        <f t="shared" si="354"/>
        <v>205</v>
      </c>
      <c r="H130" s="47">
        <f t="shared" si="355"/>
        <v>21.8</v>
      </c>
      <c r="I130" s="52">
        <f t="shared" si="356"/>
        <v>64.7</v>
      </c>
      <c r="J130" s="22">
        <v>122</v>
      </c>
      <c r="K130" s="22">
        <v>151</v>
      </c>
      <c r="L130" s="22">
        <v>172</v>
      </c>
      <c r="M130" s="28">
        <f t="shared" si="312"/>
        <v>205.2</v>
      </c>
      <c r="N130" s="47">
        <f t="shared" si="313"/>
        <v>29.099999999999998</v>
      </c>
      <c r="O130" s="52">
        <f t="shared" si="314"/>
        <v>67.5</v>
      </c>
      <c r="P130" s="22">
        <v>113</v>
      </c>
      <c r="Q130" s="22">
        <v>152</v>
      </c>
      <c r="R130" s="22">
        <v>179</v>
      </c>
      <c r="S130" s="28">
        <f t="shared" si="315"/>
        <v>204.54545454545456</v>
      </c>
      <c r="T130" s="47">
        <f t="shared" si="316"/>
        <v>36.9</v>
      </c>
      <c r="U130" s="52">
        <f t="shared" si="317"/>
        <v>70.199999999999989</v>
      </c>
      <c r="V130" s="22">
        <v>103</v>
      </c>
      <c r="W130" s="22">
        <v>153</v>
      </c>
      <c r="X130" s="22">
        <v>186</v>
      </c>
      <c r="Y130" s="28">
        <f t="shared" si="318"/>
        <v>203.85542168674698</v>
      </c>
      <c r="Z130" s="47">
        <f t="shared" si="319"/>
        <v>44.6</v>
      </c>
      <c r="AA130" s="52">
        <f t="shared" si="320"/>
        <v>72.899999999999991</v>
      </c>
      <c r="AB130" s="22">
        <v>92</v>
      </c>
      <c r="AC130" s="22">
        <v>154</v>
      </c>
      <c r="AD130" s="22">
        <v>193</v>
      </c>
      <c r="AE130" s="28">
        <f t="shared" si="321"/>
        <v>203.16831683168317</v>
      </c>
      <c r="AF130" s="47">
        <f t="shared" si="322"/>
        <v>52.300000000000004</v>
      </c>
      <c r="AG130" s="52">
        <f t="shared" si="323"/>
        <v>75.7</v>
      </c>
      <c r="AI130" s="65">
        <f t="shared" si="339"/>
        <v>-1.6459863256520629E-2</v>
      </c>
      <c r="AJ130" s="57">
        <f t="shared" si="340"/>
        <v>1.8999999999999986E-2</v>
      </c>
      <c r="AK130" s="57">
        <f t="shared" si="341"/>
        <v>-4.0000000000000565E-3</v>
      </c>
      <c r="AL130" s="65">
        <f t="shared" si="342"/>
        <v>-1.151346332404834E-2</v>
      </c>
      <c r="AM130" s="57">
        <f t="shared" si="343"/>
        <v>2.8999999999999949E-2</v>
      </c>
      <c r="AN130" s="57">
        <f t="shared" si="344"/>
        <v>0</v>
      </c>
      <c r="AO130" s="65">
        <f t="shared" si="345"/>
        <v>-1.519371992909593E-2</v>
      </c>
      <c r="AP130" s="57">
        <f t="shared" si="346"/>
        <v>3.5999999999999942E-2</v>
      </c>
      <c r="AQ130" s="57">
        <f t="shared" si="347"/>
        <v>-4.0000000000000565E-3</v>
      </c>
      <c r="AR130" s="65">
        <f t="shared" si="348"/>
        <v>-1.4857291093153799E-2</v>
      </c>
      <c r="AS130" s="57">
        <f t="shared" si="349"/>
        <v>0.05</v>
      </c>
      <c r="AT130" s="57">
        <f t="shared" si="350"/>
        <v>-4.0000000000000565E-3</v>
      </c>
      <c r="AU130" s="65">
        <f t="shared" si="351"/>
        <v>-1.6212944883734402E-2</v>
      </c>
      <c r="AV130" s="57">
        <f t="shared" si="352"/>
        <v>6.4000000000000057E-2</v>
      </c>
      <c r="AW130" s="57">
        <f t="shared" si="353"/>
        <v>-3.9999999999999151E-3</v>
      </c>
      <c r="AY130" s="76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77"/>
      <c r="CB130" s="22">
        <v>129</v>
      </c>
      <c r="CC130" s="22">
        <v>150</v>
      </c>
      <c r="CD130" s="22">
        <v>165</v>
      </c>
      <c r="CE130" s="28">
        <f t="shared" si="357"/>
        <v>205</v>
      </c>
      <c r="CF130" s="47">
        <f t="shared" si="358"/>
        <v>21.8</v>
      </c>
      <c r="CG130" s="52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 x14ac:dyDescent="0.4">
      <c r="B131" s="1233">
        <v>6</v>
      </c>
      <c r="C131" s="19" t="s">
        <v>227</v>
      </c>
      <c r="D131" s="31">
        <v>133</v>
      </c>
      <c r="E131" s="31">
        <v>149</v>
      </c>
      <c r="F131" s="31">
        <v>166</v>
      </c>
      <c r="G131" s="33">
        <f t="shared" si="354"/>
        <v>210.90909090909091</v>
      </c>
      <c r="H131" s="45">
        <f t="shared" si="355"/>
        <v>19.900000000000002</v>
      </c>
      <c r="I131" s="50">
        <f t="shared" si="356"/>
        <v>65.100000000000009</v>
      </c>
      <c r="J131" s="31">
        <v>127</v>
      </c>
      <c r="K131" s="31">
        <v>150</v>
      </c>
      <c r="L131" s="31">
        <v>172</v>
      </c>
      <c r="M131" s="33">
        <f t="shared" si="312"/>
        <v>209.33333333333334</v>
      </c>
      <c r="N131" s="45">
        <f t="shared" si="313"/>
        <v>26.200000000000003</v>
      </c>
      <c r="O131" s="50">
        <f t="shared" si="314"/>
        <v>67.5</v>
      </c>
      <c r="P131" s="31">
        <v>120</v>
      </c>
      <c r="Q131" s="31">
        <v>150</v>
      </c>
      <c r="R131" s="31">
        <v>180</v>
      </c>
      <c r="S131" s="33">
        <f t="shared" si="315"/>
        <v>210</v>
      </c>
      <c r="T131" s="45">
        <f t="shared" si="316"/>
        <v>33.300000000000004</v>
      </c>
      <c r="U131" s="50">
        <f t="shared" si="317"/>
        <v>70.599999999999994</v>
      </c>
      <c r="V131" s="31">
        <v>113</v>
      </c>
      <c r="W131" s="31">
        <v>151</v>
      </c>
      <c r="X131" s="31">
        <v>187</v>
      </c>
      <c r="Y131" s="33">
        <f t="shared" si="318"/>
        <v>209.18918918918919</v>
      </c>
      <c r="Z131" s="45">
        <f t="shared" si="319"/>
        <v>39.6</v>
      </c>
      <c r="AA131" s="50">
        <f t="shared" si="320"/>
        <v>73.3</v>
      </c>
      <c r="AB131" s="31">
        <v>105</v>
      </c>
      <c r="AC131" s="31">
        <v>151</v>
      </c>
      <c r="AD131" s="31">
        <v>194</v>
      </c>
      <c r="AE131" s="33">
        <f t="shared" si="321"/>
        <v>208.98876404494382</v>
      </c>
      <c r="AF131" s="45">
        <f t="shared" si="322"/>
        <v>45.9</v>
      </c>
      <c r="AG131" s="50">
        <f t="shared" si="323"/>
        <v>76.099999999999994</v>
      </c>
      <c r="AI131" s="63">
        <f t="shared" si="339"/>
        <v>-1.7638686354467741E-2</v>
      </c>
      <c r="AJ131" s="55">
        <f t="shared" si="340"/>
        <v>2.4000000000000021E-2</v>
      </c>
      <c r="AK131" s="55">
        <f t="shared" si="341"/>
        <v>0</v>
      </c>
      <c r="AL131" s="63">
        <f t="shared" si="342"/>
        <v>-2.2748375116063112E-2</v>
      </c>
      <c r="AM131" s="55">
        <f t="shared" si="343"/>
        <v>3.1000000000000014E-2</v>
      </c>
      <c r="AN131" s="55">
        <f t="shared" si="344"/>
        <v>-3.0000000000001137E-3</v>
      </c>
      <c r="AO131" s="63">
        <f t="shared" si="345"/>
        <v>-1.6070280694236137E-2</v>
      </c>
      <c r="AP131" s="55">
        <f t="shared" si="346"/>
        <v>4.400000000000006E-2</v>
      </c>
      <c r="AQ131" s="55">
        <f t="shared" si="347"/>
        <v>0</v>
      </c>
      <c r="AR131" s="63">
        <f t="shared" si="348"/>
        <v>-1.7452245864502079E-2</v>
      </c>
      <c r="AS131" s="55">
        <f t="shared" si="349"/>
        <v>4.5000000000000068E-2</v>
      </c>
      <c r="AT131" s="55">
        <f t="shared" si="350"/>
        <v>-4.0000000000000565E-3</v>
      </c>
      <c r="AU131" s="63">
        <f t="shared" si="351"/>
        <v>-1.7815741893235561E-2</v>
      </c>
      <c r="AV131" s="55">
        <f t="shared" si="352"/>
        <v>5.8999999999999983E-2</v>
      </c>
      <c r="AW131" s="55">
        <f t="shared" si="353"/>
        <v>-4.0000000000000565E-3</v>
      </c>
      <c r="AY131" s="72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73"/>
      <c r="CB131" s="31">
        <v>133</v>
      </c>
      <c r="CC131" s="31">
        <v>149</v>
      </c>
      <c r="CD131" s="31">
        <v>166</v>
      </c>
      <c r="CE131" s="33">
        <f t="shared" si="357"/>
        <v>210.90909090909091</v>
      </c>
      <c r="CF131" s="45">
        <f t="shared" si="358"/>
        <v>19.900000000000002</v>
      </c>
      <c r="CG131" s="50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 x14ac:dyDescent="0.4">
      <c r="B132" s="1233">
        <v>6</v>
      </c>
      <c r="C132" s="19" t="s">
        <v>226</v>
      </c>
      <c r="D132" s="31">
        <v>137</v>
      </c>
      <c r="E132" s="31">
        <v>148</v>
      </c>
      <c r="F132" s="31">
        <v>166</v>
      </c>
      <c r="G132" s="33">
        <f t="shared" si="354"/>
        <v>217.24137931034483</v>
      </c>
      <c r="H132" s="45">
        <f t="shared" si="355"/>
        <v>17.5</v>
      </c>
      <c r="I132" s="50">
        <f t="shared" si="356"/>
        <v>65.100000000000009</v>
      </c>
      <c r="J132" s="31">
        <v>133</v>
      </c>
      <c r="K132" s="31">
        <v>148</v>
      </c>
      <c r="L132" s="31">
        <v>173</v>
      </c>
      <c r="M132" s="33">
        <f t="shared" si="312"/>
        <v>217.5</v>
      </c>
      <c r="N132" s="45">
        <f t="shared" si="313"/>
        <v>23.1</v>
      </c>
      <c r="O132" s="50">
        <f t="shared" si="314"/>
        <v>67.800000000000011</v>
      </c>
      <c r="P132" s="31">
        <v>128</v>
      </c>
      <c r="Q132" s="31">
        <v>149</v>
      </c>
      <c r="R132" s="31">
        <v>180</v>
      </c>
      <c r="S132" s="33">
        <f t="shared" si="315"/>
        <v>215.76923076923077</v>
      </c>
      <c r="T132" s="45">
        <f t="shared" si="316"/>
        <v>28.9</v>
      </c>
      <c r="U132" s="50">
        <f t="shared" si="317"/>
        <v>70.599999999999994</v>
      </c>
      <c r="V132" s="31">
        <v>122</v>
      </c>
      <c r="W132" s="31">
        <v>149</v>
      </c>
      <c r="X132" s="31">
        <v>188</v>
      </c>
      <c r="Y132" s="33">
        <f t="shared" si="318"/>
        <v>215.45454545454544</v>
      </c>
      <c r="Z132" s="45">
        <f t="shared" si="319"/>
        <v>35.099999999999994</v>
      </c>
      <c r="AA132" s="50">
        <f t="shared" si="320"/>
        <v>73.7</v>
      </c>
      <c r="AB132" s="31">
        <v>117</v>
      </c>
      <c r="AC132" s="31">
        <v>149</v>
      </c>
      <c r="AD132" s="31">
        <v>195</v>
      </c>
      <c r="AE132" s="33">
        <f t="shared" si="321"/>
        <v>215.38461538461539</v>
      </c>
      <c r="AF132" s="45">
        <f t="shared" si="322"/>
        <v>40</v>
      </c>
      <c r="AG132" s="50">
        <f t="shared" si="323"/>
        <v>76.5</v>
      </c>
      <c r="AI132" s="66"/>
      <c r="AJ132" s="54"/>
      <c r="AK132" s="54"/>
      <c r="AL132" s="66"/>
      <c r="AM132" s="54"/>
      <c r="AN132" s="54"/>
      <c r="AO132" s="66"/>
      <c r="AP132" s="54"/>
      <c r="AQ132" s="54"/>
      <c r="AR132" s="66"/>
      <c r="AS132" s="54"/>
      <c r="AT132" s="54"/>
      <c r="AU132" s="66"/>
      <c r="AV132" s="54"/>
      <c r="AW132" s="54"/>
      <c r="AY132" s="78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80"/>
      <c r="CB132" s="31">
        <v>137</v>
      </c>
      <c r="CC132" s="31">
        <v>148</v>
      </c>
      <c r="CD132" s="31">
        <v>166</v>
      </c>
      <c r="CE132" s="33">
        <f t="shared" si="357"/>
        <v>217.24137931034483</v>
      </c>
      <c r="CF132" s="45">
        <f t="shared" si="358"/>
        <v>17.5</v>
      </c>
      <c r="CG132" s="50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 x14ac:dyDescent="0.4">
      <c r="B133" s="1233">
        <v>6</v>
      </c>
      <c r="C133" s="19" t="s">
        <v>225</v>
      </c>
      <c r="D133" s="31">
        <v>141</v>
      </c>
      <c r="E133" s="31">
        <v>147</v>
      </c>
      <c r="F133" s="31">
        <v>166</v>
      </c>
      <c r="G133" s="33">
        <f t="shared" si="354"/>
        <v>225.6</v>
      </c>
      <c r="H133" s="45">
        <f t="shared" si="355"/>
        <v>15.1</v>
      </c>
      <c r="I133" s="50">
        <f t="shared" si="356"/>
        <v>65.100000000000009</v>
      </c>
      <c r="J133" s="31">
        <v>139</v>
      </c>
      <c r="K133" s="31">
        <v>147</v>
      </c>
      <c r="L133" s="31">
        <v>173</v>
      </c>
      <c r="M133" s="33">
        <f t="shared" si="312"/>
        <v>225.88235294117646</v>
      </c>
      <c r="N133" s="45">
        <f t="shared" si="313"/>
        <v>19.7</v>
      </c>
      <c r="O133" s="50">
        <f t="shared" si="314"/>
        <v>67.800000000000011</v>
      </c>
      <c r="P133" s="31">
        <v>136</v>
      </c>
      <c r="Q133" s="31">
        <v>146</v>
      </c>
      <c r="R133" s="31">
        <v>180</v>
      </c>
      <c r="S133" s="33">
        <f t="shared" si="315"/>
        <v>226.36363636363637</v>
      </c>
      <c r="T133" s="45">
        <f t="shared" si="316"/>
        <v>24.4</v>
      </c>
      <c r="U133" s="50">
        <f t="shared" si="317"/>
        <v>70.599999999999994</v>
      </c>
      <c r="V133" s="31">
        <v>133</v>
      </c>
      <c r="W133" s="31">
        <v>146</v>
      </c>
      <c r="X133" s="31">
        <v>188</v>
      </c>
      <c r="Y133" s="33">
        <f t="shared" si="318"/>
        <v>225.81818181818181</v>
      </c>
      <c r="Z133" s="45">
        <f t="shared" si="319"/>
        <v>29.299999999999997</v>
      </c>
      <c r="AA133" s="50">
        <f t="shared" si="320"/>
        <v>73.7</v>
      </c>
      <c r="AB133" s="31">
        <v>130</v>
      </c>
      <c r="AC133" s="31">
        <v>146</v>
      </c>
      <c r="AD133" s="31">
        <v>194</v>
      </c>
      <c r="AE133" s="33">
        <f t="shared" si="321"/>
        <v>225</v>
      </c>
      <c r="AF133" s="45">
        <f t="shared" si="322"/>
        <v>33</v>
      </c>
      <c r="AG133" s="50">
        <f t="shared" si="323"/>
        <v>76.099999999999994</v>
      </c>
      <c r="AI133" s="63">
        <f t="shared" ref="AI133:AI139" si="360">(G133-G132)/359</f>
        <v>2.3283065987897405E-2</v>
      </c>
      <c r="AJ133" s="55">
        <f t="shared" ref="AJ133:AJ139" si="361">(H133-H132)/100</f>
        <v>-2.4000000000000004E-2</v>
      </c>
      <c r="AK133" s="55">
        <f t="shared" ref="AK133:AK139" si="362">(I133-I132)/100</f>
        <v>0</v>
      </c>
      <c r="AL133" s="63">
        <f t="shared" ref="AL133:AL139" si="363">(M133-M132)/359</f>
        <v>2.3349172538096E-2</v>
      </c>
      <c r="AM133" s="55">
        <f t="shared" ref="AM133:AM139" si="364">(N133-N132)/100</f>
        <v>-3.4000000000000023E-2</v>
      </c>
      <c r="AN133" s="55">
        <f t="shared" ref="AN133:AN139" si="365">(O133-O132)/100</f>
        <v>0</v>
      </c>
      <c r="AO133" s="63">
        <f t="shared" ref="AO133:AO139" si="366">(S133-S132)/359</f>
        <v>2.9510879093051813E-2</v>
      </c>
      <c r="AP133" s="55">
        <f t="shared" ref="AP133:AP139" si="367">(T133-T132)/100</f>
        <v>-4.4999999999999998E-2</v>
      </c>
      <c r="AQ133" s="55">
        <f t="shared" ref="AQ133:AQ139" si="368">(U133-U132)/100</f>
        <v>0</v>
      </c>
      <c r="AR133" s="63">
        <f t="shared" ref="AR133:AR139" si="369">(Y133-Y132)/359</f>
        <v>2.8868067865282378E-2</v>
      </c>
      <c r="AS133" s="55">
        <f t="shared" ref="AS133:AS139" si="370">(Z133-Z132)/100</f>
        <v>-5.7999999999999968E-2</v>
      </c>
      <c r="AT133" s="55">
        <f t="shared" ref="AT133:AT139" si="371">(AA133-AA132)/100</f>
        <v>0</v>
      </c>
      <c r="AU133" s="63">
        <f t="shared" ref="AU133:AU139" si="372">(AE133-AE132)/359</f>
        <v>2.6783801157060205E-2</v>
      </c>
      <c r="AV133" s="55">
        <f t="shared" ref="AV133:AV139" si="373">(AF133-AF132)/100</f>
        <v>-7.0000000000000007E-2</v>
      </c>
      <c r="AW133" s="55">
        <f t="shared" ref="AW133:AW139" si="374">(AG133-AG132)/100</f>
        <v>-4.0000000000000565E-3</v>
      </c>
      <c r="AY133" s="72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73"/>
      <c r="CB133" s="31">
        <v>141</v>
      </c>
      <c r="CC133" s="31">
        <v>147</v>
      </c>
      <c r="CD133" s="31">
        <v>166</v>
      </c>
      <c r="CE133" s="33">
        <f t="shared" si="357"/>
        <v>225.6</v>
      </c>
      <c r="CF133" s="45">
        <f t="shared" si="358"/>
        <v>15.1</v>
      </c>
      <c r="CG133" s="50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 x14ac:dyDescent="0.4">
      <c r="B134" s="1236">
        <v>6</v>
      </c>
      <c r="C134" s="21" t="s">
        <v>224</v>
      </c>
      <c r="D134" s="32">
        <v>145</v>
      </c>
      <c r="E134" s="32">
        <v>146</v>
      </c>
      <c r="F134" s="32">
        <v>166</v>
      </c>
      <c r="G134" s="34">
        <f t="shared" si="354"/>
        <v>237.14285714285714</v>
      </c>
      <c r="H134" s="46">
        <f t="shared" si="355"/>
        <v>12.7</v>
      </c>
      <c r="I134" s="51">
        <f t="shared" si="356"/>
        <v>65.100000000000009</v>
      </c>
      <c r="J134" s="32">
        <v>144</v>
      </c>
      <c r="K134" s="32">
        <v>145</v>
      </c>
      <c r="L134" s="32">
        <v>172</v>
      </c>
      <c r="M134" s="34">
        <f t="shared" si="312"/>
        <v>237.85714285714286</v>
      </c>
      <c r="N134" s="46">
        <f t="shared" si="313"/>
        <v>16.3</v>
      </c>
      <c r="O134" s="51">
        <f t="shared" si="314"/>
        <v>67.5</v>
      </c>
      <c r="P134" s="32">
        <v>144</v>
      </c>
      <c r="Q134" s="32">
        <v>145</v>
      </c>
      <c r="R134" s="32">
        <v>172</v>
      </c>
      <c r="S134" s="34">
        <f t="shared" si="315"/>
        <v>237.85714285714286</v>
      </c>
      <c r="T134" s="46">
        <f t="shared" si="316"/>
        <v>16.3</v>
      </c>
      <c r="U134" s="51">
        <f t="shared" si="317"/>
        <v>67.5</v>
      </c>
      <c r="V134" s="32">
        <v>142</v>
      </c>
      <c r="W134" s="32">
        <v>144</v>
      </c>
      <c r="X134" s="32">
        <v>186</v>
      </c>
      <c r="Y134" s="34">
        <f t="shared" si="318"/>
        <v>237.27272727272728</v>
      </c>
      <c r="Z134" s="46">
        <f t="shared" si="319"/>
        <v>23.7</v>
      </c>
      <c r="AA134" s="51">
        <f t="shared" si="320"/>
        <v>72.899999999999991</v>
      </c>
      <c r="AB134" s="32">
        <v>141</v>
      </c>
      <c r="AC134" s="32">
        <v>143</v>
      </c>
      <c r="AD134" s="32">
        <v>193</v>
      </c>
      <c r="AE134" s="34">
        <f t="shared" si="321"/>
        <v>237.69230769230768</v>
      </c>
      <c r="AF134" s="46">
        <f t="shared" si="322"/>
        <v>26.900000000000002</v>
      </c>
      <c r="AG134" s="51">
        <f t="shared" si="323"/>
        <v>75.7</v>
      </c>
      <c r="AI134" s="64">
        <f t="shared" si="360"/>
        <v>3.2152805411858339E-2</v>
      </c>
      <c r="AJ134" s="56">
        <f t="shared" si="361"/>
        <v>-2.4000000000000004E-2</v>
      </c>
      <c r="AK134" s="56">
        <f t="shared" si="362"/>
        <v>0</v>
      </c>
      <c r="AL134" s="64">
        <f t="shared" si="363"/>
        <v>3.3355960768708628E-2</v>
      </c>
      <c r="AM134" s="56">
        <f t="shared" si="364"/>
        <v>-3.3999999999999989E-2</v>
      </c>
      <c r="AN134" s="56">
        <f t="shared" si="365"/>
        <v>-3.0000000000001137E-3</v>
      </c>
      <c r="AO134" s="64">
        <f t="shared" si="366"/>
        <v>3.2015338422023643E-2</v>
      </c>
      <c r="AP134" s="56">
        <f t="shared" si="367"/>
        <v>-8.0999999999999975E-2</v>
      </c>
      <c r="AQ134" s="56">
        <f t="shared" si="368"/>
        <v>-3.0999999999999944E-2</v>
      </c>
      <c r="AR134" s="64">
        <f t="shared" si="369"/>
        <v>3.1906811851101578E-2</v>
      </c>
      <c r="AS134" s="56">
        <f t="shared" si="370"/>
        <v>-5.599999999999998E-2</v>
      </c>
      <c r="AT134" s="56">
        <f t="shared" si="371"/>
        <v>-8.0000000000001129E-3</v>
      </c>
      <c r="AU134" s="64">
        <f t="shared" si="372"/>
        <v>3.5354617527319443E-2</v>
      </c>
      <c r="AV134" s="56">
        <f t="shared" si="373"/>
        <v>-6.0999999999999978E-2</v>
      </c>
      <c r="AW134" s="56">
        <f t="shared" si="374"/>
        <v>-3.9999999999999151E-3</v>
      </c>
      <c r="AY134" s="74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75"/>
      <c r="CB134" s="32">
        <v>145</v>
      </c>
      <c r="CC134" s="32">
        <v>146</v>
      </c>
      <c r="CD134" s="32">
        <v>166</v>
      </c>
      <c r="CE134" s="34">
        <f t="shared" si="357"/>
        <v>237.14285714285714</v>
      </c>
      <c r="CF134" s="46">
        <f t="shared" si="358"/>
        <v>12.7</v>
      </c>
      <c r="CG134" s="51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 x14ac:dyDescent="0.4">
      <c r="B135" s="1232">
        <v>6</v>
      </c>
      <c r="C135" s="17" t="s">
        <v>223</v>
      </c>
      <c r="D135" s="22">
        <v>149</v>
      </c>
      <c r="E135" s="22">
        <v>145</v>
      </c>
      <c r="F135" s="22">
        <v>165</v>
      </c>
      <c r="G135" s="28">
        <f t="shared" si="354"/>
        <v>252</v>
      </c>
      <c r="H135" s="47">
        <f t="shared" si="355"/>
        <v>12.1</v>
      </c>
      <c r="I135" s="52">
        <f t="shared" si="356"/>
        <v>64.7</v>
      </c>
      <c r="J135" s="22">
        <v>149</v>
      </c>
      <c r="K135" s="22">
        <v>144</v>
      </c>
      <c r="L135" s="22">
        <v>171</v>
      </c>
      <c r="M135" s="28">
        <f t="shared" si="312"/>
        <v>251.11111111111111</v>
      </c>
      <c r="N135" s="47">
        <f t="shared" si="313"/>
        <v>15.8</v>
      </c>
      <c r="O135" s="52">
        <f t="shared" si="314"/>
        <v>67.100000000000009</v>
      </c>
      <c r="P135" s="22">
        <v>150</v>
      </c>
      <c r="Q135" s="22">
        <v>143</v>
      </c>
      <c r="R135" s="22">
        <v>178</v>
      </c>
      <c r="S135" s="28">
        <f t="shared" si="315"/>
        <v>252</v>
      </c>
      <c r="T135" s="47">
        <f t="shared" si="316"/>
        <v>19.7</v>
      </c>
      <c r="U135" s="52">
        <f t="shared" si="317"/>
        <v>69.8</v>
      </c>
      <c r="V135" s="22">
        <v>150</v>
      </c>
      <c r="W135" s="22">
        <v>142</v>
      </c>
      <c r="X135" s="22">
        <v>184</v>
      </c>
      <c r="Y135" s="28">
        <f t="shared" si="318"/>
        <v>251.42857142857142</v>
      </c>
      <c r="Z135" s="47">
        <f t="shared" si="319"/>
        <v>22.8</v>
      </c>
      <c r="AA135" s="52">
        <f t="shared" si="320"/>
        <v>72.2</v>
      </c>
      <c r="AB135" s="22">
        <v>151</v>
      </c>
      <c r="AC135" s="22">
        <v>140</v>
      </c>
      <c r="AD135" s="22">
        <v>191</v>
      </c>
      <c r="AE135" s="28">
        <f t="shared" si="321"/>
        <v>252.94117647058823</v>
      </c>
      <c r="AF135" s="47">
        <f t="shared" si="322"/>
        <v>26.700000000000003</v>
      </c>
      <c r="AG135" s="52">
        <f t="shared" si="323"/>
        <v>74.900000000000006</v>
      </c>
      <c r="AI135" s="65">
        <f t="shared" si="360"/>
        <v>4.138479904496619E-2</v>
      </c>
      <c r="AJ135" s="57">
        <f t="shared" si="361"/>
        <v>-5.9999999999999967E-3</v>
      </c>
      <c r="AK135" s="57">
        <f t="shared" si="362"/>
        <v>-4.0000000000000565E-3</v>
      </c>
      <c r="AL135" s="65">
        <f t="shared" si="363"/>
        <v>3.6919131626652515E-2</v>
      </c>
      <c r="AM135" s="57">
        <f t="shared" si="364"/>
        <v>-5.0000000000000001E-3</v>
      </c>
      <c r="AN135" s="57">
        <f t="shared" si="365"/>
        <v>-3.9999999999999151E-3</v>
      </c>
      <c r="AO135" s="65">
        <f t="shared" si="366"/>
        <v>3.9395145244727404E-2</v>
      </c>
      <c r="AP135" s="57">
        <f t="shared" si="367"/>
        <v>3.3999999999999989E-2</v>
      </c>
      <c r="AQ135" s="57">
        <f t="shared" si="368"/>
        <v>2.2999999999999972E-2</v>
      </c>
      <c r="AR135" s="65">
        <f t="shared" si="369"/>
        <v>3.9431320768368069E-2</v>
      </c>
      <c r="AS135" s="57">
        <f t="shared" si="370"/>
        <v>-8.9999999999999854E-3</v>
      </c>
      <c r="AT135" s="57">
        <f t="shared" si="371"/>
        <v>-6.9999999999998865E-3</v>
      </c>
      <c r="AU135" s="65">
        <f t="shared" si="372"/>
        <v>4.2475957599667276E-2</v>
      </c>
      <c r="AV135" s="57">
        <f t="shared" si="373"/>
        <v>-1.9999999999999931E-3</v>
      </c>
      <c r="AW135" s="57">
        <f t="shared" si="374"/>
        <v>-7.9999999999999724E-3</v>
      </c>
      <c r="AY135" s="76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77"/>
      <c r="CB135" s="22">
        <v>149</v>
      </c>
      <c r="CC135" s="22">
        <v>145</v>
      </c>
      <c r="CD135" s="22">
        <v>165</v>
      </c>
      <c r="CE135" s="28">
        <f t="shared" si="357"/>
        <v>252</v>
      </c>
      <c r="CF135" s="47">
        <f t="shared" si="358"/>
        <v>12.1</v>
      </c>
      <c r="CG135" s="52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 x14ac:dyDescent="0.4">
      <c r="B136" s="1233">
        <v>6</v>
      </c>
      <c r="C136" s="19" t="s">
        <v>222</v>
      </c>
      <c r="D136" s="31">
        <v>152</v>
      </c>
      <c r="E136" s="31">
        <v>144</v>
      </c>
      <c r="F136" s="31">
        <v>164</v>
      </c>
      <c r="G136" s="33">
        <f t="shared" si="354"/>
        <v>264</v>
      </c>
      <c r="H136" s="45">
        <f t="shared" si="355"/>
        <v>12.2</v>
      </c>
      <c r="I136" s="50">
        <f t="shared" si="356"/>
        <v>64.3</v>
      </c>
      <c r="J136" s="31">
        <v>153</v>
      </c>
      <c r="K136" s="31">
        <v>143</v>
      </c>
      <c r="L136" s="31">
        <v>170</v>
      </c>
      <c r="M136" s="33">
        <f t="shared" si="312"/>
        <v>262.22222222222223</v>
      </c>
      <c r="N136" s="45">
        <f t="shared" si="313"/>
        <v>15.9</v>
      </c>
      <c r="O136" s="50">
        <f t="shared" si="314"/>
        <v>66.7</v>
      </c>
      <c r="P136" s="31">
        <v>155</v>
      </c>
      <c r="Q136" s="31">
        <v>141</v>
      </c>
      <c r="R136" s="31">
        <v>176</v>
      </c>
      <c r="S136" s="33">
        <f t="shared" si="315"/>
        <v>264</v>
      </c>
      <c r="T136" s="45">
        <f t="shared" si="316"/>
        <v>19.900000000000002</v>
      </c>
      <c r="U136" s="50">
        <f t="shared" si="317"/>
        <v>69</v>
      </c>
      <c r="V136" s="31">
        <v>157</v>
      </c>
      <c r="W136" s="31">
        <v>140</v>
      </c>
      <c r="X136" s="31">
        <v>182</v>
      </c>
      <c r="Y136" s="33">
        <f t="shared" si="318"/>
        <v>264.28571428571428</v>
      </c>
      <c r="Z136" s="45">
        <f t="shared" si="319"/>
        <v>23.1</v>
      </c>
      <c r="AA136" s="50">
        <f t="shared" si="320"/>
        <v>71.399999999999991</v>
      </c>
      <c r="AB136" s="31">
        <v>159</v>
      </c>
      <c r="AC136" s="31">
        <v>138</v>
      </c>
      <c r="AD136" s="31">
        <v>188</v>
      </c>
      <c r="AE136" s="33">
        <f t="shared" si="321"/>
        <v>265.2</v>
      </c>
      <c r="AF136" s="45">
        <f t="shared" si="322"/>
        <v>26.6</v>
      </c>
      <c r="AG136" s="50">
        <f t="shared" si="323"/>
        <v>73.7</v>
      </c>
      <c r="AI136" s="63">
        <f t="shared" si="360"/>
        <v>3.3426183844011144E-2</v>
      </c>
      <c r="AJ136" s="55">
        <f t="shared" si="361"/>
        <v>9.9999999999999655E-4</v>
      </c>
      <c r="AK136" s="55">
        <f t="shared" si="362"/>
        <v>-4.0000000000000565E-3</v>
      </c>
      <c r="AL136" s="63">
        <f t="shared" si="363"/>
        <v>3.0950170225936251E-2</v>
      </c>
      <c r="AM136" s="55">
        <f t="shared" si="364"/>
        <v>9.9999999999999655E-4</v>
      </c>
      <c r="AN136" s="55">
        <f t="shared" si="365"/>
        <v>-4.0000000000000565E-3</v>
      </c>
      <c r="AO136" s="63">
        <f t="shared" si="366"/>
        <v>3.3426183844011144E-2</v>
      </c>
      <c r="AP136" s="55">
        <f t="shared" si="367"/>
        <v>2.0000000000000282E-3</v>
      </c>
      <c r="AQ136" s="55">
        <f t="shared" si="368"/>
        <v>-7.9999999999999724E-3</v>
      </c>
      <c r="AR136" s="63">
        <f t="shared" si="369"/>
        <v>3.5813768404297661E-2</v>
      </c>
      <c r="AS136" s="55">
        <f t="shared" si="370"/>
        <v>3.000000000000007E-3</v>
      </c>
      <c r="AT136" s="55">
        <f t="shared" si="371"/>
        <v>-8.0000000000001129E-3</v>
      </c>
      <c r="AU136" s="63">
        <f t="shared" si="372"/>
        <v>3.4147140750450576E-2</v>
      </c>
      <c r="AV136" s="55">
        <f t="shared" si="373"/>
        <v>-1.0000000000000141E-3</v>
      </c>
      <c r="AW136" s="55">
        <f t="shared" si="374"/>
        <v>-1.2000000000000028E-2</v>
      </c>
      <c r="AY136" s="72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73"/>
      <c r="CB136" s="31">
        <v>152</v>
      </c>
      <c r="CC136" s="31">
        <v>144</v>
      </c>
      <c r="CD136" s="31">
        <v>164</v>
      </c>
      <c r="CE136" s="33">
        <f t="shared" si="357"/>
        <v>264</v>
      </c>
      <c r="CF136" s="45">
        <f t="shared" si="358"/>
        <v>12.2</v>
      </c>
      <c r="CG136" s="50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 x14ac:dyDescent="0.4">
      <c r="B137" s="1233">
        <v>6</v>
      </c>
      <c r="C137" s="19" t="s">
        <v>221</v>
      </c>
      <c r="D137" s="31">
        <v>155</v>
      </c>
      <c r="E137" s="31">
        <v>143</v>
      </c>
      <c r="F137" s="31">
        <v>163</v>
      </c>
      <c r="G137" s="33">
        <f t="shared" si="354"/>
        <v>276</v>
      </c>
      <c r="H137" s="45">
        <f t="shared" si="355"/>
        <v>12.3</v>
      </c>
      <c r="I137" s="50">
        <f t="shared" si="356"/>
        <v>63.9</v>
      </c>
      <c r="J137" s="31">
        <v>157</v>
      </c>
      <c r="K137" s="31">
        <v>142</v>
      </c>
      <c r="L137" s="31">
        <v>168</v>
      </c>
      <c r="M137" s="33">
        <f t="shared" si="312"/>
        <v>274.61538461538464</v>
      </c>
      <c r="N137" s="45">
        <f t="shared" si="313"/>
        <v>15.5</v>
      </c>
      <c r="O137" s="50">
        <f t="shared" si="314"/>
        <v>65.900000000000006</v>
      </c>
      <c r="P137" s="31">
        <v>160</v>
      </c>
      <c r="Q137" s="31">
        <v>140</v>
      </c>
      <c r="R137" s="31">
        <v>173</v>
      </c>
      <c r="S137" s="33">
        <f t="shared" si="315"/>
        <v>276.36363636363637</v>
      </c>
      <c r="T137" s="45">
        <f t="shared" si="316"/>
        <v>19.100000000000001</v>
      </c>
      <c r="U137" s="50">
        <f t="shared" si="317"/>
        <v>67.800000000000011</v>
      </c>
      <c r="V137" s="31">
        <v>163</v>
      </c>
      <c r="W137" s="31">
        <v>138</v>
      </c>
      <c r="X137" s="31">
        <v>179</v>
      </c>
      <c r="Y137" s="33">
        <f t="shared" si="318"/>
        <v>276.58536585365852</v>
      </c>
      <c r="Z137" s="45">
        <f t="shared" si="319"/>
        <v>22.900000000000002</v>
      </c>
      <c r="AA137" s="50">
        <f t="shared" si="320"/>
        <v>70.199999999999989</v>
      </c>
      <c r="AB137" s="31">
        <v>166</v>
      </c>
      <c r="AC137" s="31">
        <v>136</v>
      </c>
      <c r="AD137" s="31">
        <v>184</v>
      </c>
      <c r="AE137" s="33">
        <f t="shared" si="321"/>
        <v>277.5</v>
      </c>
      <c r="AF137" s="45">
        <f t="shared" si="322"/>
        <v>26.1</v>
      </c>
      <c r="AG137" s="50">
        <f t="shared" si="323"/>
        <v>72.2</v>
      </c>
      <c r="AI137" s="63">
        <f t="shared" si="360"/>
        <v>3.3426183844011144E-2</v>
      </c>
      <c r="AJ137" s="55">
        <f t="shared" si="361"/>
        <v>1.0000000000000141E-3</v>
      </c>
      <c r="AK137" s="55">
        <f t="shared" si="362"/>
        <v>-3.9999999999999862E-3</v>
      </c>
      <c r="AL137" s="63">
        <f t="shared" si="363"/>
        <v>3.4521343713544324E-2</v>
      </c>
      <c r="AM137" s="55">
        <f t="shared" si="364"/>
        <v>-4.0000000000000036E-3</v>
      </c>
      <c r="AN137" s="55">
        <f t="shared" si="365"/>
        <v>-7.9999999999999724E-3</v>
      </c>
      <c r="AO137" s="63">
        <f t="shared" si="366"/>
        <v>3.4439098505950901E-2</v>
      </c>
      <c r="AP137" s="55">
        <f t="shared" si="367"/>
        <v>-8.0000000000000071E-3</v>
      </c>
      <c r="AQ137" s="55">
        <f t="shared" si="368"/>
        <v>-1.1999999999999886E-2</v>
      </c>
      <c r="AR137" s="63">
        <f t="shared" si="369"/>
        <v>3.4260867877281997E-2</v>
      </c>
      <c r="AS137" s="55">
        <f t="shared" si="370"/>
        <v>-1.9999999999999931E-3</v>
      </c>
      <c r="AT137" s="55">
        <f t="shared" si="371"/>
        <v>-1.2000000000000028E-2</v>
      </c>
      <c r="AU137" s="63">
        <f t="shared" si="372"/>
        <v>3.426183844011145E-2</v>
      </c>
      <c r="AV137" s="55">
        <f t="shared" si="373"/>
        <v>-5.0000000000000001E-3</v>
      </c>
      <c r="AW137" s="55">
        <f t="shared" si="374"/>
        <v>-1.4999999999999999E-2</v>
      </c>
      <c r="AY137" s="72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73"/>
      <c r="CB137" s="31">
        <v>155</v>
      </c>
      <c r="CC137" s="31">
        <v>143</v>
      </c>
      <c r="CD137" s="31">
        <v>163</v>
      </c>
      <c r="CE137" s="33">
        <f t="shared" si="357"/>
        <v>276</v>
      </c>
      <c r="CF137" s="45">
        <f t="shared" si="358"/>
        <v>12.3</v>
      </c>
      <c r="CG137" s="50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 x14ac:dyDescent="0.4">
      <c r="B138" s="1233">
        <v>6</v>
      </c>
      <c r="C138" s="19" t="s">
        <v>220</v>
      </c>
      <c r="D138" s="31">
        <v>158</v>
      </c>
      <c r="E138" s="31">
        <v>142</v>
      </c>
      <c r="F138" s="31">
        <v>160</v>
      </c>
      <c r="G138" s="33">
        <f t="shared" si="354"/>
        <v>293.33333333333331</v>
      </c>
      <c r="H138" s="45">
        <f t="shared" si="355"/>
        <v>11.3</v>
      </c>
      <c r="I138" s="50">
        <f t="shared" si="356"/>
        <v>62.7</v>
      </c>
      <c r="J138" s="31">
        <v>162</v>
      </c>
      <c r="K138" s="31">
        <v>140</v>
      </c>
      <c r="L138" s="31">
        <v>164</v>
      </c>
      <c r="M138" s="33">
        <f t="shared" si="312"/>
        <v>295</v>
      </c>
      <c r="N138" s="45">
        <f t="shared" si="313"/>
        <v>14.6</v>
      </c>
      <c r="O138" s="50">
        <f t="shared" si="314"/>
        <v>64.3</v>
      </c>
      <c r="P138" s="31">
        <v>166</v>
      </c>
      <c r="Q138" s="31">
        <v>138</v>
      </c>
      <c r="R138" s="31">
        <v>169</v>
      </c>
      <c r="S138" s="33">
        <f t="shared" si="315"/>
        <v>294.19354838709677</v>
      </c>
      <c r="T138" s="45">
        <f t="shared" si="316"/>
        <v>18.3</v>
      </c>
      <c r="U138" s="50">
        <f t="shared" si="317"/>
        <v>66.3</v>
      </c>
      <c r="V138" s="31">
        <v>170</v>
      </c>
      <c r="W138" s="31">
        <v>136</v>
      </c>
      <c r="X138" s="31">
        <v>174</v>
      </c>
      <c r="Y138" s="33">
        <f t="shared" si="318"/>
        <v>293.68421052631578</v>
      </c>
      <c r="Z138" s="45">
        <f t="shared" si="319"/>
        <v>21.8</v>
      </c>
      <c r="AA138" s="50">
        <f t="shared" si="320"/>
        <v>68.2</v>
      </c>
      <c r="AB138" s="31">
        <v>174</v>
      </c>
      <c r="AC138" s="31">
        <v>134</v>
      </c>
      <c r="AD138" s="31">
        <v>178</v>
      </c>
      <c r="AE138" s="33">
        <f t="shared" si="321"/>
        <v>294.54545454545456</v>
      </c>
      <c r="AF138" s="45">
        <f t="shared" si="322"/>
        <v>24.7</v>
      </c>
      <c r="AG138" s="50">
        <f t="shared" si="323"/>
        <v>69.8</v>
      </c>
      <c r="AI138" s="63">
        <f t="shared" si="360"/>
        <v>4.8282265552460485E-2</v>
      </c>
      <c r="AJ138" s="55">
        <f t="shared" si="361"/>
        <v>-0.01</v>
      </c>
      <c r="AK138" s="55">
        <f t="shared" si="362"/>
        <v>-1.1999999999999957E-2</v>
      </c>
      <c r="AL138" s="63">
        <f t="shared" si="363"/>
        <v>5.6781658452967572E-2</v>
      </c>
      <c r="AM138" s="55">
        <f t="shared" si="364"/>
        <v>-9.0000000000000028E-3</v>
      </c>
      <c r="AN138" s="55">
        <f t="shared" si="365"/>
        <v>-1.6000000000000084E-2</v>
      </c>
      <c r="AO138" s="63">
        <f t="shared" si="366"/>
        <v>4.9665493101560987E-2</v>
      </c>
      <c r="AP138" s="55">
        <f t="shared" si="367"/>
        <v>-8.0000000000000071E-3</v>
      </c>
      <c r="AQ138" s="55">
        <f t="shared" si="368"/>
        <v>-1.5000000000000142E-2</v>
      </c>
      <c r="AR138" s="63">
        <f t="shared" si="369"/>
        <v>4.7629093795702689E-2</v>
      </c>
      <c r="AS138" s="55">
        <f t="shared" si="370"/>
        <v>-1.1000000000000015E-2</v>
      </c>
      <c r="AT138" s="55">
        <f t="shared" si="371"/>
        <v>-1.9999999999999858E-2</v>
      </c>
      <c r="AU138" s="63">
        <f t="shared" si="372"/>
        <v>4.7480374778424962E-2</v>
      </c>
      <c r="AV138" s="55">
        <f t="shared" si="373"/>
        <v>-1.4000000000000021E-2</v>
      </c>
      <c r="AW138" s="55">
        <f t="shared" si="374"/>
        <v>-2.4000000000000056E-2</v>
      </c>
      <c r="AY138" s="72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73"/>
      <c r="CB138" s="31">
        <v>158</v>
      </c>
      <c r="CC138" s="31">
        <v>142</v>
      </c>
      <c r="CD138" s="31">
        <v>160</v>
      </c>
      <c r="CE138" s="33">
        <f t="shared" si="357"/>
        <v>293.33333333333331</v>
      </c>
      <c r="CF138" s="45">
        <f t="shared" si="358"/>
        <v>11.3</v>
      </c>
      <c r="CG138" s="50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8" thickBot="1" x14ac:dyDescent="0.45">
      <c r="B139" s="1234">
        <v>6</v>
      </c>
      <c r="C139" s="41" t="s">
        <v>219</v>
      </c>
      <c r="D139" s="42">
        <v>161</v>
      </c>
      <c r="E139" s="42">
        <v>142</v>
      </c>
      <c r="F139" s="42">
        <v>157</v>
      </c>
      <c r="G139" s="43">
        <f t="shared" si="354"/>
        <v>-47.368421052631582</v>
      </c>
      <c r="H139" s="48">
        <f t="shared" si="355"/>
        <v>11.799999999999999</v>
      </c>
      <c r="I139" s="53">
        <f t="shared" si="356"/>
        <v>63.1</v>
      </c>
      <c r="J139" s="42">
        <v>165</v>
      </c>
      <c r="K139" s="42">
        <v>139</v>
      </c>
      <c r="L139" s="42">
        <v>161</v>
      </c>
      <c r="M139" s="43">
        <f t="shared" si="312"/>
        <v>-50.769230769230766</v>
      </c>
      <c r="N139" s="48">
        <f t="shared" si="313"/>
        <v>15.8</v>
      </c>
      <c r="O139" s="53">
        <f t="shared" si="314"/>
        <v>64.7</v>
      </c>
      <c r="P139" s="42">
        <v>170</v>
      </c>
      <c r="Q139" s="42">
        <v>137</v>
      </c>
      <c r="R139" s="42">
        <v>165</v>
      </c>
      <c r="S139" s="43">
        <f t="shared" si="315"/>
        <v>-50.909090909090907</v>
      </c>
      <c r="T139" s="48">
        <f t="shared" si="316"/>
        <v>19.400000000000002</v>
      </c>
      <c r="U139" s="53">
        <f t="shared" si="317"/>
        <v>66.7</v>
      </c>
      <c r="V139" s="42">
        <v>175</v>
      </c>
      <c r="W139" s="42">
        <v>134</v>
      </c>
      <c r="X139" s="42">
        <v>169</v>
      </c>
      <c r="Y139" s="43">
        <f t="shared" si="318"/>
        <v>-51.219512195121951</v>
      </c>
      <c r="Z139" s="48">
        <f t="shared" si="319"/>
        <v>23.400000000000002</v>
      </c>
      <c r="AA139" s="53">
        <f t="shared" si="320"/>
        <v>68.600000000000009</v>
      </c>
      <c r="AB139" s="42">
        <v>180</v>
      </c>
      <c r="AC139" s="42">
        <v>132</v>
      </c>
      <c r="AD139" s="42">
        <v>173</v>
      </c>
      <c r="AE139" s="43">
        <f t="shared" si="321"/>
        <v>-51.25</v>
      </c>
      <c r="AF139" s="48">
        <f t="shared" si="322"/>
        <v>26.700000000000003</v>
      </c>
      <c r="AG139" s="53">
        <f t="shared" si="323"/>
        <v>70.599999999999994</v>
      </c>
      <c r="AI139" s="67">
        <f t="shared" si="360"/>
        <v>-0.94902995650686595</v>
      </c>
      <c r="AJ139" s="68">
        <f t="shared" si="361"/>
        <v>4.9999999999999819E-3</v>
      </c>
      <c r="AK139" s="68">
        <f t="shared" si="362"/>
        <v>3.9999999999999862E-3</v>
      </c>
      <c r="AL139" s="67">
        <f t="shared" si="363"/>
        <v>-0.96314548960788515</v>
      </c>
      <c r="AM139" s="68">
        <f t="shared" si="364"/>
        <v>1.2000000000000011E-2</v>
      </c>
      <c r="AN139" s="68">
        <f t="shared" si="365"/>
        <v>4.0000000000000565E-3</v>
      </c>
      <c r="AO139" s="67">
        <f t="shared" si="366"/>
        <v>-0.96128868884731955</v>
      </c>
      <c r="AP139" s="68">
        <f t="shared" si="367"/>
        <v>1.1000000000000015E-2</v>
      </c>
      <c r="AQ139" s="68">
        <f t="shared" si="368"/>
        <v>4.0000000000000565E-3</v>
      </c>
      <c r="AR139" s="67">
        <f t="shared" si="369"/>
        <v>-0.96073460368088492</v>
      </c>
      <c r="AS139" s="68">
        <f t="shared" si="370"/>
        <v>1.6000000000000014E-2</v>
      </c>
      <c r="AT139" s="68">
        <f t="shared" si="371"/>
        <v>4.0000000000000565E-3</v>
      </c>
      <c r="AU139" s="67">
        <f t="shared" si="372"/>
        <v>-0.96321853633831356</v>
      </c>
      <c r="AV139" s="68">
        <f t="shared" si="373"/>
        <v>2.0000000000000035E-2</v>
      </c>
      <c r="AW139" s="68">
        <f t="shared" si="374"/>
        <v>7.9999999999999724E-3</v>
      </c>
      <c r="AY139" s="81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3"/>
      <c r="CB139" s="42">
        <v>161</v>
      </c>
      <c r="CC139" s="42">
        <v>142</v>
      </c>
      <c r="CD139" s="42">
        <v>157</v>
      </c>
      <c r="CE139" s="43">
        <f t="shared" si="357"/>
        <v>-47.368421052631582</v>
      </c>
      <c r="CF139" s="48">
        <f t="shared" si="358"/>
        <v>11.799999999999999</v>
      </c>
      <c r="CG139" s="53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 x14ac:dyDescent="0.4">
      <c r="B140" s="1235">
        <v>5</v>
      </c>
      <c r="C140" s="38" t="s">
        <v>233</v>
      </c>
      <c r="D140" s="39">
        <v>88</v>
      </c>
      <c r="E140" s="39">
        <v>128</v>
      </c>
      <c r="F140" s="39">
        <v>133</v>
      </c>
      <c r="G140" s="40">
        <f t="shared" si="354"/>
        <v>186.66666666666666</v>
      </c>
      <c r="H140" s="44">
        <f t="shared" si="355"/>
        <v>33.800000000000004</v>
      </c>
      <c r="I140" s="49">
        <f t="shared" si="356"/>
        <v>52.2</v>
      </c>
      <c r="J140" s="39">
        <v>76</v>
      </c>
      <c r="K140" s="39">
        <v>130</v>
      </c>
      <c r="L140" s="39">
        <v>137</v>
      </c>
      <c r="M140" s="40">
        <f t="shared" si="312"/>
        <v>186.88524590163934</v>
      </c>
      <c r="N140" s="44">
        <f t="shared" si="313"/>
        <v>44.5</v>
      </c>
      <c r="O140" s="49">
        <f t="shared" si="314"/>
        <v>53.7</v>
      </c>
      <c r="P140" s="39">
        <v>52</v>
      </c>
      <c r="Q140" s="39">
        <v>132</v>
      </c>
      <c r="R140" s="39">
        <v>141</v>
      </c>
      <c r="S140" s="40">
        <f t="shared" si="315"/>
        <v>186.06741573033707</v>
      </c>
      <c r="T140" s="44">
        <f t="shared" si="316"/>
        <v>63.1</v>
      </c>
      <c r="U140" s="49">
        <f t="shared" si="317"/>
        <v>55.300000000000004</v>
      </c>
      <c r="V140" s="39">
        <v>29</v>
      </c>
      <c r="W140" s="39">
        <v>134</v>
      </c>
      <c r="X140" s="39">
        <v>145</v>
      </c>
      <c r="Y140" s="40">
        <f t="shared" si="318"/>
        <v>185.68965517241378</v>
      </c>
      <c r="Z140" s="44">
        <f t="shared" si="319"/>
        <v>80</v>
      </c>
      <c r="AA140" s="49">
        <f t="shared" si="320"/>
        <v>56.899999999999991</v>
      </c>
      <c r="AB140" s="39">
        <v>-62</v>
      </c>
      <c r="AC140" s="39">
        <v>136</v>
      </c>
      <c r="AD140" s="39">
        <v>149</v>
      </c>
      <c r="AE140" s="40">
        <f t="shared" si="321"/>
        <v>183.69668246445497</v>
      </c>
      <c r="AF140" s="44">
        <f t="shared" si="322"/>
        <v>141.6</v>
      </c>
      <c r="AG140" s="49">
        <f t="shared" si="323"/>
        <v>58.4</v>
      </c>
      <c r="AI140" s="61">
        <f t="shared" ref="AI140:AI146" si="375">(G140-G141)/359</f>
        <v>-7.4280408542247512E-3</v>
      </c>
      <c r="AJ140" s="62">
        <f t="shared" ref="AJ140:AJ146" si="376">(H140-H141)/100</f>
        <v>5.0000000000000001E-3</v>
      </c>
      <c r="AK140" s="62">
        <f t="shared" ref="AK140:AK146" si="377">(I140-I141)/100</f>
        <v>-7.0000000000000288E-3</v>
      </c>
      <c r="AL140" s="61">
        <f t="shared" ref="AL140:AL146" si="378">(M140-M141)/359</f>
        <v>-1.0002631126883411E-2</v>
      </c>
      <c r="AM140" s="62">
        <f t="shared" ref="AM140:AM146" si="379">(N140-N141)/100</f>
        <v>-5.0000000000000001E-3</v>
      </c>
      <c r="AN140" s="62">
        <f t="shared" ref="AN140:AN146" si="380">(O140-O141)/100</f>
        <v>-1.2000000000000028E-2</v>
      </c>
      <c r="AO140" s="61">
        <f t="shared" ref="AO140:AO146" si="381">(S140-S141)/359</f>
        <v>-9.3893774842728137E-3</v>
      </c>
      <c r="AP140" s="62">
        <f t="shared" ref="AP140:AP146" si="382">(T140-T141)/100</f>
        <v>1.7000000000000029E-2</v>
      </c>
      <c r="AQ140" s="62">
        <f t="shared" ref="AQ140:AQ146" si="383">(U140-U141)/100</f>
        <v>-1.5999999999999872E-2</v>
      </c>
      <c r="AR140" s="61">
        <f t="shared" ref="AR140:AR146" si="384">(Y140-Y141)/359</f>
        <v>-8.857688147569728E-3</v>
      </c>
      <c r="AS140" s="62">
        <f t="shared" ref="AS140:AS146" si="385">(Z140-Z141)/100</f>
        <v>3.2999999999999974E-2</v>
      </c>
      <c r="AT140" s="62">
        <f t="shared" ref="AT140:AT146" si="386">(AA140-AA141)/100</f>
        <v>-1.9000000000000059E-2</v>
      </c>
      <c r="AU140" s="61">
        <f t="shared" ref="AU140:AU146" si="387">(AE140-AE141)/359</f>
        <v>-6.8235626711968724E-3</v>
      </c>
      <c r="AV140" s="62">
        <f t="shared" ref="AV140:AV146" si="388">(AF140-AF141)/100</f>
        <v>9.300000000000011E-2</v>
      </c>
      <c r="AW140" s="62">
        <f t="shared" ref="AW140:AW146" si="389">(AG140-AG141)/100</f>
        <v>-2.3999999999999987E-2</v>
      </c>
      <c r="AY140" s="69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1"/>
      <c r="CB140" s="39">
        <v>88</v>
      </c>
      <c r="CC140" s="39">
        <v>128</v>
      </c>
      <c r="CD140" s="39">
        <v>133</v>
      </c>
      <c r="CE140" s="40">
        <f t="shared" si="357"/>
        <v>186.66666666666666</v>
      </c>
      <c r="CF140" s="44">
        <f t="shared" si="358"/>
        <v>33.800000000000004</v>
      </c>
      <c r="CG140" s="49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 x14ac:dyDescent="0.4">
      <c r="B141" s="1233">
        <v>5</v>
      </c>
      <c r="C141" s="19" t="s">
        <v>232</v>
      </c>
      <c r="D141" s="31">
        <v>90</v>
      </c>
      <c r="E141" s="31">
        <v>128</v>
      </c>
      <c r="F141" s="31">
        <v>135</v>
      </c>
      <c r="G141" s="33">
        <f t="shared" si="354"/>
        <v>189.33333333333334</v>
      </c>
      <c r="H141" s="45">
        <f t="shared" si="355"/>
        <v>33.300000000000004</v>
      </c>
      <c r="I141" s="50">
        <f t="shared" si="356"/>
        <v>52.900000000000006</v>
      </c>
      <c r="J141" s="31">
        <v>77</v>
      </c>
      <c r="K141" s="31">
        <v>129</v>
      </c>
      <c r="L141" s="31">
        <v>140</v>
      </c>
      <c r="M141" s="33">
        <f t="shared" si="312"/>
        <v>190.47619047619048</v>
      </c>
      <c r="N141" s="45">
        <f t="shared" si="313"/>
        <v>45</v>
      </c>
      <c r="O141" s="50">
        <f t="shared" si="314"/>
        <v>54.900000000000006</v>
      </c>
      <c r="P141" s="31">
        <v>56</v>
      </c>
      <c r="Q141" s="31">
        <v>131</v>
      </c>
      <c r="R141" s="31">
        <v>145</v>
      </c>
      <c r="S141" s="33">
        <f t="shared" si="315"/>
        <v>189.43820224719101</v>
      </c>
      <c r="T141" s="45">
        <f t="shared" si="316"/>
        <v>61.4</v>
      </c>
      <c r="U141" s="50">
        <f t="shared" si="317"/>
        <v>56.899999999999991</v>
      </c>
      <c r="V141" s="31">
        <v>35</v>
      </c>
      <c r="W141" s="31">
        <v>133</v>
      </c>
      <c r="X141" s="31">
        <v>150</v>
      </c>
      <c r="Y141" s="33">
        <f t="shared" si="318"/>
        <v>188.86956521739131</v>
      </c>
      <c r="Z141" s="45">
        <f t="shared" si="319"/>
        <v>76.7</v>
      </c>
      <c r="AA141" s="50">
        <f t="shared" si="320"/>
        <v>58.8</v>
      </c>
      <c r="AB141" s="31">
        <v>-50</v>
      </c>
      <c r="AC141" s="31">
        <v>134</v>
      </c>
      <c r="AD141" s="31">
        <v>155</v>
      </c>
      <c r="AE141" s="33">
        <f t="shared" si="321"/>
        <v>186.14634146341464</v>
      </c>
      <c r="AF141" s="45">
        <f t="shared" si="322"/>
        <v>132.29999999999998</v>
      </c>
      <c r="AG141" s="50">
        <f t="shared" si="323"/>
        <v>60.8</v>
      </c>
      <c r="AI141" s="63">
        <f t="shared" si="375"/>
        <v>-1.1142061281337047E-2</v>
      </c>
      <c r="AJ141" s="55">
        <f t="shared" si="376"/>
        <v>5.0000000000000001E-3</v>
      </c>
      <c r="AK141" s="55">
        <f t="shared" si="377"/>
        <v>-7.9999999999999724E-3</v>
      </c>
      <c r="AL141" s="63">
        <f t="shared" si="378"/>
        <v>-5.861990766294776E-3</v>
      </c>
      <c r="AM141" s="55">
        <f t="shared" si="379"/>
        <v>1.2999999999999972E-2</v>
      </c>
      <c r="AN141" s="55">
        <f t="shared" si="380"/>
        <v>-7.9999999999999724E-3</v>
      </c>
      <c r="AO141" s="63">
        <f t="shared" si="381"/>
        <v>-9.1021729965185105E-3</v>
      </c>
      <c r="AP141" s="55">
        <f t="shared" si="382"/>
        <v>0.04</v>
      </c>
      <c r="AQ141" s="55">
        <f t="shared" si="383"/>
        <v>-1.1000000000000015E-2</v>
      </c>
      <c r="AR141" s="63">
        <f t="shared" si="384"/>
        <v>-9.0265362833647465E-3</v>
      </c>
      <c r="AS141" s="55">
        <f t="shared" si="385"/>
        <v>5.9000000000000059E-2</v>
      </c>
      <c r="AT141" s="55">
        <f t="shared" si="386"/>
        <v>-1.6000000000000014E-2</v>
      </c>
      <c r="AU141" s="63">
        <f t="shared" si="387"/>
        <v>-7.1402115764351085E-3</v>
      </c>
      <c r="AV141" s="55">
        <f t="shared" si="388"/>
        <v>0.15999999999999986</v>
      </c>
      <c r="AW141" s="55">
        <f t="shared" si="389"/>
        <v>-1.9000000000000059E-2</v>
      </c>
      <c r="AY141" s="72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73"/>
      <c r="CB141" s="31">
        <v>90</v>
      </c>
      <c r="CC141" s="31">
        <v>128</v>
      </c>
      <c r="CD141" s="31">
        <v>135</v>
      </c>
      <c r="CE141" s="33">
        <f t="shared" si="357"/>
        <v>189.33333333333334</v>
      </c>
      <c r="CF141" s="45">
        <f t="shared" si="358"/>
        <v>33.300000000000004</v>
      </c>
      <c r="CG141" s="50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 x14ac:dyDescent="0.4">
      <c r="B142" s="1233">
        <v>5</v>
      </c>
      <c r="C142" s="19" t="s">
        <v>231</v>
      </c>
      <c r="D142" s="31">
        <v>92</v>
      </c>
      <c r="E142" s="31">
        <v>127</v>
      </c>
      <c r="F142" s="31">
        <v>137</v>
      </c>
      <c r="G142" s="33">
        <f t="shared" si="354"/>
        <v>193.33333333333334</v>
      </c>
      <c r="H142" s="45">
        <f t="shared" si="355"/>
        <v>32.800000000000004</v>
      </c>
      <c r="I142" s="50">
        <f t="shared" si="356"/>
        <v>53.7</v>
      </c>
      <c r="J142" s="31">
        <v>80</v>
      </c>
      <c r="K142" s="31">
        <v>129</v>
      </c>
      <c r="L142" s="31">
        <v>142</v>
      </c>
      <c r="M142" s="33">
        <f t="shared" si="312"/>
        <v>192.58064516129031</v>
      </c>
      <c r="N142" s="45">
        <f t="shared" si="313"/>
        <v>43.7</v>
      </c>
      <c r="O142" s="50">
        <f t="shared" si="314"/>
        <v>55.7</v>
      </c>
      <c r="P142" s="31">
        <v>63</v>
      </c>
      <c r="Q142" s="31">
        <v>130</v>
      </c>
      <c r="R142" s="31">
        <v>148</v>
      </c>
      <c r="S142" s="33">
        <f t="shared" si="315"/>
        <v>192.70588235294116</v>
      </c>
      <c r="T142" s="45">
        <f t="shared" si="316"/>
        <v>57.4</v>
      </c>
      <c r="U142" s="50">
        <f t="shared" si="317"/>
        <v>57.999999999999993</v>
      </c>
      <c r="V142" s="31">
        <v>45</v>
      </c>
      <c r="W142" s="31">
        <v>132</v>
      </c>
      <c r="X142" s="31">
        <v>154</v>
      </c>
      <c r="Y142" s="33">
        <f t="shared" si="318"/>
        <v>192.11009174311926</v>
      </c>
      <c r="Z142" s="45">
        <f t="shared" si="319"/>
        <v>70.8</v>
      </c>
      <c r="AA142" s="50">
        <f t="shared" si="320"/>
        <v>60.4</v>
      </c>
      <c r="AB142" s="31">
        <v>-26</v>
      </c>
      <c r="AC142" s="31">
        <v>133</v>
      </c>
      <c r="AD142" s="31">
        <v>160</v>
      </c>
      <c r="AE142" s="33">
        <f t="shared" si="321"/>
        <v>188.70967741935485</v>
      </c>
      <c r="AF142" s="45">
        <f t="shared" si="322"/>
        <v>116.3</v>
      </c>
      <c r="AG142" s="50">
        <f t="shared" si="323"/>
        <v>62.7</v>
      </c>
      <c r="AI142" s="63">
        <f t="shared" si="375"/>
        <v>-9.500982487961801E-3</v>
      </c>
      <c r="AJ142" s="55">
        <f t="shared" si="376"/>
        <v>1.6000000000000049E-2</v>
      </c>
      <c r="AK142" s="55">
        <f t="shared" si="377"/>
        <v>-3.9999999999999862E-3</v>
      </c>
      <c r="AL142" s="63">
        <f t="shared" si="378"/>
        <v>-1.0280059274060373E-2</v>
      </c>
      <c r="AM142" s="55">
        <f t="shared" si="379"/>
        <v>2.7000000000000027E-2</v>
      </c>
      <c r="AN142" s="55">
        <f t="shared" si="380"/>
        <v>-7.9999999999999013E-3</v>
      </c>
      <c r="AO142" s="63">
        <f t="shared" si="381"/>
        <v>-9.0347764224691981E-3</v>
      </c>
      <c r="AP142" s="55">
        <f t="shared" si="382"/>
        <v>4.6999999999999958E-2</v>
      </c>
      <c r="AQ142" s="55">
        <f t="shared" si="383"/>
        <v>-8.0000000000000418E-3</v>
      </c>
      <c r="AR142" s="63">
        <f t="shared" si="384"/>
        <v>-1.0945716482665166E-2</v>
      </c>
      <c r="AS142" s="55">
        <f t="shared" si="385"/>
        <v>6.5000000000000002E-2</v>
      </c>
      <c r="AT142" s="55">
        <f t="shared" si="386"/>
        <v>-1.2000000000000028E-2</v>
      </c>
      <c r="AU142" s="63">
        <f t="shared" si="387"/>
        <v>-1.0467562808294199E-2</v>
      </c>
      <c r="AV142" s="55">
        <f t="shared" si="388"/>
        <v>0.21799999999999997</v>
      </c>
      <c r="AW142" s="55">
        <f t="shared" si="389"/>
        <v>-1.1999999999999957E-2</v>
      </c>
      <c r="AY142" s="72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73"/>
      <c r="CB142" s="31">
        <v>92</v>
      </c>
      <c r="CC142" s="31">
        <v>127</v>
      </c>
      <c r="CD142" s="31">
        <v>137</v>
      </c>
      <c r="CE142" s="33">
        <f t="shared" si="357"/>
        <v>193.33333333333334</v>
      </c>
      <c r="CF142" s="45">
        <f t="shared" si="358"/>
        <v>32.800000000000004</v>
      </c>
      <c r="CG142" s="50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 x14ac:dyDescent="0.4">
      <c r="B143" s="1233">
        <v>5</v>
      </c>
      <c r="C143" s="19" t="s">
        <v>230</v>
      </c>
      <c r="D143" s="31">
        <v>95</v>
      </c>
      <c r="E143" s="31">
        <v>126</v>
      </c>
      <c r="F143" s="31">
        <v>138</v>
      </c>
      <c r="G143" s="33">
        <f t="shared" si="354"/>
        <v>196.74418604651163</v>
      </c>
      <c r="H143" s="45">
        <f t="shared" si="355"/>
        <v>31.2</v>
      </c>
      <c r="I143" s="50">
        <f t="shared" si="356"/>
        <v>54.1</v>
      </c>
      <c r="J143" s="31">
        <v>85</v>
      </c>
      <c r="K143" s="31">
        <v>128</v>
      </c>
      <c r="L143" s="31">
        <v>144</v>
      </c>
      <c r="M143" s="33">
        <f t="shared" si="312"/>
        <v>196.27118644067798</v>
      </c>
      <c r="N143" s="45">
        <f t="shared" si="313"/>
        <v>41</v>
      </c>
      <c r="O143" s="50">
        <f t="shared" si="314"/>
        <v>56.499999999999993</v>
      </c>
      <c r="P143" s="31">
        <v>71</v>
      </c>
      <c r="Q143" s="31">
        <v>129</v>
      </c>
      <c r="R143" s="31">
        <v>150</v>
      </c>
      <c r="S143" s="33">
        <f t="shared" si="315"/>
        <v>195.9493670886076</v>
      </c>
      <c r="T143" s="45">
        <f t="shared" si="316"/>
        <v>52.7</v>
      </c>
      <c r="U143" s="50">
        <f t="shared" si="317"/>
        <v>58.8</v>
      </c>
      <c r="V143" s="31">
        <v>56</v>
      </c>
      <c r="W143" s="31">
        <v>130</v>
      </c>
      <c r="X143" s="31">
        <v>157</v>
      </c>
      <c r="Y143" s="33">
        <f t="shared" si="318"/>
        <v>196.03960396039605</v>
      </c>
      <c r="Z143" s="45">
        <f t="shared" si="319"/>
        <v>64.3</v>
      </c>
      <c r="AA143" s="50">
        <f t="shared" si="320"/>
        <v>61.6</v>
      </c>
      <c r="AB143" s="31">
        <v>9</v>
      </c>
      <c r="AC143" s="31">
        <v>131</v>
      </c>
      <c r="AD143" s="31">
        <v>163</v>
      </c>
      <c r="AE143" s="33">
        <f t="shared" si="321"/>
        <v>192.46753246753246</v>
      </c>
      <c r="AF143" s="45">
        <f t="shared" si="322"/>
        <v>94.5</v>
      </c>
      <c r="AG143" s="50">
        <f t="shared" si="323"/>
        <v>63.9</v>
      </c>
      <c r="AI143" s="63">
        <f t="shared" si="375"/>
        <v>-1.450427149215454E-2</v>
      </c>
      <c r="AJ143" s="55">
        <f t="shared" si="376"/>
        <v>1.900000000000002E-2</v>
      </c>
      <c r="AK143" s="55">
        <f t="shared" si="377"/>
        <v>-8.0000000000000418E-3</v>
      </c>
      <c r="AL143" s="63">
        <f t="shared" si="378"/>
        <v>-1.436597489663918E-2</v>
      </c>
      <c r="AM143" s="55">
        <f t="shared" si="379"/>
        <v>2.6000000000000013E-2</v>
      </c>
      <c r="AN143" s="55">
        <f t="shared" si="380"/>
        <v>-8.0000000000000418E-3</v>
      </c>
      <c r="AO143" s="63">
        <f t="shared" si="381"/>
        <v>-1.2035942010202388E-2</v>
      </c>
      <c r="AP143" s="55">
        <f t="shared" si="382"/>
        <v>4.000000000000007E-2</v>
      </c>
      <c r="AQ143" s="55">
        <f t="shared" si="383"/>
        <v>-7.9999999999999724E-3</v>
      </c>
      <c r="AR143" s="63">
        <f t="shared" si="384"/>
        <v>-9.8206502253712913E-3</v>
      </c>
      <c r="AS143" s="55">
        <f t="shared" si="385"/>
        <v>6.3999999999999987E-2</v>
      </c>
      <c r="AT143" s="55">
        <f t="shared" si="386"/>
        <v>-7.9999999999999724E-3</v>
      </c>
      <c r="AU143" s="63">
        <f t="shared" si="387"/>
        <v>-1.1696752643827834E-2</v>
      </c>
      <c r="AV143" s="55">
        <f t="shared" si="388"/>
        <v>0.18099999999999994</v>
      </c>
      <c r="AW143" s="55">
        <f t="shared" si="389"/>
        <v>-8.0000000000000418E-3</v>
      </c>
      <c r="AY143" s="72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73"/>
      <c r="CB143" s="31">
        <v>95</v>
      </c>
      <c r="CC143" s="31">
        <v>126</v>
      </c>
      <c r="CD143" s="31">
        <v>138</v>
      </c>
      <c r="CE143" s="33">
        <f t="shared" si="357"/>
        <v>196.74418604651163</v>
      </c>
      <c r="CF143" s="45">
        <f t="shared" si="358"/>
        <v>31.2</v>
      </c>
      <c r="CG143" s="50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 x14ac:dyDescent="0.4">
      <c r="B144" s="1236">
        <v>5</v>
      </c>
      <c r="C144" s="21" t="s">
        <v>229</v>
      </c>
      <c r="D144" s="32">
        <v>99</v>
      </c>
      <c r="E144" s="32">
        <v>125</v>
      </c>
      <c r="F144" s="32">
        <v>140</v>
      </c>
      <c r="G144" s="34">
        <f t="shared" si="354"/>
        <v>201.95121951219511</v>
      </c>
      <c r="H144" s="46">
        <f t="shared" si="355"/>
        <v>29.299999999999997</v>
      </c>
      <c r="I144" s="51">
        <f t="shared" si="356"/>
        <v>54.900000000000006</v>
      </c>
      <c r="J144" s="32">
        <v>90</v>
      </c>
      <c r="K144" s="32">
        <v>126</v>
      </c>
      <c r="L144" s="32">
        <v>146</v>
      </c>
      <c r="M144" s="34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6">
        <f t="shared" ref="N144:N154" si="391">ROUND((MAX(J144/255, K144/255, L144/255) - MIN(J144/255, K144/255, L144/255))/MAX(J144/255, K144/255, L144/255),3)*100</f>
        <v>38.4</v>
      </c>
      <c r="O144" s="51">
        <f t="shared" ref="O144:O154" si="392">ROUND(MAX(J144/255, K144/255, L144/255),3)*100</f>
        <v>57.3</v>
      </c>
      <c r="P144" s="32">
        <v>78</v>
      </c>
      <c r="Q144" s="32">
        <v>127</v>
      </c>
      <c r="R144" s="32">
        <v>152</v>
      </c>
      <c r="S144" s="34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6">
        <f t="shared" ref="T144:T154" si="394">ROUND((MAX(P144/255, Q144/255, R144/255) - MIN(P144/255, Q144/255, R144/255))/MAX(P144/255, Q144/255, R144/255),3)*100</f>
        <v>48.699999999999996</v>
      </c>
      <c r="U144" s="51">
        <f t="shared" ref="U144:U154" si="395">ROUND(MAX(P144/255, Q144/255, R144/255),3)*100</f>
        <v>59.599999999999994</v>
      </c>
      <c r="V144" s="32">
        <v>67</v>
      </c>
      <c r="W144" s="32">
        <v>129</v>
      </c>
      <c r="X144" s="32">
        <v>159</v>
      </c>
      <c r="Y144" s="34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6">
        <f t="shared" ref="Z144:Z154" si="397">ROUND((MAX(V144/255, W144/255, X144/255) - MIN(V144/255, W144/255, X144/255))/MAX(V144/255, W144/255, X144/255),3)*100</f>
        <v>57.9</v>
      </c>
      <c r="AA144" s="51">
        <f t="shared" ref="AA144:AA154" si="398">ROUND(MAX(V144/255, W144/255, X144/255),3)*100</f>
        <v>62.4</v>
      </c>
      <c r="AB144" s="32">
        <v>39</v>
      </c>
      <c r="AC144" s="32">
        <v>130</v>
      </c>
      <c r="AD144" s="32">
        <v>165</v>
      </c>
      <c r="AE144" s="34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6">
        <f t="shared" ref="AF144:AF154" si="400">ROUND((MAX(AB144/255, AC144/255, AD144/255) - MIN(AB144/255, AC144/255, AD144/255))/MAX(AB144/255, AC144/255, AD144/255),3)*100</f>
        <v>76.400000000000006</v>
      </c>
      <c r="AG144" s="51">
        <f t="shared" ref="AG144:AG154" si="401">ROUND(MAX(AB144/255, AC144/255, AD144/255),3)*100</f>
        <v>64.7</v>
      </c>
      <c r="AI144" s="64">
        <f t="shared" si="375"/>
        <v>-1.1127371681757179E-2</v>
      </c>
      <c r="AJ144" s="56">
        <f t="shared" si="376"/>
        <v>2.8999999999999949E-2</v>
      </c>
      <c r="AK144" s="56">
        <f t="shared" si="377"/>
        <v>0</v>
      </c>
      <c r="AL144" s="64">
        <f t="shared" si="378"/>
        <v>-1.1019621047476162E-2</v>
      </c>
      <c r="AM144" s="56">
        <f t="shared" si="379"/>
        <v>0.03</v>
      </c>
      <c r="AN144" s="56">
        <f t="shared" si="380"/>
        <v>-2.9999999999999714E-3</v>
      </c>
      <c r="AO144" s="64">
        <f t="shared" si="381"/>
        <v>-1.2355465411339556E-2</v>
      </c>
      <c r="AP144" s="56">
        <f t="shared" si="382"/>
        <v>4.4999999999999929E-2</v>
      </c>
      <c r="AQ144" s="56">
        <f t="shared" si="383"/>
        <v>-8.0000000000000418E-3</v>
      </c>
      <c r="AR144" s="64">
        <f t="shared" si="384"/>
        <v>-1.1950429792319318E-2</v>
      </c>
      <c r="AS144" s="56">
        <f t="shared" si="385"/>
        <v>0.06</v>
      </c>
      <c r="AT144" s="56">
        <f t="shared" si="386"/>
        <v>-3.0000000000000426E-3</v>
      </c>
      <c r="AU144" s="64">
        <f t="shared" si="387"/>
        <v>-1.5651943228544903E-2</v>
      </c>
      <c r="AV144" s="56">
        <f t="shared" si="388"/>
        <v>0.13500000000000006</v>
      </c>
      <c r="AW144" s="56">
        <f t="shared" si="389"/>
        <v>-7.9999999999999724E-3</v>
      </c>
      <c r="AY144" s="74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75"/>
      <c r="CB144" s="32">
        <v>99</v>
      </c>
      <c r="CC144" s="32">
        <v>125</v>
      </c>
      <c r="CD144" s="32">
        <v>140</v>
      </c>
      <c r="CE144" s="34">
        <f t="shared" si="357"/>
        <v>201.95121951219511</v>
      </c>
      <c r="CF144" s="46">
        <f t="shared" si="358"/>
        <v>29.299999999999997</v>
      </c>
      <c r="CG144" s="51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 x14ac:dyDescent="0.4">
      <c r="B145" s="1232">
        <v>5</v>
      </c>
      <c r="C145" s="17" t="s">
        <v>228</v>
      </c>
      <c r="D145" s="22">
        <v>103</v>
      </c>
      <c r="E145" s="22">
        <v>124</v>
      </c>
      <c r="F145" s="22">
        <v>140</v>
      </c>
      <c r="G145" s="28">
        <f t="shared" si="354"/>
        <v>205.94594594594594</v>
      </c>
      <c r="H145" s="47">
        <f t="shared" si="355"/>
        <v>26.400000000000002</v>
      </c>
      <c r="I145" s="52">
        <f t="shared" si="356"/>
        <v>54.900000000000006</v>
      </c>
      <c r="J145" s="22">
        <v>95</v>
      </c>
      <c r="K145" s="22">
        <v>125</v>
      </c>
      <c r="L145" s="22">
        <v>147</v>
      </c>
      <c r="M145" s="28">
        <f t="shared" si="390"/>
        <v>205.38461538461539</v>
      </c>
      <c r="N145" s="47">
        <f t="shared" si="391"/>
        <v>35.4</v>
      </c>
      <c r="O145" s="52">
        <f t="shared" si="392"/>
        <v>57.599999999999994</v>
      </c>
      <c r="P145" s="22">
        <v>86</v>
      </c>
      <c r="Q145" s="22">
        <v>126</v>
      </c>
      <c r="R145" s="22">
        <v>154</v>
      </c>
      <c r="S145" s="28">
        <f t="shared" si="393"/>
        <v>204.70588235294116</v>
      </c>
      <c r="T145" s="47">
        <f t="shared" si="394"/>
        <v>44.2</v>
      </c>
      <c r="U145" s="52">
        <f t="shared" si="395"/>
        <v>60.4</v>
      </c>
      <c r="V145" s="22">
        <v>77</v>
      </c>
      <c r="W145" s="22">
        <v>127</v>
      </c>
      <c r="X145" s="22">
        <v>160</v>
      </c>
      <c r="Y145" s="28">
        <f t="shared" si="396"/>
        <v>203.85542168674698</v>
      </c>
      <c r="Z145" s="47">
        <f t="shared" si="397"/>
        <v>51.9</v>
      </c>
      <c r="AA145" s="52">
        <f t="shared" si="398"/>
        <v>62.7</v>
      </c>
      <c r="AB145" s="22">
        <v>62</v>
      </c>
      <c r="AC145" s="22">
        <v>128</v>
      </c>
      <c r="AD145" s="22">
        <v>167</v>
      </c>
      <c r="AE145" s="28">
        <f t="shared" si="399"/>
        <v>202.28571428571428</v>
      </c>
      <c r="AF145" s="47">
        <f t="shared" si="400"/>
        <v>62.9</v>
      </c>
      <c r="AG145" s="52">
        <f t="shared" si="401"/>
        <v>65.5</v>
      </c>
      <c r="AI145" s="65">
        <f t="shared" si="375"/>
        <v>-1.620824494820889E-2</v>
      </c>
      <c r="AJ145" s="57">
        <f t="shared" si="376"/>
        <v>2.3000000000000041E-2</v>
      </c>
      <c r="AK145" s="57">
        <f t="shared" si="377"/>
        <v>-3.9999999999999862E-3</v>
      </c>
      <c r="AL145" s="65">
        <f t="shared" si="378"/>
        <v>-1.2856224555388894E-2</v>
      </c>
      <c r="AM145" s="57">
        <f t="shared" si="379"/>
        <v>4.0999999999999981E-2</v>
      </c>
      <c r="AN145" s="57">
        <f t="shared" si="380"/>
        <v>0</v>
      </c>
      <c r="AO145" s="65">
        <f t="shared" si="381"/>
        <v>-1.4746845813534373E-2</v>
      </c>
      <c r="AP145" s="57">
        <f t="shared" si="382"/>
        <v>5.2000000000000025E-2</v>
      </c>
      <c r="AQ145" s="57">
        <f t="shared" si="383"/>
        <v>0</v>
      </c>
      <c r="AR145" s="65">
        <f t="shared" si="384"/>
        <v>-1.6001610900426226E-2</v>
      </c>
      <c r="AS145" s="57">
        <f t="shared" si="385"/>
        <v>5.5999999999999946E-2</v>
      </c>
      <c r="AT145" s="57">
        <f t="shared" si="386"/>
        <v>-7.9999999999999724E-3</v>
      </c>
      <c r="AU145" s="65">
        <f t="shared" si="387"/>
        <v>-1.7774240615466237E-2</v>
      </c>
      <c r="AV145" s="57">
        <f t="shared" si="388"/>
        <v>9.2999999999999972E-2</v>
      </c>
      <c r="AW145" s="57">
        <f t="shared" si="389"/>
        <v>-4.0000000000000565E-3</v>
      </c>
      <c r="AY145" s="76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77"/>
      <c r="CB145" s="22">
        <v>103</v>
      </c>
      <c r="CC145" s="22">
        <v>124</v>
      </c>
      <c r="CD145" s="22">
        <v>140</v>
      </c>
      <c r="CE145" s="28">
        <f t="shared" si="357"/>
        <v>205.94594594594594</v>
      </c>
      <c r="CF145" s="47">
        <f t="shared" si="358"/>
        <v>26.400000000000002</v>
      </c>
      <c r="CG145" s="52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 x14ac:dyDescent="0.4">
      <c r="B146" s="1233">
        <v>5</v>
      </c>
      <c r="C146" s="19" t="s">
        <v>227</v>
      </c>
      <c r="D146" s="31">
        <v>107</v>
      </c>
      <c r="E146" s="31">
        <v>123</v>
      </c>
      <c r="F146" s="31">
        <v>141</v>
      </c>
      <c r="G146" s="33">
        <f t="shared" si="354"/>
        <v>211.76470588235293</v>
      </c>
      <c r="H146" s="45">
        <f t="shared" si="355"/>
        <v>24.099999999999998</v>
      </c>
      <c r="I146" s="50">
        <f t="shared" si="356"/>
        <v>55.300000000000004</v>
      </c>
      <c r="J146" s="31">
        <v>101</v>
      </c>
      <c r="K146" s="31">
        <v>124</v>
      </c>
      <c r="L146" s="31">
        <v>147</v>
      </c>
      <c r="M146" s="33">
        <f t="shared" si="390"/>
        <v>210</v>
      </c>
      <c r="N146" s="45">
        <f t="shared" si="391"/>
        <v>31.3</v>
      </c>
      <c r="O146" s="50">
        <f t="shared" si="392"/>
        <v>57.599999999999994</v>
      </c>
      <c r="P146" s="31">
        <v>94</v>
      </c>
      <c r="Q146" s="31">
        <v>124</v>
      </c>
      <c r="R146" s="31">
        <v>154</v>
      </c>
      <c r="S146" s="33">
        <f t="shared" si="393"/>
        <v>210</v>
      </c>
      <c r="T146" s="45">
        <f t="shared" si="394"/>
        <v>39</v>
      </c>
      <c r="U146" s="50">
        <f t="shared" si="395"/>
        <v>60.4</v>
      </c>
      <c r="V146" s="31">
        <v>87</v>
      </c>
      <c r="W146" s="31">
        <v>125</v>
      </c>
      <c r="X146" s="31">
        <v>162</v>
      </c>
      <c r="Y146" s="33">
        <f t="shared" si="396"/>
        <v>209.6</v>
      </c>
      <c r="Z146" s="45">
        <f t="shared" si="397"/>
        <v>46.300000000000004</v>
      </c>
      <c r="AA146" s="50">
        <f t="shared" si="398"/>
        <v>63.5</v>
      </c>
      <c r="AB146" s="31">
        <v>78</v>
      </c>
      <c r="AC146" s="31">
        <v>125</v>
      </c>
      <c r="AD146" s="31">
        <v>168</v>
      </c>
      <c r="AE146" s="33">
        <f t="shared" si="399"/>
        <v>208.66666666666666</v>
      </c>
      <c r="AF146" s="45">
        <f t="shared" si="400"/>
        <v>53.6</v>
      </c>
      <c r="AG146" s="50">
        <f t="shared" si="401"/>
        <v>65.900000000000006</v>
      </c>
      <c r="AI146" s="63">
        <f t="shared" si="375"/>
        <v>-1.7368507291496024E-2</v>
      </c>
      <c r="AJ146" s="55">
        <f t="shared" si="376"/>
        <v>2.7999999999999973E-2</v>
      </c>
      <c r="AK146" s="55">
        <f t="shared" si="377"/>
        <v>0</v>
      </c>
      <c r="AL146" s="63">
        <f t="shared" si="378"/>
        <v>-2.2420001358787994E-2</v>
      </c>
      <c r="AM146" s="55">
        <f t="shared" si="379"/>
        <v>3.5999999999999976E-2</v>
      </c>
      <c r="AN146" s="55">
        <f t="shared" si="380"/>
        <v>-3.9999999999999862E-3</v>
      </c>
      <c r="AO146" s="63">
        <f t="shared" si="381"/>
        <v>-2.0497188206233273E-2</v>
      </c>
      <c r="AP146" s="55">
        <f t="shared" si="382"/>
        <v>4.7999999999999973E-2</v>
      </c>
      <c r="AQ146" s="55">
        <f t="shared" si="383"/>
        <v>-3.9999999999999862E-3</v>
      </c>
      <c r="AR146" s="63">
        <f t="shared" si="384"/>
        <v>-1.782729805013929E-2</v>
      </c>
      <c r="AS146" s="55">
        <f t="shared" si="385"/>
        <v>6.2000000000000027E-2</v>
      </c>
      <c r="AT146" s="55">
        <f t="shared" si="386"/>
        <v>0</v>
      </c>
      <c r="AU146" s="63">
        <f t="shared" si="387"/>
        <v>-1.746529859078785E-2</v>
      </c>
      <c r="AV146" s="55">
        <f t="shared" si="388"/>
        <v>6.8999999999999992E-2</v>
      </c>
      <c r="AW146" s="55">
        <f t="shared" si="389"/>
        <v>-3.9999999999999151E-3</v>
      </c>
      <c r="AY146" s="72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73"/>
      <c r="CB146" s="31">
        <v>107</v>
      </c>
      <c r="CC146" s="31">
        <v>123</v>
      </c>
      <c r="CD146" s="31">
        <v>141</v>
      </c>
      <c r="CE146" s="33">
        <f t="shared" si="357"/>
        <v>211.76470588235293</v>
      </c>
      <c r="CF146" s="45">
        <f t="shared" si="358"/>
        <v>24.099999999999998</v>
      </c>
      <c r="CG146" s="50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 x14ac:dyDescent="0.4">
      <c r="B147" s="1233">
        <v>5</v>
      </c>
      <c r="C147" s="19" t="s">
        <v>226</v>
      </c>
      <c r="D147" s="31">
        <v>111</v>
      </c>
      <c r="E147" s="31">
        <v>122</v>
      </c>
      <c r="F147" s="31">
        <v>141</v>
      </c>
      <c r="G147" s="33">
        <f t="shared" si="354"/>
        <v>218</v>
      </c>
      <c r="H147" s="45">
        <f t="shared" si="355"/>
        <v>21.3</v>
      </c>
      <c r="I147" s="50">
        <f t="shared" si="356"/>
        <v>55.300000000000004</v>
      </c>
      <c r="J147" s="31">
        <v>107</v>
      </c>
      <c r="K147" s="31">
        <v>122</v>
      </c>
      <c r="L147" s="31">
        <v>148</v>
      </c>
      <c r="M147" s="33">
        <f t="shared" si="390"/>
        <v>218.04878048780489</v>
      </c>
      <c r="N147" s="45">
        <f t="shared" si="391"/>
        <v>27.700000000000003</v>
      </c>
      <c r="O147" s="50">
        <f t="shared" si="392"/>
        <v>57.999999999999993</v>
      </c>
      <c r="P147" s="31">
        <v>102</v>
      </c>
      <c r="Q147" s="31">
        <v>122</v>
      </c>
      <c r="R147" s="31">
        <v>155</v>
      </c>
      <c r="S147" s="33">
        <f t="shared" si="393"/>
        <v>217.35849056603774</v>
      </c>
      <c r="T147" s="45">
        <f t="shared" si="394"/>
        <v>34.200000000000003</v>
      </c>
      <c r="U147" s="50">
        <f t="shared" si="395"/>
        <v>60.8</v>
      </c>
      <c r="V147" s="31">
        <v>97</v>
      </c>
      <c r="W147" s="31">
        <v>123</v>
      </c>
      <c r="X147" s="31">
        <v>162</v>
      </c>
      <c r="Y147" s="33">
        <f t="shared" si="396"/>
        <v>216</v>
      </c>
      <c r="Z147" s="45">
        <f t="shared" si="397"/>
        <v>40.1</v>
      </c>
      <c r="AA147" s="50">
        <f t="shared" si="398"/>
        <v>63.5</v>
      </c>
      <c r="AB147" s="31">
        <v>90</v>
      </c>
      <c r="AC147" s="31">
        <v>123</v>
      </c>
      <c r="AD147" s="31">
        <v>169</v>
      </c>
      <c r="AE147" s="33">
        <f t="shared" si="399"/>
        <v>214.9367088607595</v>
      </c>
      <c r="AF147" s="45">
        <f t="shared" si="400"/>
        <v>46.7</v>
      </c>
      <c r="AG147" s="50">
        <f t="shared" si="401"/>
        <v>66.3</v>
      </c>
      <c r="AI147" s="66"/>
      <c r="AJ147" s="54"/>
      <c r="AK147" s="54"/>
      <c r="AL147" s="66"/>
      <c r="AM147" s="54"/>
      <c r="AN147" s="54"/>
      <c r="AO147" s="66"/>
      <c r="AP147" s="54"/>
      <c r="AQ147" s="54"/>
      <c r="AR147" s="66"/>
      <c r="AS147" s="54"/>
      <c r="AT147" s="54"/>
      <c r="AU147" s="66"/>
      <c r="AV147" s="54"/>
      <c r="AW147" s="54"/>
      <c r="AY147" s="78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80"/>
      <c r="CB147" s="31">
        <v>111</v>
      </c>
      <c r="CC147" s="31">
        <v>122</v>
      </c>
      <c r="CD147" s="31">
        <v>141</v>
      </c>
      <c r="CE147" s="33">
        <f t="shared" si="357"/>
        <v>218</v>
      </c>
      <c r="CF147" s="45">
        <f t="shared" si="358"/>
        <v>21.3</v>
      </c>
      <c r="CG147" s="50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 x14ac:dyDescent="0.4">
      <c r="B148" s="1233">
        <v>5</v>
      </c>
      <c r="C148" s="19" t="s">
        <v>225</v>
      </c>
      <c r="D148" s="31">
        <v>116</v>
      </c>
      <c r="E148" s="31">
        <v>121</v>
      </c>
      <c r="F148" s="31">
        <v>141</v>
      </c>
      <c r="G148" s="33">
        <f t="shared" si="354"/>
        <v>228</v>
      </c>
      <c r="H148" s="45">
        <f t="shared" si="355"/>
        <v>17.7</v>
      </c>
      <c r="I148" s="50">
        <f t="shared" si="356"/>
        <v>55.300000000000004</v>
      </c>
      <c r="J148" s="31">
        <v>113</v>
      </c>
      <c r="K148" s="31">
        <v>121</v>
      </c>
      <c r="L148" s="31">
        <v>148</v>
      </c>
      <c r="M148" s="33">
        <f t="shared" si="390"/>
        <v>226.28571428571428</v>
      </c>
      <c r="N148" s="45">
        <f t="shared" si="391"/>
        <v>23.599999999999998</v>
      </c>
      <c r="O148" s="50">
        <f t="shared" si="392"/>
        <v>57.999999999999993</v>
      </c>
      <c r="P148" s="31">
        <v>111</v>
      </c>
      <c r="Q148" s="31">
        <v>120</v>
      </c>
      <c r="R148" s="31">
        <v>155</v>
      </c>
      <c r="S148" s="33">
        <f t="shared" si="393"/>
        <v>227.72727272727272</v>
      </c>
      <c r="T148" s="45">
        <f t="shared" si="394"/>
        <v>28.4</v>
      </c>
      <c r="U148" s="50">
        <f t="shared" si="395"/>
        <v>60.8</v>
      </c>
      <c r="V148" s="31">
        <v>108</v>
      </c>
      <c r="W148" s="31">
        <v>120</v>
      </c>
      <c r="X148" s="31">
        <v>162</v>
      </c>
      <c r="Y148" s="33">
        <f t="shared" si="396"/>
        <v>226.66666666666666</v>
      </c>
      <c r="Z148" s="45">
        <f t="shared" si="397"/>
        <v>33.300000000000004</v>
      </c>
      <c r="AA148" s="50">
        <f t="shared" si="398"/>
        <v>63.5</v>
      </c>
      <c r="AB148" s="31">
        <v>105</v>
      </c>
      <c r="AC148" s="31">
        <v>120</v>
      </c>
      <c r="AD148" s="31">
        <v>169</v>
      </c>
      <c r="AE148" s="33">
        <f t="shared" si="399"/>
        <v>225.9375</v>
      </c>
      <c r="AF148" s="45">
        <f t="shared" si="400"/>
        <v>37.9</v>
      </c>
      <c r="AG148" s="50">
        <f t="shared" si="401"/>
        <v>66.3</v>
      </c>
      <c r="AI148" s="63">
        <f t="shared" ref="AI148:AI154" si="405">(G148-G147)/359</f>
        <v>2.7855153203342618E-2</v>
      </c>
      <c r="AJ148" s="55">
        <f t="shared" ref="AJ148:AJ154" si="406">(H148-H147)/100</f>
        <v>-3.6000000000000011E-2</v>
      </c>
      <c r="AK148" s="55">
        <f t="shared" ref="AK148:AK154" si="407">(I148-I147)/100</f>
        <v>0</v>
      </c>
      <c r="AL148" s="63">
        <f t="shared" ref="AL148:AL154" si="408">(M148-M147)/359</f>
        <v>2.2944105286655674E-2</v>
      </c>
      <c r="AM148" s="55">
        <f t="shared" ref="AM148:AM154" si="409">(N148-N147)/100</f>
        <v>-4.100000000000005E-2</v>
      </c>
      <c r="AN148" s="55">
        <f t="shared" ref="AN148:AN154" si="410">(O148-O147)/100</f>
        <v>0</v>
      </c>
      <c r="AO148" s="63">
        <f t="shared" ref="AO148:AO154" si="411">(S148-S147)/359</f>
        <v>2.8882401563328622E-2</v>
      </c>
      <c r="AP148" s="55">
        <f t="shared" ref="AP148:AP154" si="412">(T148-T147)/100</f>
        <v>-5.8000000000000045E-2</v>
      </c>
      <c r="AQ148" s="55">
        <f t="shared" ref="AQ148:AQ154" si="413">(U148-U147)/100</f>
        <v>0</v>
      </c>
      <c r="AR148" s="63">
        <f t="shared" ref="AR148:AR154" si="414">(Y148-Y147)/359</f>
        <v>2.9712163416898765E-2</v>
      </c>
      <c r="AS148" s="55">
        <f t="shared" ref="AS148:AS154" si="415">(Z148-Z147)/100</f>
        <v>-6.7999999999999977E-2</v>
      </c>
      <c r="AT148" s="55">
        <f t="shared" ref="AT148:AT154" si="416">(AA148-AA147)/100</f>
        <v>0</v>
      </c>
      <c r="AU148" s="63">
        <f t="shared" ref="AU148:AU154" si="417">(AE148-AE147)/359</f>
        <v>3.0642872254151823E-2</v>
      </c>
      <c r="AV148" s="55">
        <f t="shared" ref="AV148:AV154" si="418">(AF148-AF147)/100</f>
        <v>-8.8000000000000037E-2</v>
      </c>
      <c r="AW148" s="55">
        <f t="shared" ref="AW148:AW154" si="419">(AG148-AG147)/100</f>
        <v>0</v>
      </c>
      <c r="AY148" s="72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73"/>
      <c r="CB148" s="31">
        <v>116</v>
      </c>
      <c r="CC148" s="31">
        <v>121</v>
      </c>
      <c r="CD148" s="31">
        <v>141</v>
      </c>
      <c r="CE148" s="33">
        <f t="shared" si="357"/>
        <v>228</v>
      </c>
      <c r="CF148" s="45">
        <f t="shared" si="358"/>
        <v>17.7</v>
      </c>
      <c r="CG148" s="50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 x14ac:dyDescent="0.4">
      <c r="B149" s="1236">
        <v>5</v>
      </c>
      <c r="C149" s="21" t="s">
        <v>224</v>
      </c>
      <c r="D149" s="32">
        <v>120</v>
      </c>
      <c r="E149" s="32">
        <v>120</v>
      </c>
      <c r="F149" s="32">
        <v>141</v>
      </c>
      <c r="G149" s="34">
        <f t="shared" si="354"/>
        <v>240</v>
      </c>
      <c r="H149" s="46">
        <f t="shared" si="355"/>
        <v>14.899999999999999</v>
      </c>
      <c r="I149" s="51">
        <f t="shared" si="356"/>
        <v>55.300000000000004</v>
      </c>
      <c r="J149" s="32">
        <v>119</v>
      </c>
      <c r="K149" s="32">
        <v>119</v>
      </c>
      <c r="L149" s="32">
        <v>147</v>
      </c>
      <c r="M149" s="34">
        <f t="shared" si="390"/>
        <v>240</v>
      </c>
      <c r="N149" s="46">
        <f t="shared" si="391"/>
        <v>19</v>
      </c>
      <c r="O149" s="51">
        <f t="shared" si="392"/>
        <v>57.599999999999994</v>
      </c>
      <c r="P149" s="32">
        <v>118</v>
      </c>
      <c r="Q149" s="32">
        <v>118</v>
      </c>
      <c r="R149" s="32">
        <v>154</v>
      </c>
      <c r="S149" s="34">
        <f t="shared" si="393"/>
        <v>240</v>
      </c>
      <c r="T149" s="46">
        <f t="shared" si="394"/>
        <v>23.400000000000002</v>
      </c>
      <c r="U149" s="51">
        <f t="shared" si="395"/>
        <v>60.4</v>
      </c>
      <c r="V149" s="32">
        <v>118</v>
      </c>
      <c r="W149" s="32">
        <v>117</v>
      </c>
      <c r="X149" s="32">
        <v>161</v>
      </c>
      <c r="Y149" s="34">
        <f t="shared" si="396"/>
        <v>241.36363636363637</v>
      </c>
      <c r="Z149" s="46">
        <f t="shared" si="397"/>
        <v>27.3</v>
      </c>
      <c r="AA149" s="51">
        <f t="shared" si="398"/>
        <v>63.1</v>
      </c>
      <c r="AB149" s="32">
        <v>117</v>
      </c>
      <c r="AC149" s="32">
        <v>116</v>
      </c>
      <c r="AD149" s="32">
        <v>167</v>
      </c>
      <c r="AE149" s="34">
        <f t="shared" si="399"/>
        <v>241.1764705882353</v>
      </c>
      <c r="AF149" s="46">
        <f t="shared" si="400"/>
        <v>30.5</v>
      </c>
      <c r="AG149" s="51">
        <f t="shared" si="401"/>
        <v>65.5</v>
      </c>
      <c r="AI149" s="64">
        <f t="shared" si="405"/>
        <v>3.3426183844011144E-2</v>
      </c>
      <c r="AJ149" s="56">
        <f t="shared" si="406"/>
        <v>-2.8000000000000008E-2</v>
      </c>
      <c r="AK149" s="56">
        <f t="shared" si="407"/>
        <v>0</v>
      </c>
      <c r="AL149" s="64">
        <f t="shared" si="408"/>
        <v>3.8201352964584184E-2</v>
      </c>
      <c r="AM149" s="56">
        <f t="shared" si="409"/>
        <v>-4.5999999999999978E-2</v>
      </c>
      <c r="AN149" s="56">
        <f t="shared" si="410"/>
        <v>-3.9999999999999862E-3</v>
      </c>
      <c r="AO149" s="64">
        <f t="shared" si="411"/>
        <v>3.4185869840465961E-2</v>
      </c>
      <c r="AP149" s="56">
        <f t="shared" si="412"/>
        <v>-4.9999999999999961E-2</v>
      </c>
      <c r="AQ149" s="56">
        <f t="shared" si="413"/>
        <v>-3.9999999999999862E-3</v>
      </c>
      <c r="AR149" s="64">
        <f t="shared" si="414"/>
        <v>4.0938634253397541E-2</v>
      </c>
      <c r="AS149" s="56">
        <f t="shared" si="415"/>
        <v>-6.0000000000000032E-2</v>
      </c>
      <c r="AT149" s="56">
        <f t="shared" si="416"/>
        <v>-3.9999999999999862E-3</v>
      </c>
      <c r="AU149" s="64">
        <f t="shared" si="417"/>
        <v>4.2448386039652661E-2</v>
      </c>
      <c r="AV149" s="56">
        <f t="shared" si="418"/>
        <v>-7.3999999999999982E-2</v>
      </c>
      <c r="AW149" s="56">
        <f t="shared" si="419"/>
        <v>-7.9999999999999724E-3</v>
      </c>
      <c r="AY149" s="74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75"/>
      <c r="CB149" s="32">
        <v>120</v>
      </c>
      <c r="CC149" s="32">
        <v>120</v>
      </c>
      <c r="CD149" s="32">
        <v>141</v>
      </c>
      <c r="CE149" s="34">
        <f t="shared" si="357"/>
        <v>240</v>
      </c>
      <c r="CF149" s="46">
        <f t="shared" si="358"/>
        <v>14.899999999999999</v>
      </c>
      <c r="CG149" s="51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 x14ac:dyDescent="0.4">
      <c r="B150" s="1232">
        <v>5</v>
      </c>
      <c r="C150" s="17" t="s">
        <v>223</v>
      </c>
      <c r="D150" s="22">
        <v>123</v>
      </c>
      <c r="E150" s="22">
        <v>119</v>
      </c>
      <c r="F150" s="22">
        <v>140</v>
      </c>
      <c r="G150" s="28">
        <f t="shared" si="354"/>
        <v>251.42857142857142</v>
      </c>
      <c r="H150" s="47">
        <f t="shared" si="355"/>
        <v>15</v>
      </c>
      <c r="I150" s="52">
        <f t="shared" si="356"/>
        <v>54.900000000000006</v>
      </c>
      <c r="J150" s="22">
        <v>124</v>
      </c>
      <c r="K150" s="22">
        <v>118</v>
      </c>
      <c r="L150" s="22">
        <v>146</v>
      </c>
      <c r="M150" s="28">
        <f t="shared" si="390"/>
        <v>252.85714285714286</v>
      </c>
      <c r="N150" s="47">
        <f t="shared" si="391"/>
        <v>19.2</v>
      </c>
      <c r="O150" s="52">
        <f t="shared" si="392"/>
        <v>57.3</v>
      </c>
      <c r="P150" s="22">
        <v>125</v>
      </c>
      <c r="Q150" s="22">
        <v>116</v>
      </c>
      <c r="R150" s="22">
        <v>153</v>
      </c>
      <c r="S150" s="28">
        <f t="shared" si="393"/>
        <v>254.59459459459458</v>
      </c>
      <c r="T150" s="47">
        <f t="shared" si="394"/>
        <v>24.2</v>
      </c>
      <c r="U150" s="52">
        <f t="shared" si="395"/>
        <v>60</v>
      </c>
      <c r="V150" s="22">
        <v>125</v>
      </c>
      <c r="W150" s="22">
        <v>115</v>
      </c>
      <c r="X150" s="22">
        <v>159</v>
      </c>
      <c r="Y150" s="28">
        <f t="shared" si="396"/>
        <v>253.63636363636363</v>
      </c>
      <c r="Z150" s="47">
        <f t="shared" si="397"/>
        <v>27.700000000000003</v>
      </c>
      <c r="AA150" s="52">
        <f t="shared" si="398"/>
        <v>62.4</v>
      </c>
      <c r="AB150" s="22">
        <v>126</v>
      </c>
      <c r="AC150" s="22">
        <v>114</v>
      </c>
      <c r="AD150" s="22">
        <v>165</v>
      </c>
      <c r="AE150" s="28">
        <f t="shared" si="399"/>
        <v>254.11764705882354</v>
      </c>
      <c r="AF150" s="47">
        <f t="shared" si="400"/>
        <v>30.9</v>
      </c>
      <c r="AG150" s="52">
        <f t="shared" si="401"/>
        <v>64.7</v>
      </c>
      <c r="AI150" s="65">
        <f t="shared" si="405"/>
        <v>3.1834460803820103E-2</v>
      </c>
      <c r="AJ150" s="57">
        <f t="shared" si="406"/>
        <v>1.0000000000000141E-3</v>
      </c>
      <c r="AK150" s="57">
        <f t="shared" si="407"/>
        <v>-3.9999999999999862E-3</v>
      </c>
      <c r="AL150" s="65">
        <f t="shared" si="408"/>
        <v>3.5813768404297661E-2</v>
      </c>
      <c r="AM150" s="57">
        <f t="shared" si="409"/>
        <v>1.9999999999999931E-3</v>
      </c>
      <c r="AN150" s="57">
        <f t="shared" si="410"/>
        <v>-2.9999999999999714E-3</v>
      </c>
      <c r="AO150" s="65">
        <f t="shared" si="411"/>
        <v>4.0653466837310817E-2</v>
      </c>
      <c r="AP150" s="57">
        <f t="shared" si="412"/>
        <v>7.9999999999999724E-3</v>
      </c>
      <c r="AQ150" s="57">
        <f t="shared" si="413"/>
        <v>-3.9999999999999862E-3</v>
      </c>
      <c r="AR150" s="65">
        <f t="shared" si="414"/>
        <v>3.4185869840465885E-2</v>
      </c>
      <c r="AS150" s="57">
        <f t="shared" si="415"/>
        <v>4.0000000000000209E-3</v>
      </c>
      <c r="AT150" s="57">
        <f t="shared" si="416"/>
        <v>-7.0000000000000288E-3</v>
      </c>
      <c r="AU150" s="65">
        <f t="shared" si="417"/>
        <v>3.6047845321972791E-2</v>
      </c>
      <c r="AV150" s="57">
        <f t="shared" si="418"/>
        <v>3.9999999999999862E-3</v>
      </c>
      <c r="AW150" s="57">
        <f t="shared" si="419"/>
        <v>-7.9999999999999724E-3</v>
      </c>
      <c r="AY150" s="76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77"/>
      <c r="CB150" s="22">
        <v>123</v>
      </c>
      <c r="CC150" s="22">
        <v>119</v>
      </c>
      <c r="CD150" s="22">
        <v>140</v>
      </c>
      <c r="CE150" s="28">
        <f t="shared" si="357"/>
        <v>251.42857142857142</v>
      </c>
      <c r="CF150" s="47">
        <f t="shared" si="358"/>
        <v>15</v>
      </c>
      <c r="CG150" s="52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 x14ac:dyDescent="0.4">
      <c r="B151" s="1233">
        <v>5</v>
      </c>
      <c r="C151" s="19" t="s">
        <v>222</v>
      </c>
      <c r="D151" s="31">
        <v>127</v>
      </c>
      <c r="E151" s="31">
        <v>118</v>
      </c>
      <c r="F151" s="31">
        <v>139</v>
      </c>
      <c r="G151" s="33">
        <f t="shared" si="354"/>
        <v>265.71428571428572</v>
      </c>
      <c r="H151" s="45">
        <f t="shared" si="355"/>
        <v>15.1</v>
      </c>
      <c r="I151" s="50">
        <f t="shared" si="356"/>
        <v>54.500000000000007</v>
      </c>
      <c r="J151" s="31">
        <v>128</v>
      </c>
      <c r="K151" s="31">
        <v>116</v>
      </c>
      <c r="L151" s="31">
        <v>145</v>
      </c>
      <c r="M151" s="33">
        <f t="shared" si="390"/>
        <v>264.82758620689657</v>
      </c>
      <c r="N151" s="45">
        <f t="shared" si="391"/>
        <v>20</v>
      </c>
      <c r="O151" s="50">
        <f t="shared" si="392"/>
        <v>56.899999999999991</v>
      </c>
      <c r="P151" s="31">
        <v>130</v>
      </c>
      <c r="Q151" s="31">
        <v>115</v>
      </c>
      <c r="R151" s="31">
        <v>150</v>
      </c>
      <c r="S151" s="33">
        <f t="shared" si="393"/>
        <v>265.71428571428572</v>
      </c>
      <c r="T151" s="45">
        <f t="shared" si="394"/>
        <v>23.3</v>
      </c>
      <c r="U151" s="50">
        <f t="shared" si="395"/>
        <v>58.8</v>
      </c>
      <c r="V151" s="31">
        <v>132</v>
      </c>
      <c r="W151" s="31">
        <v>113</v>
      </c>
      <c r="X151" s="31">
        <v>156</v>
      </c>
      <c r="Y151" s="33">
        <f t="shared" si="396"/>
        <v>266.51162790697674</v>
      </c>
      <c r="Z151" s="45">
        <f t="shared" si="397"/>
        <v>27.6</v>
      </c>
      <c r="AA151" s="50">
        <f t="shared" si="398"/>
        <v>61.199999999999996</v>
      </c>
      <c r="AB151" s="31">
        <v>134</v>
      </c>
      <c r="AC151" s="31">
        <v>112</v>
      </c>
      <c r="AD151" s="31">
        <v>162</v>
      </c>
      <c r="AE151" s="33">
        <f t="shared" si="399"/>
        <v>266.39999999999998</v>
      </c>
      <c r="AF151" s="45">
        <f t="shared" si="400"/>
        <v>30.9</v>
      </c>
      <c r="AG151" s="50">
        <f t="shared" si="401"/>
        <v>63.5</v>
      </c>
      <c r="AI151" s="63">
        <f t="shared" si="405"/>
        <v>3.9793076004775225E-2</v>
      </c>
      <c r="AJ151" s="55">
        <f t="shared" si="406"/>
        <v>9.9999999999999655E-4</v>
      </c>
      <c r="AK151" s="55">
        <f t="shared" si="407"/>
        <v>-3.9999999999999862E-3</v>
      </c>
      <c r="AL151" s="63">
        <f t="shared" si="408"/>
        <v>3.3343853341932336E-2</v>
      </c>
      <c r="AM151" s="55">
        <f t="shared" si="409"/>
        <v>8.0000000000000071E-3</v>
      </c>
      <c r="AN151" s="55">
        <f t="shared" si="410"/>
        <v>-4.0000000000000565E-3</v>
      </c>
      <c r="AO151" s="63">
        <f t="shared" si="411"/>
        <v>3.0974069971284515E-2</v>
      </c>
      <c r="AP151" s="55">
        <f t="shared" si="412"/>
        <v>-8.9999999999999854E-3</v>
      </c>
      <c r="AQ151" s="55">
        <f t="shared" si="413"/>
        <v>-1.2000000000000028E-2</v>
      </c>
      <c r="AR151" s="63">
        <f t="shared" si="414"/>
        <v>3.5864245879145169E-2</v>
      </c>
      <c r="AS151" s="55">
        <f t="shared" si="415"/>
        <v>-1.0000000000000141E-3</v>
      </c>
      <c r="AT151" s="55">
        <f t="shared" si="416"/>
        <v>-1.2000000000000028E-2</v>
      </c>
      <c r="AU151" s="63">
        <f t="shared" si="417"/>
        <v>3.4212682287399557E-2</v>
      </c>
      <c r="AV151" s="55">
        <f t="shared" si="418"/>
        <v>0</v>
      </c>
      <c r="AW151" s="55">
        <f t="shared" si="419"/>
        <v>-1.2000000000000028E-2</v>
      </c>
      <c r="AY151" s="72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73"/>
      <c r="CB151" s="31">
        <v>127</v>
      </c>
      <c r="CC151" s="31">
        <v>118</v>
      </c>
      <c r="CD151" s="31">
        <v>139</v>
      </c>
      <c r="CE151" s="33">
        <f t="shared" si="357"/>
        <v>265.71428571428572</v>
      </c>
      <c r="CF151" s="45">
        <f t="shared" si="358"/>
        <v>15.1</v>
      </c>
      <c r="CG151" s="50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 x14ac:dyDescent="0.4">
      <c r="B152" s="1233">
        <v>5</v>
      </c>
      <c r="C152" s="19" t="s">
        <v>221</v>
      </c>
      <c r="D152" s="31">
        <v>129</v>
      </c>
      <c r="E152" s="31">
        <v>117</v>
      </c>
      <c r="F152" s="31">
        <v>137</v>
      </c>
      <c r="G152" s="33">
        <f t="shared" si="354"/>
        <v>276</v>
      </c>
      <c r="H152" s="45">
        <f t="shared" si="355"/>
        <v>14.6</v>
      </c>
      <c r="I152" s="50">
        <f t="shared" si="356"/>
        <v>53.7</v>
      </c>
      <c r="J152" s="31">
        <v>132</v>
      </c>
      <c r="K152" s="31">
        <v>115</v>
      </c>
      <c r="L152" s="31">
        <v>142</v>
      </c>
      <c r="M152" s="33">
        <f t="shared" si="390"/>
        <v>277.77777777777777</v>
      </c>
      <c r="N152" s="45">
        <f t="shared" si="391"/>
        <v>19</v>
      </c>
      <c r="O152" s="50">
        <f t="shared" si="392"/>
        <v>55.7</v>
      </c>
      <c r="P152" s="31">
        <v>135</v>
      </c>
      <c r="Q152" s="31">
        <v>113</v>
      </c>
      <c r="R152" s="31">
        <v>148</v>
      </c>
      <c r="S152" s="33">
        <f t="shared" si="393"/>
        <v>277.71428571428572</v>
      </c>
      <c r="T152" s="45">
        <f t="shared" si="394"/>
        <v>23.599999999999998</v>
      </c>
      <c r="U152" s="50">
        <f t="shared" si="395"/>
        <v>57.999999999999993</v>
      </c>
      <c r="V152" s="31">
        <v>138</v>
      </c>
      <c r="W152" s="31">
        <v>112</v>
      </c>
      <c r="X152" s="31">
        <v>153</v>
      </c>
      <c r="Y152" s="33">
        <f t="shared" si="396"/>
        <v>278.04878048780489</v>
      </c>
      <c r="Z152" s="45">
        <f t="shared" si="397"/>
        <v>26.8</v>
      </c>
      <c r="AA152" s="50">
        <f t="shared" si="398"/>
        <v>60</v>
      </c>
      <c r="AB152" s="31">
        <v>141</v>
      </c>
      <c r="AC152" s="31">
        <v>110</v>
      </c>
      <c r="AD152" s="31">
        <v>158</v>
      </c>
      <c r="AE152" s="33">
        <f t="shared" si="399"/>
        <v>278.75</v>
      </c>
      <c r="AF152" s="45">
        <f t="shared" si="400"/>
        <v>30.4</v>
      </c>
      <c r="AG152" s="50">
        <f t="shared" si="401"/>
        <v>62</v>
      </c>
      <c r="AI152" s="63">
        <f t="shared" si="405"/>
        <v>2.86510147234381E-2</v>
      </c>
      <c r="AJ152" s="55">
        <f t="shared" si="406"/>
        <v>-5.0000000000000001E-3</v>
      </c>
      <c r="AK152" s="55">
        <f t="shared" si="407"/>
        <v>-8.0000000000000418E-3</v>
      </c>
      <c r="AL152" s="63">
        <f t="shared" si="408"/>
        <v>3.6072957021953206E-2</v>
      </c>
      <c r="AM152" s="55">
        <f t="shared" si="409"/>
        <v>-0.01</v>
      </c>
      <c r="AN152" s="55">
        <f t="shared" si="410"/>
        <v>-1.1999999999999886E-2</v>
      </c>
      <c r="AO152" s="63">
        <f t="shared" si="411"/>
        <v>3.3426183844011144E-2</v>
      </c>
      <c r="AP152" s="55">
        <f t="shared" si="412"/>
        <v>2.9999999999999714E-3</v>
      </c>
      <c r="AQ152" s="55">
        <f t="shared" si="413"/>
        <v>-8.0000000000000418E-3</v>
      </c>
      <c r="AR152" s="63">
        <f t="shared" si="414"/>
        <v>3.2136915266930778E-2</v>
      </c>
      <c r="AS152" s="55">
        <f t="shared" si="415"/>
        <v>-8.0000000000000071E-3</v>
      </c>
      <c r="AT152" s="55">
        <f t="shared" si="416"/>
        <v>-1.1999999999999957E-2</v>
      </c>
      <c r="AU152" s="63">
        <f t="shared" si="417"/>
        <v>3.4401114206128194E-2</v>
      </c>
      <c r="AV152" s="55">
        <f t="shared" si="418"/>
        <v>-5.0000000000000001E-3</v>
      </c>
      <c r="AW152" s="55">
        <f t="shared" si="419"/>
        <v>-1.4999999999999999E-2</v>
      </c>
      <c r="AY152" s="72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73"/>
      <c r="CB152" s="31">
        <v>129</v>
      </c>
      <c r="CC152" s="31">
        <v>117</v>
      </c>
      <c r="CD152" s="31">
        <v>137</v>
      </c>
      <c r="CE152" s="33">
        <f t="shared" si="357"/>
        <v>276</v>
      </c>
      <c r="CF152" s="45">
        <f t="shared" si="358"/>
        <v>14.6</v>
      </c>
      <c r="CG152" s="50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 x14ac:dyDescent="0.4">
      <c r="B153" s="1233">
        <v>5</v>
      </c>
      <c r="C153" s="19" t="s">
        <v>220</v>
      </c>
      <c r="D153" s="31">
        <v>133</v>
      </c>
      <c r="E153" s="31">
        <v>116</v>
      </c>
      <c r="F153" s="31">
        <v>135</v>
      </c>
      <c r="G153" s="33">
        <f t="shared" si="354"/>
        <v>293.68421052631578</v>
      </c>
      <c r="H153" s="45">
        <f t="shared" si="355"/>
        <v>14.099999999999998</v>
      </c>
      <c r="I153" s="50">
        <f t="shared" si="356"/>
        <v>52.900000000000006</v>
      </c>
      <c r="J153" s="31">
        <v>137</v>
      </c>
      <c r="K153" s="31">
        <v>114</v>
      </c>
      <c r="L153" s="31">
        <v>139</v>
      </c>
      <c r="M153" s="33">
        <f t="shared" si="390"/>
        <v>295.2</v>
      </c>
      <c r="N153" s="45">
        <f t="shared" si="391"/>
        <v>18</v>
      </c>
      <c r="O153" s="50">
        <f t="shared" si="392"/>
        <v>54.500000000000007</v>
      </c>
      <c r="P153" s="31">
        <v>140</v>
      </c>
      <c r="Q153" s="31">
        <v>112</v>
      </c>
      <c r="R153" s="31">
        <v>144</v>
      </c>
      <c r="S153" s="33">
        <f t="shared" si="393"/>
        <v>292.5</v>
      </c>
      <c r="T153" s="45">
        <f t="shared" si="394"/>
        <v>22.2</v>
      </c>
      <c r="U153" s="50">
        <f t="shared" si="395"/>
        <v>56.499999999999993</v>
      </c>
      <c r="V153" s="31">
        <v>144</v>
      </c>
      <c r="W153" s="31">
        <v>110</v>
      </c>
      <c r="X153" s="31">
        <v>148</v>
      </c>
      <c r="Y153" s="33">
        <f t="shared" si="396"/>
        <v>293.68421052631578</v>
      </c>
      <c r="Z153" s="45">
        <f t="shared" si="397"/>
        <v>25.7</v>
      </c>
      <c r="AA153" s="50">
        <f t="shared" si="398"/>
        <v>57.999999999999993</v>
      </c>
      <c r="AB153" s="31">
        <v>148</v>
      </c>
      <c r="AC153" s="31">
        <v>107</v>
      </c>
      <c r="AD153" s="31">
        <v>153</v>
      </c>
      <c r="AE153" s="33">
        <f t="shared" si="399"/>
        <v>293.47826086956525</v>
      </c>
      <c r="AF153" s="45">
        <f t="shared" si="400"/>
        <v>30.099999999999998</v>
      </c>
      <c r="AG153" s="50">
        <f t="shared" si="401"/>
        <v>60</v>
      </c>
      <c r="AI153" s="63">
        <f t="shared" si="405"/>
        <v>4.9259639349069025E-2</v>
      </c>
      <c r="AJ153" s="55">
        <f t="shared" si="406"/>
        <v>-5.0000000000000175E-3</v>
      </c>
      <c r="AK153" s="55">
        <f t="shared" si="407"/>
        <v>-7.9999999999999724E-3</v>
      </c>
      <c r="AL153" s="63">
        <f t="shared" si="408"/>
        <v>4.8529866914268013E-2</v>
      </c>
      <c r="AM153" s="55">
        <f t="shared" si="409"/>
        <v>-0.01</v>
      </c>
      <c r="AN153" s="55">
        <f t="shared" si="410"/>
        <v>-1.1999999999999957E-2</v>
      </c>
      <c r="AO153" s="63">
        <f t="shared" si="411"/>
        <v>4.118583366494228E-2</v>
      </c>
      <c r="AP153" s="55">
        <f t="shared" si="412"/>
        <v>-1.3999999999999986E-2</v>
      </c>
      <c r="AQ153" s="55">
        <f t="shared" si="413"/>
        <v>-1.4999999999999999E-2</v>
      </c>
      <c r="AR153" s="63">
        <f t="shared" si="414"/>
        <v>4.3552729912286599E-2</v>
      </c>
      <c r="AS153" s="55">
        <f t="shared" si="415"/>
        <v>-1.1000000000000015E-2</v>
      </c>
      <c r="AT153" s="55">
        <f t="shared" si="416"/>
        <v>-2.000000000000007E-2</v>
      </c>
      <c r="AU153" s="63">
        <f t="shared" si="417"/>
        <v>4.1025796294053611E-2</v>
      </c>
      <c r="AV153" s="55">
        <f t="shared" si="418"/>
        <v>-3.000000000000007E-3</v>
      </c>
      <c r="AW153" s="55">
        <f t="shared" si="419"/>
        <v>-0.02</v>
      </c>
      <c r="AY153" s="72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73"/>
      <c r="CB153" s="31">
        <v>133</v>
      </c>
      <c r="CC153" s="31">
        <v>116</v>
      </c>
      <c r="CD153" s="31">
        <v>135</v>
      </c>
      <c r="CE153" s="33">
        <f t="shared" si="357"/>
        <v>293.68421052631578</v>
      </c>
      <c r="CF153" s="45">
        <f t="shared" si="358"/>
        <v>14.099999999999998</v>
      </c>
      <c r="CG153" s="50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8" thickBot="1" x14ac:dyDescent="0.45">
      <c r="B154" s="1234">
        <v>5</v>
      </c>
      <c r="C154" s="41" t="s">
        <v>219</v>
      </c>
      <c r="D154" s="42">
        <v>135</v>
      </c>
      <c r="E154" s="42">
        <v>116</v>
      </c>
      <c r="F154" s="42">
        <v>132</v>
      </c>
      <c r="G154" s="43">
        <f t="shared" si="354"/>
        <v>-50.526315789473685</v>
      </c>
      <c r="H154" s="48">
        <f t="shared" si="355"/>
        <v>14.099999999999998</v>
      </c>
      <c r="I154" s="53">
        <f t="shared" si="356"/>
        <v>52.900000000000006</v>
      </c>
      <c r="J154" s="42">
        <v>140</v>
      </c>
      <c r="K154" s="42">
        <v>113</v>
      </c>
      <c r="L154" s="42">
        <v>136</v>
      </c>
      <c r="M154" s="43">
        <f t="shared" si="390"/>
        <v>-51.111111111111114</v>
      </c>
      <c r="N154" s="48">
        <f t="shared" si="391"/>
        <v>19.3</v>
      </c>
      <c r="O154" s="53">
        <f t="shared" si="392"/>
        <v>54.900000000000006</v>
      </c>
      <c r="P154" s="42">
        <v>145</v>
      </c>
      <c r="Q154" s="42">
        <v>111</v>
      </c>
      <c r="R154" s="42">
        <v>140</v>
      </c>
      <c r="S154" s="43">
        <f t="shared" si="393"/>
        <v>-51.176470588235297</v>
      </c>
      <c r="T154" s="48">
        <f t="shared" si="394"/>
        <v>23.400000000000002</v>
      </c>
      <c r="U154" s="53">
        <f t="shared" si="395"/>
        <v>56.899999999999991</v>
      </c>
      <c r="V154" s="42">
        <v>149</v>
      </c>
      <c r="W154" s="42">
        <v>108</v>
      </c>
      <c r="X154" s="42">
        <v>144</v>
      </c>
      <c r="Y154" s="43">
        <f t="shared" si="396"/>
        <v>-52.68292682926829</v>
      </c>
      <c r="Z154" s="48">
        <f t="shared" si="397"/>
        <v>27.500000000000004</v>
      </c>
      <c r="AA154" s="53">
        <f t="shared" si="398"/>
        <v>58.4</v>
      </c>
      <c r="AB154" s="42">
        <v>154</v>
      </c>
      <c r="AC154" s="42">
        <v>105</v>
      </c>
      <c r="AD154" s="42">
        <v>148</v>
      </c>
      <c r="AE154" s="43">
        <f t="shared" si="399"/>
        <v>-52.653061224489797</v>
      </c>
      <c r="AF154" s="48">
        <f t="shared" si="400"/>
        <v>31.8</v>
      </c>
      <c r="AG154" s="53">
        <f t="shared" si="401"/>
        <v>60.4</v>
      </c>
      <c r="AI154" s="67">
        <f t="shared" si="405"/>
        <v>-0.95880369447295122</v>
      </c>
      <c r="AJ154" s="68">
        <f t="shared" si="406"/>
        <v>0</v>
      </c>
      <c r="AK154" s="68">
        <f t="shared" si="407"/>
        <v>0</v>
      </c>
      <c r="AL154" s="67">
        <f t="shared" si="408"/>
        <v>-0.96465490560198086</v>
      </c>
      <c r="AM154" s="68">
        <f t="shared" si="409"/>
        <v>1.3000000000000006E-2</v>
      </c>
      <c r="AN154" s="68">
        <f t="shared" si="410"/>
        <v>3.9999999999999862E-3</v>
      </c>
      <c r="AO154" s="67">
        <f t="shared" si="411"/>
        <v>-0.95731607406193675</v>
      </c>
      <c r="AP154" s="68">
        <f t="shared" si="412"/>
        <v>1.2000000000000028E-2</v>
      </c>
      <c r="AQ154" s="68">
        <f t="shared" si="413"/>
        <v>3.9999999999999862E-3</v>
      </c>
      <c r="AR154" s="67">
        <f t="shared" si="414"/>
        <v>-0.96481096756430107</v>
      </c>
      <c r="AS154" s="68">
        <f t="shared" si="415"/>
        <v>1.8000000000000044E-2</v>
      </c>
      <c r="AT154" s="68">
        <f t="shared" si="416"/>
        <v>4.0000000000000565E-3</v>
      </c>
      <c r="AU154" s="67">
        <f t="shared" si="417"/>
        <v>-0.9641541005405434</v>
      </c>
      <c r="AV154" s="68">
        <f t="shared" si="418"/>
        <v>1.7000000000000029E-2</v>
      </c>
      <c r="AW154" s="68">
        <f t="shared" si="419"/>
        <v>3.9999999999999862E-3</v>
      </c>
      <c r="AY154" s="81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3"/>
      <c r="CB154" s="42">
        <v>135</v>
      </c>
      <c r="CC154" s="42">
        <v>116</v>
      </c>
      <c r="CD154" s="42">
        <v>132</v>
      </c>
      <c r="CE154" s="43">
        <f t="shared" si="357"/>
        <v>-50.526315789473685</v>
      </c>
      <c r="CF154" s="48">
        <f t="shared" si="358"/>
        <v>14.099999999999998</v>
      </c>
      <c r="CG154" s="53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V2:AA2"/>
    <mergeCell ref="AB2:AG2"/>
    <mergeCell ref="AI2:AK2"/>
    <mergeCell ref="AL2:AN2"/>
    <mergeCell ref="AO2:AQ2"/>
    <mergeCell ref="AR2:AT2"/>
    <mergeCell ref="AU2:AW2"/>
    <mergeCell ref="BO10:BX10"/>
    <mergeCell ref="AY2:BA2"/>
    <mergeCell ref="BB2:BD2"/>
    <mergeCell ref="BE2:BG2"/>
    <mergeCell ref="BH2:BJ2"/>
    <mergeCell ref="BK2:BM2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B105:B109"/>
    <mergeCell ref="B80:B84"/>
    <mergeCell ref="B85:B89"/>
    <mergeCell ref="B90:B94"/>
    <mergeCell ref="B95:B99"/>
    <mergeCell ref="B100:B104"/>
  </mergeCells>
  <phoneticPr fontId="1" type="noConversion"/>
  <conditionalFormatting sqref="D4:F78">
    <cfRule type="cellIs" dxfId="60" priority="26" operator="lessThan">
      <formula>0</formula>
    </cfRule>
    <cfRule type="cellIs" dxfId="59" priority="28" operator="greaterThan">
      <formula>255</formula>
    </cfRule>
  </conditionalFormatting>
  <conditionalFormatting sqref="J4:L78 P4:R78 V4:X78 AB4:AD78">
    <cfRule type="cellIs" dxfId="58" priority="27" operator="greaterThan">
      <formula>255</formula>
    </cfRule>
  </conditionalFormatting>
  <conditionalFormatting sqref="J4:L78 P4:R78 V4:X78 AB4:AD78">
    <cfRule type="cellIs" dxfId="57" priority="24" operator="lessThan">
      <formula>0</formula>
    </cfRule>
    <cfRule type="cellIs" dxfId="56" priority="25" operator="greaterThan">
      <formula>255</formula>
    </cfRule>
  </conditionalFormatting>
  <conditionalFormatting sqref="D80:F154">
    <cfRule type="cellIs" dxfId="55" priority="22" operator="lessThan">
      <formula>0</formula>
    </cfRule>
    <cfRule type="cellIs" dxfId="54" priority="23" operator="greaterThan">
      <formula>255</formula>
    </cfRule>
  </conditionalFormatting>
  <conditionalFormatting sqref="J80:L154 P80:R154 V80:X154 AB80:AD154">
    <cfRule type="cellIs" dxfId="53" priority="21" operator="greaterThan">
      <formula>255</formula>
    </cfRule>
  </conditionalFormatting>
  <conditionalFormatting sqref="J80:L154 P80:R154 V80:X154 AB80:AD154">
    <cfRule type="cellIs" dxfId="52" priority="19" operator="lessThan">
      <formula>0</formula>
    </cfRule>
    <cfRule type="cellIs" dxfId="51" priority="20" operator="greaterThan">
      <formula>255</formula>
    </cfRule>
  </conditionalFormatting>
  <conditionalFormatting sqref="J80:L154 P80:R154 V80:X154 AB80:AD154">
    <cfRule type="cellIs" dxfId="50" priority="17" operator="lessThan">
      <formula>0</formula>
    </cfRule>
    <cfRule type="cellIs" dxfId="49" priority="18" operator="greaterThan">
      <formula>255</formula>
    </cfRule>
  </conditionalFormatting>
  <conditionalFormatting sqref="D80:F154">
    <cfRule type="cellIs" dxfId="48" priority="15" operator="lessThan">
      <formula>0</formula>
    </cfRule>
    <cfRule type="cellIs" dxfId="47" priority="16" operator="greaterThan">
      <formula>255</formula>
    </cfRule>
  </conditionalFormatting>
  <conditionalFormatting sqref="J80:L154 P80:R154 V80:X154 AB80:AD154">
    <cfRule type="cellIs" dxfId="46" priority="14" operator="greaterThan">
      <formula>255</formula>
    </cfRule>
  </conditionalFormatting>
  <conditionalFormatting sqref="J80:L154 P80:R154 V80:X154 AB80:AD154">
    <cfRule type="cellIs" dxfId="45" priority="12" operator="lessThan">
      <formula>0</formula>
    </cfRule>
    <cfRule type="cellIs" dxfId="44" priority="13" operator="greaterThan">
      <formula>255</formula>
    </cfRule>
  </conditionalFormatting>
  <conditionalFormatting sqref="CB4:CD78">
    <cfRule type="cellIs" dxfId="43" priority="10" operator="lessThan">
      <formula>0</formula>
    </cfRule>
    <cfRule type="cellIs" dxfId="42" priority="11" operator="greaterThan">
      <formula>255</formula>
    </cfRule>
  </conditionalFormatting>
  <conditionalFormatting sqref="CB80:CD154">
    <cfRule type="cellIs" dxfId="41" priority="8" operator="lessThan">
      <formula>0</formula>
    </cfRule>
    <cfRule type="cellIs" dxfId="40" priority="9" operator="greaterThan">
      <formula>255</formula>
    </cfRule>
  </conditionalFormatting>
  <conditionalFormatting sqref="CB80:CD154">
    <cfRule type="cellIs" dxfId="39" priority="6" operator="lessThan">
      <formula>0</formula>
    </cfRule>
    <cfRule type="cellIs" dxfId="38" priority="7" operator="greaterThan">
      <formula>255</formula>
    </cfRule>
  </conditionalFormatting>
  <conditionalFormatting sqref="CB4:CD4">
    <cfRule type="top10" dxfId="37" priority="5" rank="1"/>
  </conditionalFormatting>
  <conditionalFormatting sqref="CB5:CD5">
    <cfRule type="top10" dxfId="36" priority="4" rank="1"/>
  </conditionalFormatting>
  <conditionalFormatting sqref="CB8:CD8">
    <cfRule type="top10" dxfId="35" priority="3" rank="1"/>
  </conditionalFormatting>
  <conditionalFormatting sqref="CB6:CD6">
    <cfRule type="top10" dxfId="34" priority="2" rank="1"/>
  </conditionalFormatting>
  <conditionalFormatting sqref="CB7:CD7">
    <cfRule type="top10" dxfId="33" priority="1" rank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D4" sqref="D4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33" width="5.19921875" style="29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228" t="s">
        <v>196</v>
      </c>
      <c r="C2" s="1228"/>
      <c r="D2" s="1228">
        <v>3</v>
      </c>
      <c r="E2" s="1228"/>
      <c r="F2" s="1228"/>
      <c r="G2" s="1228"/>
      <c r="H2" s="1228"/>
      <c r="I2" s="1228"/>
      <c r="J2" s="1228">
        <v>4</v>
      </c>
      <c r="K2" s="1228"/>
      <c r="L2" s="1228"/>
      <c r="M2" s="1228"/>
      <c r="N2" s="1228"/>
      <c r="O2" s="1228"/>
      <c r="P2" s="1228">
        <v>5</v>
      </c>
      <c r="Q2" s="1228"/>
      <c r="R2" s="1228"/>
      <c r="S2" s="1228"/>
      <c r="T2" s="1228"/>
      <c r="U2" s="1228"/>
      <c r="V2" s="1228">
        <v>6</v>
      </c>
      <c r="W2" s="1228"/>
      <c r="X2" s="1228"/>
      <c r="Y2" s="1228"/>
      <c r="Z2" s="1228"/>
      <c r="AA2" s="1228"/>
      <c r="AB2" s="1228">
        <v>7</v>
      </c>
      <c r="AC2" s="1228"/>
      <c r="AD2" s="1228"/>
      <c r="AE2" s="1228"/>
      <c r="AF2" s="1228"/>
      <c r="AG2" s="1228"/>
      <c r="AI2" s="1228"/>
      <c r="AJ2" s="1228"/>
      <c r="AK2" s="1228"/>
      <c r="AL2" s="1228"/>
      <c r="AM2" s="1228"/>
      <c r="AN2" s="1228"/>
      <c r="AO2" s="1228"/>
      <c r="AP2" s="1228"/>
      <c r="AQ2" s="1228"/>
      <c r="AR2" s="1228"/>
      <c r="AS2" s="1228"/>
      <c r="AT2" s="1228"/>
      <c r="AU2" s="1228"/>
      <c r="AV2" s="1228"/>
      <c r="AW2" s="1228"/>
    </row>
    <row r="3" spans="2:49" x14ac:dyDescent="0.4">
      <c r="B3" s="30" t="s">
        <v>191</v>
      </c>
      <c r="C3" s="30" t="s">
        <v>244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153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152</v>
      </c>
      <c r="Q3" s="8" t="s">
        <v>153</v>
      </c>
      <c r="R3" s="8" t="s">
        <v>154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153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153</v>
      </c>
      <c r="AD3" s="8" t="s">
        <v>154</v>
      </c>
      <c r="AE3" s="8" t="s">
        <v>193</v>
      </c>
      <c r="AF3" s="8" t="s">
        <v>192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229">
        <v>5</v>
      </c>
      <c r="C4" s="17" t="s">
        <v>201</v>
      </c>
      <c r="D4" s="22">
        <v>145</v>
      </c>
      <c r="E4" s="22">
        <v>113</v>
      </c>
      <c r="F4" s="22">
        <v>116</v>
      </c>
      <c r="G4" s="28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8">
        <f t="shared" ref="H4:H35" si="1">ROUND((MAX(D4/255, E4/255, F4/255) - MIN(D4/255, E4/255, F4/255))/MAX(D4/255, E4/255, F4/255),3)*100</f>
        <v>22.1</v>
      </c>
      <c r="I4" s="28">
        <f t="shared" ref="I4:I35" si="2">ROUND(MAX(D4/255, E4/255, F4/255),3)*100</f>
        <v>56.899999999999991</v>
      </c>
      <c r="J4" s="28">
        <v>153</v>
      </c>
      <c r="K4" s="28">
        <v>110</v>
      </c>
      <c r="L4" s="28">
        <v>114</v>
      </c>
      <c r="M4" s="28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8">
        <f t="shared" ref="N4:N35" si="4">ROUND((MAX(J4/255, K4/255, L4/255) - MIN(J4/255, K4/255, L4/255))/MAX(J4/255, K4/255, L4/255),3)*100</f>
        <v>28.1</v>
      </c>
      <c r="O4" s="28">
        <f t="shared" ref="O4:O35" si="5">ROUND(MAX(J4/255, K4/255, L4/255),3)*100</f>
        <v>60</v>
      </c>
      <c r="P4" s="28">
        <v>160</v>
      </c>
      <c r="Q4" s="28">
        <v>107</v>
      </c>
      <c r="R4" s="28">
        <v>113</v>
      </c>
      <c r="S4" s="28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8">
        <f t="shared" ref="T4:T35" si="7">ROUND((MAX(P4/255, Q4/255, R4/255) - MIN(P4/255, Q4/255, R4/255))/MAX(P4/255, Q4/255, R4/255),3)*100</f>
        <v>33.1</v>
      </c>
      <c r="U4" s="28">
        <f t="shared" ref="U4:U35" si="8">ROUND(MAX(P4/255, Q4/255, R4/255),3)*100</f>
        <v>62.7</v>
      </c>
      <c r="V4" s="28">
        <v>168</v>
      </c>
      <c r="W4" s="28">
        <v>103</v>
      </c>
      <c r="X4" s="28">
        <v>111</v>
      </c>
      <c r="Y4" s="28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8">
        <f t="shared" ref="Z4:Z35" si="10">ROUND((MAX(V4/255, W4/255, X4/255) - MIN(V4/255, W4/255, X4/255))/MAX(V4/255, W4/255, X4/255),3)*100</f>
        <v>38.700000000000003</v>
      </c>
      <c r="AA4" s="28">
        <f t="shared" ref="AA4:AA35" si="11">ROUND(MAX(V4/255, W4/255, X4/255),3)*100</f>
        <v>65.900000000000006</v>
      </c>
      <c r="AB4" s="28">
        <v>174</v>
      </c>
      <c r="AC4" s="28">
        <v>100</v>
      </c>
      <c r="AD4" s="28">
        <v>109</v>
      </c>
      <c r="AE4" s="28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8">
        <f t="shared" ref="AF4:AF35" si="13">ROUND((MAX(AB4/255, AC4/255, AD4/255) - MIN(AB4/255, AC4/255, AD4/255))/MAX(AB4/255, AC4/255, AD4/255),3)*100</f>
        <v>42.5</v>
      </c>
      <c r="AG4" s="28">
        <f t="shared" ref="AG4:AG35" si="14">ROUND(MAX(AB4/255, AC4/255, AD4/255),3)*100</f>
        <v>68.2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230"/>
      <c r="C5" s="19" t="s">
        <v>205</v>
      </c>
      <c r="D5" s="31">
        <v>139</v>
      </c>
      <c r="E5" s="31">
        <v>118</v>
      </c>
      <c r="F5" s="31">
        <v>88</v>
      </c>
      <c r="G5" s="33">
        <f t="shared" si="0"/>
        <v>35.294117647058826</v>
      </c>
      <c r="H5" s="33">
        <f t="shared" si="1"/>
        <v>36.700000000000003</v>
      </c>
      <c r="I5" s="33">
        <f t="shared" si="2"/>
        <v>54.500000000000007</v>
      </c>
      <c r="J5" s="33">
        <v>144</v>
      </c>
      <c r="K5" s="33">
        <v>117</v>
      </c>
      <c r="L5" s="33">
        <v>77</v>
      </c>
      <c r="M5" s="33">
        <f t="shared" si="3"/>
        <v>35.820895522388057</v>
      </c>
      <c r="N5" s="33">
        <f t="shared" si="4"/>
        <v>46.5</v>
      </c>
      <c r="O5" s="33">
        <f t="shared" si="5"/>
        <v>56.499999999999993</v>
      </c>
      <c r="P5" s="33">
        <v>149</v>
      </c>
      <c r="Q5" s="33">
        <v>116</v>
      </c>
      <c r="R5" s="33">
        <v>65</v>
      </c>
      <c r="S5" s="33">
        <f t="shared" si="6"/>
        <v>36.428571428571431</v>
      </c>
      <c r="T5" s="33">
        <f t="shared" si="7"/>
        <v>56.399999999999991</v>
      </c>
      <c r="U5" s="33">
        <f t="shared" si="8"/>
        <v>58.4</v>
      </c>
      <c r="V5" s="33">
        <v>153</v>
      </c>
      <c r="W5" s="33">
        <v>115</v>
      </c>
      <c r="X5" s="33">
        <v>52</v>
      </c>
      <c r="Y5" s="33">
        <f t="shared" si="9"/>
        <v>37.425742574257427</v>
      </c>
      <c r="Z5" s="33">
        <f t="shared" si="10"/>
        <v>66</v>
      </c>
      <c r="AA5" s="33">
        <f t="shared" si="11"/>
        <v>60</v>
      </c>
      <c r="AB5" s="33">
        <v>156</v>
      </c>
      <c r="AC5" s="33">
        <v>114</v>
      </c>
      <c r="AD5" s="33">
        <v>37</v>
      </c>
      <c r="AE5" s="33">
        <f t="shared" si="12"/>
        <v>38.823529411764703</v>
      </c>
      <c r="AF5" s="33">
        <f t="shared" si="13"/>
        <v>76.3</v>
      </c>
      <c r="AG5" s="33">
        <f t="shared" si="14"/>
        <v>61.199999999999996</v>
      </c>
      <c r="AI5" s="33">
        <f>G5-G4</f>
        <v>40.919117647058826</v>
      </c>
      <c r="AJ5" s="33">
        <f t="shared" ref="AJ5:AK68" si="15">H5-H4</f>
        <v>14.600000000000001</v>
      </c>
      <c r="AK5" s="33">
        <f t="shared" si="15"/>
        <v>-2.3999999999999844</v>
      </c>
      <c r="AL5" s="33">
        <f>M5-M4</f>
        <v>41.402290871225269</v>
      </c>
      <c r="AM5" s="33">
        <f t="shared" ref="AM5:AN68" si="16">N5-N4</f>
        <v>18.399999999999999</v>
      </c>
      <c r="AN5" s="33">
        <f t="shared" si="16"/>
        <v>-3.5000000000000071</v>
      </c>
      <c r="AO5" s="33">
        <f>S5-S4</f>
        <v>43.22102425876011</v>
      </c>
      <c r="AP5" s="33">
        <f t="shared" ref="AP5:AQ68" si="17">T5-T4</f>
        <v>23.29999999999999</v>
      </c>
      <c r="AQ5" s="33">
        <f t="shared" si="17"/>
        <v>-4.3000000000000043</v>
      </c>
      <c r="AR5" s="33">
        <f>Y5-Y4</f>
        <v>44.810357958872814</v>
      </c>
      <c r="AS5" s="33">
        <f t="shared" ref="AS5:AT68" si="18">Z5-Z4</f>
        <v>27.299999999999997</v>
      </c>
      <c r="AT5" s="33">
        <f t="shared" si="18"/>
        <v>-5.9000000000000057</v>
      </c>
      <c r="AU5" s="33">
        <f>AE5-AE4</f>
        <v>46.120826709062001</v>
      </c>
      <c r="AV5" s="33">
        <f t="shared" ref="AV5:AW68" si="19">AF5-AF4</f>
        <v>33.799999999999997</v>
      </c>
      <c r="AW5" s="33">
        <f t="shared" si="19"/>
        <v>-7.0000000000000071</v>
      </c>
    </row>
    <row r="6" spans="2:49" x14ac:dyDescent="0.4">
      <c r="B6" s="1230"/>
      <c r="C6" s="19" t="s">
        <v>197</v>
      </c>
      <c r="D6" s="31">
        <v>147</v>
      </c>
      <c r="E6" s="31">
        <v>114</v>
      </c>
      <c r="F6" s="31">
        <v>103</v>
      </c>
      <c r="G6" s="33">
        <f t="shared" si="0"/>
        <v>15</v>
      </c>
      <c r="H6" s="33">
        <f t="shared" si="1"/>
        <v>29.9</v>
      </c>
      <c r="I6" s="33">
        <f t="shared" si="2"/>
        <v>57.599999999999994</v>
      </c>
      <c r="J6" s="33">
        <v>155</v>
      </c>
      <c r="K6" s="33">
        <v>111</v>
      </c>
      <c r="L6" s="33">
        <v>97</v>
      </c>
      <c r="M6" s="33">
        <f t="shared" si="3"/>
        <v>14.482758620689655</v>
      </c>
      <c r="N6" s="33">
        <f t="shared" si="4"/>
        <v>37.4</v>
      </c>
      <c r="O6" s="33">
        <f t="shared" si="5"/>
        <v>60.8</v>
      </c>
      <c r="P6" s="33">
        <v>162</v>
      </c>
      <c r="Q6" s="33">
        <v>109</v>
      </c>
      <c r="R6" s="33">
        <v>90</v>
      </c>
      <c r="S6" s="33">
        <f t="shared" si="6"/>
        <v>15.833333333333334</v>
      </c>
      <c r="T6" s="33">
        <f t="shared" si="7"/>
        <v>44.4</v>
      </c>
      <c r="U6" s="33">
        <f t="shared" si="8"/>
        <v>63.5</v>
      </c>
      <c r="V6" s="33">
        <v>169</v>
      </c>
      <c r="W6" s="33">
        <v>106</v>
      </c>
      <c r="X6" s="33">
        <v>83</v>
      </c>
      <c r="Y6" s="33">
        <f t="shared" si="9"/>
        <v>16.046511627906977</v>
      </c>
      <c r="Z6" s="33">
        <f t="shared" si="10"/>
        <v>50.9</v>
      </c>
      <c r="AA6" s="33">
        <f t="shared" si="11"/>
        <v>66.3</v>
      </c>
      <c r="AB6" s="33">
        <v>175</v>
      </c>
      <c r="AC6" s="33">
        <v>102</v>
      </c>
      <c r="AD6" s="33">
        <v>75</v>
      </c>
      <c r="AE6" s="33">
        <f t="shared" si="12"/>
        <v>16.2</v>
      </c>
      <c r="AF6" s="33">
        <f t="shared" si="13"/>
        <v>57.099999999999994</v>
      </c>
      <c r="AG6" s="33">
        <f t="shared" si="14"/>
        <v>68.600000000000009</v>
      </c>
      <c r="AI6" s="33">
        <f t="shared" ref="AI6:AK69" si="20">G6-G5</f>
        <v>-20.294117647058826</v>
      </c>
      <c r="AJ6" s="33">
        <f t="shared" si="15"/>
        <v>-6.8000000000000043</v>
      </c>
      <c r="AK6" s="33">
        <f t="shared" si="15"/>
        <v>3.0999999999999872</v>
      </c>
      <c r="AL6" s="33">
        <f t="shared" ref="AL6:AN69" si="21">M6-M5</f>
        <v>-21.338136901698402</v>
      </c>
      <c r="AM6" s="33">
        <f t="shared" si="16"/>
        <v>-9.1000000000000014</v>
      </c>
      <c r="AN6" s="33">
        <f t="shared" si="16"/>
        <v>4.3000000000000043</v>
      </c>
      <c r="AO6" s="33">
        <f t="shared" ref="AO6:AQ69" si="22">S6-S5</f>
        <v>-20.595238095238095</v>
      </c>
      <c r="AP6" s="33">
        <f t="shared" si="17"/>
        <v>-11.999999999999993</v>
      </c>
      <c r="AQ6" s="33">
        <f t="shared" si="17"/>
        <v>5.1000000000000014</v>
      </c>
      <c r="AR6" s="33">
        <f t="shared" ref="AR6:AT69" si="23">Y6-Y5</f>
        <v>-21.37923094635045</v>
      </c>
      <c r="AS6" s="33">
        <f t="shared" si="18"/>
        <v>-15.100000000000001</v>
      </c>
      <c r="AT6" s="33">
        <f t="shared" si="18"/>
        <v>6.2999999999999972</v>
      </c>
      <c r="AU6" s="33">
        <f t="shared" ref="AU6:AW69" si="24">AE6-AE5</f>
        <v>-22.623529411764704</v>
      </c>
      <c r="AV6" s="33">
        <f t="shared" si="19"/>
        <v>-19.200000000000003</v>
      </c>
      <c r="AW6" s="33">
        <f t="shared" si="19"/>
        <v>7.4000000000000128</v>
      </c>
    </row>
    <row r="7" spans="2:49" x14ac:dyDescent="0.4">
      <c r="B7" s="1230"/>
      <c r="C7" s="19" t="s">
        <v>243</v>
      </c>
      <c r="D7" s="31">
        <v>146</v>
      </c>
      <c r="E7" s="31">
        <v>113</v>
      </c>
      <c r="F7" s="31">
        <v>114</v>
      </c>
      <c r="G7" s="33">
        <f t="shared" si="0"/>
        <v>-1.8181818181818181</v>
      </c>
      <c r="H7" s="33">
        <f t="shared" si="1"/>
        <v>22.6</v>
      </c>
      <c r="I7" s="33">
        <f t="shared" si="2"/>
        <v>57.3</v>
      </c>
      <c r="J7" s="33">
        <v>154</v>
      </c>
      <c r="K7" s="33">
        <v>110</v>
      </c>
      <c r="L7" s="33">
        <v>111</v>
      </c>
      <c r="M7" s="33">
        <f t="shared" si="3"/>
        <v>-1.3636363636363635</v>
      </c>
      <c r="N7" s="33">
        <f t="shared" si="4"/>
        <v>28.599999999999998</v>
      </c>
      <c r="O7" s="33">
        <f t="shared" si="5"/>
        <v>60.4</v>
      </c>
      <c r="P7" s="33">
        <v>161</v>
      </c>
      <c r="Q7" s="33">
        <v>107</v>
      </c>
      <c r="R7" s="33">
        <v>109</v>
      </c>
      <c r="S7" s="33">
        <f t="shared" si="6"/>
        <v>-2.2222222222222223</v>
      </c>
      <c r="T7" s="33">
        <f t="shared" si="7"/>
        <v>33.5</v>
      </c>
      <c r="U7" s="33">
        <f t="shared" si="8"/>
        <v>63.1</v>
      </c>
      <c r="V7" s="33">
        <v>169</v>
      </c>
      <c r="W7" s="33">
        <v>103</v>
      </c>
      <c r="X7" s="33">
        <v>106</v>
      </c>
      <c r="Y7" s="33">
        <f t="shared" si="9"/>
        <v>-2.7272727272727271</v>
      </c>
      <c r="Z7" s="33">
        <f t="shared" si="10"/>
        <v>39.1</v>
      </c>
      <c r="AA7" s="33">
        <f t="shared" si="11"/>
        <v>66.3</v>
      </c>
      <c r="AB7" s="33">
        <v>175</v>
      </c>
      <c r="AC7" s="33">
        <v>100</v>
      </c>
      <c r="AD7" s="33">
        <v>104</v>
      </c>
      <c r="AE7" s="33">
        <f t="shared" si="12"/>
        <v>-3.2</v>
      </c>
      <c r="AF7" s="33">
        <f t="shared" si="13"/>
        <v>42.9</v>
      </c>
      <c r="AG7" s="33">
        <f t="shared" si="14"/>
        <v>68.600000000000009</v>
      </c>
      <c r="AI7" s="33">
        <f t="shared" si="20"/>
        <v>-16.818181818181817</v>
      </c>
      <c r="AJ7" s="33">
        <f t="shared" si="15"/>
        <v>-7.2999999999999972</v>
      </c>
      <c r="AK7" s="33">
        <f t="shared" si="15"/>
        <v>-0.29999999999999716</v>
      </c>
      <c r="AL7" s="33">
        <f t="shared" si="21"/>
        <v>-15.846394984326018</v>
      </c>
      <c r="AM7" s="33">
        <f t="shared" si="16"/>
        <v>-8.8000000000000007</v>
      </c>
      <c r="AN7" s="33">
        <f t="shared" si="16"/>
        <v>-0.39999999999999858</v>
      </c>
      <c r="AO7" s="33">
        <f t="shared" si="22"/>
        <v>-18.055555555555557</v>
      </c>
      <c r="AP7" s="33">
        <f t="shared" si="17"/>
        <v>-10.899999999999999</v>
      </c>
      <c r="AQ7" s="33">
        <f t="shared" si="17"/>
        <v>-0.39999999999999858</v>
      </c>
      <c r="AR7" s="33">
        <f t="shared" si="23"/>
        <v>-18.773784355179703</v>
      </c>
      <c r="AS7" s="33">
        <f t="shared" si="18"/>
        <v>-11.799999999999997</v>
      </c>
      <c r="AT7" s="33">
        <f t="shared" si="18"/>
        <v>0</v>
      </c>
      <c r="AU7" s="33">
        <f t="shared" si="24"/>
        <v>-19.399999999999999</v>
      </c>
      <c r="AV7" s="33">
        <f t="shared" si="19"/>
        <v>-14.199999999999996</v>
      </c>
      <c r="AW7" s="33">
        <f t="shared" si="19"/>
        <v>0</v>
      </c>
    </row>
    <row r="8" spans="2:49" x14ac:dyDescent="0.4">
      <c r="B8" s="1230"/>
      <c r="C8" s="21" t="s">
        <v>206</v>
      </c>
      <c r="D8" s="32">
        <v>136</v>
      </c>
      <c r="E8" s="32">
        <v>120</v>
      </c>
      <c r="F8" s="32">
        <v>86</v>
      </c>
      <c r="G8" s="34">
        <f t="shared" si="0"/>
        <v>40.799999999999997</v>
      </c>
      <c r="H8" s="34">
        <f t="shared" si="1"/>
        <v>36.799999999999997</v>
      </c>
      <c r="I8" s="34">
        <f t="shared" si="2"/>
        <v>53.300000000000004</v>
      </c>
      <c r="J8" s="34">
        <v>141</v>
      </c>
      <c r="K8" s="34">
        <v>119</v>
      </c>
      <c r="L8" s="34">
        <v>74</v>
      </c>
      <c r="M8" s="34">
        <f t="shared" si="3"/>
        <v>40.298507462686565</v>
      </c>
      <c r="N8" s="34">
        <f t="shared" si="4"/>
        <v>47.5</v>
      </c>
      <c r="O8" s="34">
        <f t="shared" si="5"/>
        <v>55.300000000000004</v>
      </c>
      <c r="P8" s="34">
        <v>144</v>
      </c>
      <c r="Q8" s="34">
        <v>118</v>
      </c>
      <c r="R8" s="34">
        <v>61</v>
      </c>
      <c r="S8" s="34">
        <f t="shared" si="6"/>
        <v>41.204819277108435</v>
      </c>
      <c r="T8" s="34">
        <f t="shared" si="7"/>
        <v>57.599999999999994</v>
      </c>
      <c r="U8" s="34">
        <f t="shared" si="8"/>
        <v>56.499999999999993</v>
      </c>
      <c r="V8" s="34">
        <v>148</v>
      </c>
      <c r="W8" s="34">
        <v>118</v>
      </c>
      <c r="X8" s="34">
        <v>47</v>
      </c>
      <c r="Y8" s="34">
        <f t="shared" si="9"/>
        <v>42.178217821782177</v>
      </c>
      <c r="Z8" s="34">
        <f t="shared" si="10"/>
        <v>68.2</v>
      </c>
      <c r="AA8" s="34">
        <f t="shared" si="11"/>
        <v>57.999999999999993</v>
      </c>
      <c r="AB8" s="34">
        <v>150</v>
      </c>
      <c r="AC8" s="34">
        <v>117</v>
      </c>
      <c r="AD8" s="34">
        <v>30</v>
      </c>
      <c r="AE8" s="34">
        <f t="shared" si="12"/>
        <v>43.5</v>
      </c>
      <c r="AF8" s="34">
        <f t="shared" si="13"/>
        <v>80</v>
      </c>
      <c r="AG8" s="34">
        <f t="shared" si="14"/>
        <v>58.8</v>
      </c>
      <c r="AI8" s="34">
        <f t="shared" si="20"/>
        <v>42.618181818181817</v>
      </c>
      <c r="AJ8" s="34">
        <f t="shared" si="15"/>
        <v>14.199999999999996</v>
      </c>
      <c r="AK8" s="34">
        <f t="shared" si="15"/>
        <v>-3.9999999999999929</v>
      </c>
      <c r="AL8" s="34">
        <f t="shared" si="21"/>
        <v>41.662143826322932</v>
      </c>
      <c r="AM8" s="34">
        <f t="shared" si="16"/>
        <v>18.900000000000002</v>
      </c>
      <c r="AN8" s="34">
        <f t="shared" si="16"/>
        <v>-5.0999999999999943</v>
      </c>
      <c r="AO8" s="34">
        <f t="shared" si="22"/>
        <v>43.427041499330656</v>
      </c>
      <c r="AP8" s="34">
        <f t="shared" si="17"/>
        <v>24.099999999999994</v>
      </c>
      <c r="AQ8" s="34">
        <f t="shared" si="17"/>
        <v>-6.6000000000000085</v>
      </c>
      <c r="AR8" s="34">
        <f t="shared" si="23"/>
        <v>44.905490549054903</v>
      </c>
      <c r="AS8" s="34">
        <f t="shared" si="18"/>
        <v>29.1</v>
      </c>
      <c r="AT8" s="34">
        <f t="shared" si="18"/>
        <v>-8.3000000000000043</v>
      </c>
      <c r="AU8" s="34">
        <f t="shared" si="24"/>
        <v>46.7</v>
      </c>
      <c r="AV8" s="34">
        <f t="shared" si="19"/>
        <v>37.1</v>
      </c>
      <c r="AW8" s="34">
        <f t="shared" si="19"/>
        <v>-9.8000000000000114</v>
      </c>
    </row>
    <row r="9" spans="2:49" x14ac:dyDescent="0.4">
      <c r="B9" s="1230"/>
      <c r="C9" s="17" t="s">
        <v>198</v>
      </c>
      <c r="D9" s="22">
        <v>146</v>
      </c>
      <c r="E9" s="22">
        <v>115</v>
      </c>
      <c r="F9" s="22">
        <v>100</v>
      </c>
      <c r="G9" s="28">
        <f t="shared" si="0"/>
        <v>19.565217391304348</v>
      </c>
      <c r="H9" s="28">
        <f t="shared" si="1"/>
        <v>31.5</v>
      </c>
      <c r="I9" s="28">
        <f t="shared" si="2"/>
        <v>57.3</v>
      </c>
      <c r="J9" s="28">
        <v>154</v>
      </c>
      <c r="K9" s="28">
        <v>112</v>
      </c>
      <c r="L9" s="28">
        <v>93</v>
      </c>
      <c r="M9" s="28">
        <f t="shared" si="3"/>
        <v>18.688524590163933</v>
      </c>
      <c r="N9" s="28">
        <f t="shared" si="4"/>
        <v>39.6</v>
      </c>
      <c r="O9" s="28">
        <f t="shared" si="5"/>
        <v>60.4</v>
      </c>
      <c r="P9" s="28">
        <v>160</v>
      </c>
      <c r="Q9" s="28">
        <v>110</v>
      </c>
      <c r="R9" s="28">
        <v>84</v>
      </c>
      <c r="S9" s="28">
        <f t="shared" si="6"/>
        <v>20.526315789473685</v>
      </c>
      <c r="T9" s="28">
        <f t="shared" si="7"/>
        <v>47.5</v>
      </c>
      <c r="U9" s="28">
        <f t="shared" si="8"/>
        <v>62.7</v>
      </c>
      <c r="V9" s="28">
        <v>167</v>
      </c>
      <c r="W9" s="28">
        <v>107</v>
      </c>
      <c r="X9" s="28">
        <v>76</v>
      </c>
      <c r="Y9" s="28">
        <f t="shared" si="9"/>
        <v>20.439560439560438</v>
      </c>
      <c r="Z9" s="28">
        <f t="shared" si="10"/>
        <v>54.500000000000007</v>
      </c>
      <c r="AA9" s="28">
        <f t="shared" si="11"/>
        <v>65.5</v>
      </c>
      <c r="AB9" s="28">
        <v>173</v>
      </c>
      <c r="AC9" s="28">
        <v>104</v>
      </c>
      <c r="AD9" s="28">
        <v>68</v>
      </c>
      <c r="AE9" s="28">
        <f t="shared" si="12"/>
        <v>20.571428571428573</v>
      </c>
      <c r="AF9" s="28">
        <f t="shared" si="13"/>
        <v>60.699999999999996</v>
      </c>
      <c r="AG9" s="28">
        <f t="shared" si="14"/>
        <v>67.800000000000011</v>
      </c>
      <c r="AI9" s="28">
        <f t="shared" si="20"/>
        <v>-21.234782608695649</v>
      </c>
      <c r="AJ9" s="28">
        <f t="shared" si="15"/>
        <v>-5.2999999999999972</v>
      </c>
      <c r="AK9" s="28">
        <f t="shared" si="15"/>
        <v>3.9999999999999929</v>
      </c>
      <c r="AL9" s="28">
        <f t="shared" si="21"/>
        <v>-21.609982872522632</v>
      </c>
      <c r="AM9" s="28">
        <f t="shared" si="16"/>
        <v>-7.8999999999999986</v>
      </c>
      <c r="AN9" s="28">
        <f t="shared" si="16"/>
        <v>5.0999999999999943</v>
      </c>
      <c r="AO9" s="28">
        <f t="shared" si="22"/>
        <v>-20.67850348763475</v>
      </c>
      <c r="AP9" s="28">
        <f t="shared" si="17"/>
        <v>-10.099999999999994</v>
      </c>
      <c r="AQ9" s="28">
        <f t="shared" si="17"/>
        <v>6.2000000000000099</v>
      </c>
      <c r="AR9" s="28">
        <f t="shared" si="23"/>
        <v>-21.738657382221739</v>
      </c>
      <c r="AS9" s="28">
        <f t="shared" si="18"/>
        <v>-13.699999999999996</v>
      </c>
      <c r="AT9" s="28">
        <f t="shared" si="18"/>
        <v>7.5000000000000071</v>
      </c>
      <c r="AU9" s="28">
        <f t="shared" si="24"/>
        <v>-22.928571428571427</v>
      </c>
      <c r="AV9" s="28">
        <f t="shared" si="19"/>
        <v>-19.300000000000004</v>
      </c>
      <c r="AW9" s="28">
        <f t="shared" si="19"/>
        <v>9.0000000000000142</v>
      </c>
    </row>
    <row r="10" spans="2:49" x14ac:dyDescent="0.4">
      <c r="B10" s="1230"/>
      <c r="C10" s="19" t="s">
        <v>202</v>
      </c>
      <c r="D10" s="31">
        <v>147</v>
      </c>
      <c r="E10" s="31">
        <v>113</v>
      </c>
      <c r="F10" s="31">
        <v>112</v>
      </c>
      <c r="G10" s="33">
        <f t="shared" si="0"/>
        <v>1.7142857142857142</v>
      </c>
      <c r="H10" s="33">
        <f t="shared" si="1"/>
        <v>23.799999999999997</v>
      </c>
      <c r="I10" s="33">
        <f t="shared" si="2"/>
        <v>57.599999999999994</v>
      </c>
      <c r="J10" s="33">
        <v>155</v>
      </c>
      <c r="K10" s="33">
        <v>110</v>
      </c>
      <c r="L10" s="33">
        <v>108</v>
      </c>
      <c r="M10" s="33">
        <f t="shared" si="3"/>
        <v>2.5531914893617023</v>
      </c>
      <c r="N10" s="33">
        <f t="shared" si="4"/>
        <v>30.3</v>
      </c>
      <c r="O10" s="33">
        <f t="shared" si="5"/>
        <v>60.8</v>
      </c>
      <c r="P10" s="33">
        <v>162</v>
      </c>
      <c r="Q10" s="33">
        <v>107</v>
      </c>
      <c r="R10" s="33">
        <v>104</v>
      </c>
      <c r="S10" s="33">
        <f t="shared" si="6"/>
        <v>3.103448275862069</v>
      </c>
      <c r="T10" s="33">
        <f t="shared" si="7"/>
        <v>35.799999999999997</v>
      </c>
      <c r="U10" s="33">
        <f t="shared" si="8"/>
        <v>63.5</v>
      </c>
      <c r="V10" s="33">
        <v>170</v>
      </c>
      <c r="W10" s="33">
        <v>103</v>
      </c>
      <c r="X10" s="33">
        <v>101</v>
      </c>
      <c r="Y10" s="33">
        <f t="shared" si="9"/>
        <v>1.7391304347826086</v>
      </c>
      <c r="Z10" s="33">
        <f t="shared" si="10"/>
        <v>40.6</v>
      </c>
      <c r="AA10" s="33">
        <f t="shared" si="11"/>
        <v>66.7</v>
      </c>
      <c r="AB10" s="33">
        <v>176</v>
      </c>
      <c r="AC10" s="33">
        <v>100</v>
      </c>
      <c r="AD10" s="33">
        <v>97</v>
      </c>
      <c r="AE10" s="33">
        <f t="shared" si="12"/>
        <v>2.278481012658228</v>
      </c>
      <c r="AF10" s="33">
        <f t="shared" si="13"/>
        <v>44.9</v>
      </c>
      <c r="AG10" s="33">
        <f t="shared" si="14"/>
        <v>69</v>
      </c>
      <c r="AI10" s="33">
        <f t="shared" si="20"/>
        <v>-17.850931677018632</v>
      </c>
      <c r="AJ10" s="33">
        <f t="shared" si="15"/>
        <v>-7.7000000000000028</v>
      </c>
      <c r="AK10" s="33">
        <f t="shared" si="15"/>
        <v>0.29999999999999716</v>
      </c>
      <c r="AL10" s="33">
        <f t="shared" si="21"/>
        <v>-16.135333100802232</v>
      </c>
      <c r="AM10" s="33">
        <f t="shared" si="16"/>
        <v>-9.3000000000000007</v>
      </c>
      <c r="AN10" s="33">
        <f t="shared" si="16"/>
        <v>0.39999999999999858</v>
      </c>
      <c r="AO10" s="33">
        <f t="shared" si="22"/>
        <v>-17.422867513611617</v>
      </c>
      <c r="AP10" s="33">
        <f t="shared" si="17"/>
        <v>-11.700000000000003</v>
      </c>
      <c r="AQ10" s="33">
        <f t="shared" si="17"/>
        <v>0.79999999999999716</v>
      </c>
      <c r="AR10" s="33">
        <f t="shared" si="23"/>
        <v>-18.700430004777829</v>
      </c>
      <c r="AS10" s="33">
        <f t="shared" si="18"/>
        <v>-13.900000000000006</v>
      </c>
      <c r="AT10" s="33">
        <f t="shared" si="18"/>
        <v>1.2000000000000028</v>
      </c>
      <c r="AU10" s="33">
        <f t="shared" si="24"/>
        <v>-18.292947558770344</v>
      </c>
      <c r="AV10" s="33">
        <f t="shared" si="19"/>
        <v>-15.799999999999997</v>
      </c>
      <c r="AW10" s="33">
        <f t="shared" si="19"/>
        <v>1.1999999999999886</v>
      </c>
    </row>
    <row r="11" spans="2:49" x14ac:dyDescent="0.4">
      <c r="B11" s="1230"/>
      <c r="C11" s="19" t="s">
        <v>207</v>
      </c>
      <c r="D11" s="31">
        <v>133</v>
      </c>
      <c r="E11" s="31">
        <v>121</v>
      </c>
      <c r="F11" s="31">
        <v>85</v>
      </c>
      <c r="G11" s="33">
        <f t="shared" si="0"/>
        <v>45</v>
      </c>
      <c r="H11" s="33">
        <f t="shared" si="1"/>
        <v>36.1</v>
      </c>
      <c r="I11" s="33">
        <f t="shared" si="2"/>
        <v>52.2</v>
      </c>
      <c r="J11" s="33">
        <v>136</v>
      </c>
      <c r="K11" s="33">
        <v>121</v>
      </c>
      <c r="L11" s="33">
        <v>72</v>
      </c>
      <c r="M11" s="33">
        <f t="shared" si="3"/>
        <v>45.9375</v>
      </c>
      <c r="N11" s="33">
        <f t="shared" si="4"/>
        <v>47.099999999999994</v>
      </c>
      <c r="O11" s="33">
        <f t="shared" si="5"/>
        <v>53.300000000000004</v>
      </c>
      <c r="P11" s="33">
        <v>139</v>
      </c>
      <c r="Q11" s="33">
        <v>120</v>
      </c>
      <c r="R11" s="33">
        <v>58</v>
      </c>
      <c r="S11" s="33">
        <f t="shared" si="6"/>
        <v>45.925925925925924</v>
      </c>
      <c r="T11" s="33">
        <f t="shared" si="7"/>
        <v>58.3</v>
      </c>
      <c r="U11" s="33">
        <f t="shared" si="8"/>
        <v>54.500000000000007</v>
      </c>
      <c r="V11" s="33">
        <v>142</v>
      </c>
      <c r="W11" s="33">
        <v>120</v>
      </c>
      <c r="X11" s="33">
        <v>44</v>
      </c>
      <c r="Y11" s="33">
        <f t="shared" si="9"/>
        <v>46.530612244897959</v>
      </c>
      <c r="Z11" s="33">
        <f t="shared" si="10"/>
        <v>69</v>
      </c>
      <c r="AA11" s="33">
        <f t="shared" si="11"/>
        <v>55.7</v>
      </c>
      <c r="AB11" s="33">
        <v>144</v>
      </c>
      <c r="AC11" s="33">
        <v>119</v>
      </c>
      <c r="AD11" s="33">
        <v>23</v>
      </c>
      <c r="AE11" s="33">
        <f t="shared" si="12"/>
        <v>47.603305785123965</v>
      </c>
      <c r="AF11" s="33">
        <f t="shared" si="13"/>
        <v>84</v>
      </c>
      <c r="AG11" s="33">
        <f t="shared" si="14"/>
        <v>56.499999999999993</v>
      </c>
      <c r="AI11" s="33">
        <f t="shared" si="20"/>
        <v>43.285714285714285</v>
      </c>
      <c r="AJ11" s="33">
        <f t="shared" si="15"/>
        <v>12.300000000000004</v>
      </c>
      <c r="AK11" s="33">
        <f t="shared" si="15"/>
        <v>-5.3999999999999915</v>
      </c>
      <c r="AL11" s="33">
        <f t="shared" si="21"/>
        <v>43.384308510638299</v>
      </c>
      <c r="AM11" s="33">
        <f t="shared" si="16"/>
        <v>16.799999999999994</v>
      </c>
      <c r="AN11" s="33">
        <f t="shared" si="16"/>
        <v>-7.4999999999999929</v>
      </c>
      <c r="AO11" s="33">
        <f t="shared" si="22"/>
        <v>42.822477650063853</v>
      </c>
      <c r="AP11" s="33">
        <f t="shared" si="17"/>
        <v>22.5</v>
      </c>
      <c r="AQ11" s="33">
        <f t="shared" si="17"/>
        <v>-8.9999999999999929</v>
      </c>
      <c r="AR11" s="33">
        <f t="shared" si="23"/>
        <v>44.79148181011535</v>
      </c>
      <c r="AS11" s="33">
        <f t="shared" si="18"/>
        <v>28.4</v>
      </c>
      <c r="AT11" s="33">
        <f t="shared" si="18"/>
        <v>-11</v>
      </c>
      <c r="AU11" s="33">
        <f t="shared" si="24"/>
        <v>45.324824772465739</v>
      </c>
      <c r="AV11" s="33">
        <f t="shared" si="19"/>
        <v>39.1</v>
      </c>
      <c r="AW11" s="33">
        <f t="shared" si="19"/>
        <v>-12.500000000000007</v>
      </c>
    </row>
    <row r="12" spans="2:49" x14ac:dyDescent="0.4">
      <c r="B12" s="1230"/>
      <c r="C12" s="19" t="s">
        <v>242</v>
      </c>
      <c r="D12" s="31">
        <v>145</v>
      </c>
      <c r="E12" s="31">
        <v>115</v>
      </c>
      <c r="F12" s="31">
        <v>97</v>
      </c>
      <c r="G12" s="33">
        <f t="shared" si="0"/>
        <v>22.5</v>
      </c>
      <c r="H12" s="33">
        <f t="shared" si="1"/>
        <v>33.1</v>
      </c>
      <c r="I12" s="33">
        <f t="shared" si="2"/>
        <v>56.899999999999991</v>
      </c>
      <c r="J12" s="33">
        <v>152</v>
      </c>
      <c r="K12" s="33">
        <v>113</v>
      </c>
      <c r="L12" s="33">
        <v>88</v>
      </c>
      <c r="M12" s="33">
        <f t="shared" si="3"/>
        <v>23.4375</v>
      </c>
      <c r="N12" s="33">
        <f t="shared" si="4"/>
        <v>42.1</v>
      </c>
      <c r="O12" s="33">
        <f t="shared" si="5"/>
        <v>59.599999999999994</v>
      </c>
      <c r="P12" s="33">
        <v>158</v>
      </c>
      <c r="Q12" s="33">
        <v>111</v>
      </c>
      <c r="R12" s="33">
        <v>79</v>
      </c>
      <c r="S12" s="33">
        <f t="shared" si="6"/>
        <v>24.303797468354432</v>
      </c>
      <c r="T12" s="33">
        <f t="shared" si="7"/>
        <v>50</v>
      </c>
      <c r="U12" s="33">
        <f t="shared" si="8"/>
        <v>62</v>
      </c>
      <c r="V12" s="33">
        <v>164</v>
      </c>
      <c r="W12" s="33">
        <v>109</v>
      </c>
      <c r="X12" s="33">
        <v>70</v>
      </c>
      <c r="Y12" s="33">
        <f t="shared" si="9"/>
        <v>24.893617021276597</v>
      </c>
      <c r="Z12" s="33">
        <f t="shared" si="10"/>
        <v>57.3</v>
      </c>
      <c r="AA12" s="33">
        <f t="shared" si="11"/>
        <v>64.3</v>
      </c>
      <c r="AB12" s="33">
        <v>169</v>
      </c>
      <c r="AC12" s="33">
        <v>107</v>
      </c>
      <c r="AD12" s="33">
        <v>59</v>
      </c>
      <c r="AE12" s="33">
        <f t="shared" si="12"/>
        <v>26.181818181818183</v>
      </c>
      <c r="AF12" s="33">
        <f t="shared" si="13"/>
        <v>65.100000000000009</v>
      </c>
      <c r="AG12" s="33">
        <f t="shared" si="14"/>
        <v>66.3</v>
      </c>
      <c r="AI12" s="33">
        <f t="shared" si="20"/>
        <v>-22.5</v>
      </c>
      <c r="AJ12" s="33">
        <f t="shared" si="15"/>
        <v>-3</v>
      </c>
      <c r="AK12" s="33">
        <f t="shared" si="15"/>
        <v>4.6999999999999886</v>
      </c>
      <c r="AL12" s="33">
        <f t="shared" si="21"/>
        <v>-22.5</v>
      </c>
      <c r="AM12" s="33">
        <f t="shared" si="16"/>
        <v>-4.9999999999999929</v>
      </c>
      <c r="AN12" s="33">
        <f t="shared" si="16"/>
        <v>6.2999999999999901</v>
      </c>
      <c r="AO12" s="33">
        <f t="shared" si="22"/>
        <v>-21.622128457571492</v>
      </c>
      <c r="AP12" s="33">
        <f t="shared" si="17"/>
        <v>-8.2999999999999972</v>
      </c>
      <c r="AQ12" s="33">
        <f t="shared" si="17"/>
        <v>7.4999999999999929</v>
      </c>
      <c r="AR12" s="33">
        <f t="shared" si="23"/>
        <v>-21.636995223621362</v>
      </c>
      <c r="AS12" s="33">
        <f t="shared" si="18"/>
        <v>-11.700000000000003</v>
      </c>
      <c r="AT12" s="33">
        <f t="shared" si="18"/>
        <v>8.5999999999999943</v>
      </c>
      <c r="AU12" s="33">
        <f t="shared" si="24"/>
        <v>-21.421487603305781</v>
      </c>
      <c r="AV12" s="33">
        <f t="shared" si="19"/>
        <v>-18.899999999999991</v>
      </c>
      <c r="AW12" s="33">
        <f t="shared" si="19"/>
        <v>9.8000000000000043</v>
      </c>
    </row>
    <row r="13" spans="2:49" x14ac:dyDescent="0.4">
      <c r="B13" s="1230"/>
      <c r="C13" s="21" t="s">
        <v>203</v>
      </c>
      <c r="D13" s="32">
        <v>147</v>
      </c>
      <c r="E13" s="32">
        <v>113</v>
      </c>
      <c r="F13" s="32">
        <v>109</v>
      </c>
      <c r="G13" s="34">
        <f t="shared" si="0"/>
        <v>6.3157894736842106</v>
      </c>
      <c r="H13" s="34">
        <f t="shared" si="1"/>
        <v>25.900000000000002</v>
      </c>
      <c r="I13" s="34">
        <f t="shared" si="2"/>
        <v>57.599999999999994</v>
      </c>
      <c r="J13" s="34">
        <v>155</v>
      </c>
      <c r="K13" s="34">
        <v>110</v>
      </c>
      <c r="L13" s="34">
        <v>105</v>
      </c>
      <c r="M13" s="34">
        <f t="shared" si="3"/>
        <v>6</v>
      </c>
      <c r="N13" s="34">
        <f t="shared" si="4"/>
        <v>32.300000000000004</v>
      </c>
      <c r="O13" s="34">
        <f t="shared" si="5"/>
        <v>60.8</v>
      </c>
      <c r="P13" s="34">
        <v>163</v>
      </c>
      <c r="Q13" s="34">
        <v>107</v>
      </c>
      <c r="R13" s="34">
        <v>100</v>
      </c>
      <c r="S13" s="34">
        <f t="shared" si="6"/>
        <v>6.666666666666667</v>
      </c>
      <c r="T13" s="34">
        <f t="shared" si="7"/>
        <v>38.700000000000003</v>
      </c>
      <c r="U13" s="34">
        <f t="shared" si="8"/>
        <v>63.9</v>
      </c>
      <c r="V13" s="34">
        <v>170</v>
      </c>
      <c r="W13" s="34">
        <v>104</v>
      </c>
      <c r="X13" s="34">
        <v>96</v>
      </c>
      <c r="Y13" s="34">
        <f t="shared" si="9"/>
        <v>6.4864864864864868</v>
      </c>
      <c r="Z13" s="34">
        <f t="shared" si="10"/>
        <v>43.5</v>
      </c>
      <c r="AA13" s="34">
        <f t="shared" si="11"/>
        <v>66.7</v>
      </c>
      <c r="AB13" s="34">
        <v>177</v>
      </c>
      <c r="AC13" s="34">
        <v>100</v>
      </c>
      <c r="AD13" s="34">
        <v>91</v>
      </c>
      <c r="AE13" s="34">
        <f t="shared" si="12"/>
        <v>6.2790697674418601</v>
      </c>
      <c r="AF13" s="34">
        <f t="shared" si="13"/>
        <v>48.6</v>
      </c>
      <c r="AG13" s="34">
        <f t="shared" si="14"/>
        <v>69.399999999999991</v>
      </c>
      <c r="AI13" s="34">
        <f t="shared" si="20"/>
        <v>-16.184210526315788</v>
      </c>
      <c r="AJ13" s="34">
        <f t="shared" si="15"/>
        <v>-7.1999999999999993</v>
      </c>
      <c r="AK13" s="34">
        <f t="shared" si="15"/>
        <v>0.70000000000000284</v>
      </c>
      <c r="AL13" s="34">
        <f t="shared" si="21"/>
        <v>-17.4375</v>
      </c>
      <c r="AM13" s="34">
        <f t="shared" si="16"/>
        <v>-9.7999999999999972</v>
      </c>
      <c r="AN13" s="34">
        <f t="shared" si="16"/>
        <v>1.2000000000000028</v>
      </c>
      <c r="AO13" s="34">
        <f t="shared" si="22"/>
        <v>-17.637130801687764</v>
      </c>
      <c r="AP13" s="34">
        <f t="shared" si="17"/>
        <v>-11.299999999999997</v>
      </c>
      <c r="AQ13" s="34">
        <f t="shared" si="17"/>
        <v>1.8999999999999986</v>
      </c>
      <c r="AR13" s="34">
        <f t="shared" si="23"/>
        <v>-18.40713053479011</v>
      </c>
      <c r="AS13" s="34">
        <f t="shared" si="18"/>
        <v>-13.799999999999997</v>
      </c>
      <c r="AT13" s="34">
        <f t="shared" si="18"/>
        <v>2.4000000000000057</v>
      </c>
      <c r="AU13" s="34">
        <f t="shared" si="24"/>
        <v>-19.902748414376322</v>
      </c>
      <c r="AV13" s="34">
        <f t="shared" si="19"/>
        <v>-16.500000000000007</v>
      </c>
      <c r="AW13" s="34">
        <f t="shared" si="19"/>
        <v>3.0999999999999943</v>
      </c>
    </row>
    <row r="14" spans="2:49" x14ac:dyDescent="0.4">
      <c r="B14" s="1230"/>
      <c r="C14" s="17" t="s">
        <v>241</v>
      </c>
      <c r="D14" s="22">
        <v>130</v>
      </c>
      <c r="E14" s="22">
        <v>122</v>
      </c>
      <c r="F14" s="22">
        <v>84</v>
      </c>
      <c r="G14" s="28">
        <f t="shared" si="0"/>
        <v>49.565217391304351</v>
      </c>
      <c r="H14" s="28">
        <f t="shared" si="1"/>
        <v>35.4</v>
      </c>
      <c r="I14" s="28">
        <f t="shared" si="2"/>
        <v>51</v>
      </c>
      <c r="J14" s="28">
        <v>133</v>
      </c>
      <c r="K14" s="28">
        <v>122</v>
      </c>
      <c r="L14" s="28">
        <v>71</v>
      </c>
      <c r="M14" s="28">
        <f t="shared" si="3"/>
        <v>49.354838709677416</v>
      </c>
      <c r="N14" s="28">
        <f t="shared" si="4"/>
        <v>46.6</v>
      </c>
      <c r="O14" s="28">
        <f t="shared" si="5"/>
        <v>52.2</v>
      </c>
      <c r="P14" s="28">
        <v>135</v>
      </c>
      <c r="Q14" s="28">
        <v>122</v>
      </c>
      <c r="R14" s="28">
        <v>56</v>
      </c>
      <c r="S14" s="28">
        <f t="shared" si="6"/>
        <v>50.12658227848101</v>
      </c>
      <c r="T14" s="28">
        <f t="shared" si="7"/>
        <v>58.5</v>
      </c>
      <c r="U14" s="28">
        <f t="shared" si="8"/>
        <v>52.900000000000006</v>
      </c>
      <c r="V14" s="28">
        <v>136</v>
      </c>
      <c r="W14" s="28">
        <v>122</v>
      </c>
      <c r="X14" s="28">
        <v>42</v>
      </c>
      <c r="Y14" s="28">
        <f t="shared" si="9"/>
        <v>51.063829787234042</v>
      </c>
      <c r="Z14" s="28">
        <f t="shared" si="10"/>
        <v>69.099999999999994</v>
      </c>
      <c r="AA14" s="28">
        <f t="shared" si="11"/>
        <v>53.300000000000004</v>
      </c>
      <c r="AB14" s="28">
        <v>138</v>
      </c>
      <c r="AC14" s="28">
        <v>122</v>
      </c>
      <c r="AD14" s="28">
        <v>18</v>
      </c>
      <c r="AE14" s="28">
        <f t="shared" si="12"/>
        <v>52</v>
      </c>
      <c r="AF14" s="28">
        <f t="shared" si="13"/>
        <v>87</v>
      </c>
      <c r="AG14" s="28">
        <f t="shared" si="14"/>
        <v>54.1</v>
      </c>
      <c r="AI14" s="28">
        <f t="shared" si="20"/>
        <v>43.249427917620139</v>
      </c>
      <c r="AJ14" s="28">
        <f t="shared" si="15"/>
        <v>9.4999999999999964</v>
      </c>
      <c r="AK14" s="28">
        <f t="shared" si="15"/>
        <v>-6.5999999999999943</v>
      </c>
      <c r="AL14" s="28">
        <f t="shared" si="21"/>
        <v>43.354838709677416</v>
      </c>
      <c r="AM14" s="28">
        <f t="shared" si="16"/>
        <v>14.299999999999997</v>
      </c>
      <c r="AN14" s="28">
        <f t="shared" si="16"/>
        <v>-8.5999999999999943</v>
      </c>
      <c r="AO14" s="28">
        <f t="shared" si="22"/>
        <v>43.459915611814345</v>
      </c>
      <c r="AP14" s="28">
        <f t="shared" si="17"/>
        <v>19.799999999999997</v>
      </c>
      <c r="AQ14" s="28">
        <f t="shared" si="17"/>
        <v>-10.999999999999993</v>
      </c>
      <c r="AR14" s="28">
        <f t="shared" si="23"/>
        <v>44.577343300747557</v>
      </c>
      <c r="AS14" s="28">
        <f t="shared" si="18"/>
        <v>25.599999999999994</v>
      </c>
      <c r="AT14" s="28">
        <f t="shared" si="18"/>
        <v>-13.399999999999999</v>
      </c>
      <c r="AU14" s="28">
        <f t="shared" si="24"/>
        <v>45.720930232558139</v>
      </c>
      <c r="AV14" s="28">
        <f t="shared" si="19"/>
        <v>38.4</v>
      </c>
      <c r="AW14" s="28">
        <f t="shared" si="19"/>
        <v>-15.29999999999999</v>
      </c>
    </row>
    <row r="15" spans="2:49" x14ac:dyDescent="0.4">
      <c r="B15" s="1230"/>
      <c r="C15" s="19" t="s">
        <v>199</v>
      </c>
      <c r="D15" s="31">
        <v>144</v>
      </c>
      <c r="E15" s="31">
        <v>116</v>
      </c>
      <c r="F15" s="31">
        <v>94</v>
      </c>
      <c r="G15" s="33">
        <f t="shared" si="0"/>
        <v>26.4</v>
      </c>
      <c r="H15" s="33">
        <f t="shared" si="1"/>
        <v>34.699999999999996</v>
      </c>
      <c r="I15" s="33">
        <f t="shared" si="2"/>
        <v>56.499999999999993</v>
      </c>
      <c r="J15" s="33">
        <v>150</v>
      </c>
      <c r="K15" s="33">
        <v>114</v>
      </c>
      <c r="L15" s="33">
        <v>85</v>
      </c>
      <c r="M15" s="33">
        <f t="shared" si="3"/>
        <v>26.76923076923077</v>
      </c>
      <c r="N15" s="33">
        <f t="shared" si="4"/>
        <v>43.3</v>
      </c>
      <c r="O15" s="33">
        <f t="shared" si="5"/>
        <v>58.8</v>
      </c>
      <c r="P15" s="33">
        <v>156</v>
      </c>
      <c r="Q15" s="33">
        <v>113</v>
      </c>
      <c r="R15" s="33">
        <v>74</v>
      </c>
      <c r="S15" s="33">
        <f t="shared" si="6"/>
        <v>28.536585365853657</v>
      </c>
      <c r="T15" s="33">
        <f t="shared" si="7"/>
        <v>52.6</v>
      </c>
      <c r="U15" s="33">
        <f t="shared" si="8"/>
        <v>61.199999999999996</v>
      </c>
      <c r="V15" s="33">
        <v>161</v>
      </c>
      <c r="W15" s="33">
        <v>111</v>
      </c>
      <c r="X15" s="33">
        <v>64</v>
      </c>
      <c r="Y15" s="33">
        <f t="shared" si="9"/>
        <v>29.072164948453608</v>
      </c>
      <c r="Z15" s="33">
        <f t="shared" si="10"/>
        <v>60.199999999999996</v>
      </c>
      <c r="AA15" s="33">
        <f t="shared" si="11"/>
        <v>63.1</v>
      </c>
      <c r="AB15" s="33">
        <v>166</v>
      </c>
      <c r="AC15" s="33">
        <v>109</v>
      </c>
      <c r="AD15" s="33">
        <v>53</v>
      </c>
      <c r="AE15" s="33">
        <f t="shared" si="12"/>
        <v>29.734513274336283</v>
      </c>
      <c r="AF15" s="33">
        <f t="shared" si="13"/>
        <v>68.100000000000009</v>
      </c>
      <c r="AG15" s="33">
        <f t="shared" si="14"/>
        <v>65.100000000000009</v>
      </c>
      <c r="AI15" s="33">
        <f t="shared" si="20"/>
        <v>-23.165217391304353</v>
      </c>
      <c r="AJ15" s="33">
        <f t="shared" si="15"/>
        <v>-0.70000000000000284</v>
      </c>
      <c r="AK15" s="33">
        <f t="shared" si="15"/>
        <v>5.4999999999999929</v>
      </c>
      <c r="AL15" s="33">
        <f t="shared" si="21"/>
        <v>-22.585607940446646</v>
      </c>
      <c r="AM15" s="33">
        <f t="shared" si="16"/>
        <v>-3.3000000000000043</v>
      </c>
      <c r="AN15" s="33">
        <f t="shared" si="16"/>
        <v>6.5999999999999943</v>
      </c>
      <c r="AO15" s="33">
        <f t="shared" si="22"/>
        <v>-21.589996912627353</v>
      </c>
      <c r="AP15" s="33">
        <f t="shared" si="17"/>
        <v>-5.8999999999999986</v>
      </c>
      <c r="AQ15" s="33">
        <f t="shared" si="17"/>
        <v>8.2999999999999901</v>
      </c>
      <c r="AR15" s="33">
        <f t="shared" si="23"/>
        <v>-21.991664838780434</v>
      </c>
      <c r="AS15" s="33">
        <f t="shared" si="18"/>
        <v>-8.8999999999999986</v>
      </c>
      <c r="AT15" s="33">
        <f t="shared" si="18"/>
        <v>9.7999999999999972</v>
      </c>
      <c r="AU15" s="33">
        <f t="shared" si="24"/>
        <v>-22.265486725663717</v>
      </c>
      <c r="AV15" s="33">
        <f t="shared" si="19"/>
        <v>-18.899999999999991</v>
      </c>
      <c r="AW15" s="33">
        <f t="shared" si="19"/>
        <v>11.000000000000007</v>
      </c>
    </row>
    <row r="16" spans="2:49" x14ac:dyDescent="0.4">
      <c r="B16" s="1230"/>
      <c r="C16" s="19" t="s">
        <v>204</v>
      </c>
      <c r="D16" s="31">
        <v>147</v>
      </c>
      <c r="E16" s="31">
        <v>114</v>
      </c>
      <c r="F16" s="31">
        <v>106</v>
      </c>
      <c r="G16" s="33">
        <f t="shared" si="0"/>
        <v>11.707317073170731</v>
      </c>
      <c r="H16" s="33">
        <f t="shared" si="1"/>
        <v>27.900000000000002</v>
      </c>
      <c r="I16" s="33">
        <f t="shared" si="2"/>
        <v>57.599999999999994</v>
      </c>
      <c r="J16" s="33">
        <v>155</v>
      </c>
      <c r="K16" s="33">
        <v>111</v>
      </c>
      <c r="L16" s="33">
        <v>101</v>
      </c>
      <c r="M16" s="33">
        <f t="shared" si="3"/>
        <v>11.111111111111111</v>
      </c>
      <c r="N16" s="33">
        <f t="shared" si="4"/>
        <v>34.799999999999997</v>
      </c>
      <c r="O16" s="33">
        <f t="shared" si="5"/>
        <v>60.8</v>
      </c>
      <c r="P16" s="33">
        <v>163</v>
      </c>
      <c r="Q16" s="33">
        <v>108</v>
      </c>
      <c r="R16" s="33">
        <v>95</v>
      </c>
      <c r="S16" s="33">
        <f t="shared" si="6"/>
        <v>11.470588235294118</v>
      </c>
      <c r="T16" s="33">
        <f t="shared" si="7"/>
        <v>41.699999999999996</v>
      </c>
      <c r="U16" s="33">
        <f t="shared" si="8"/>
        <v>63.9</v>
      </c>
      <c r="V16" s="33">
        <v>170</v>
      </c>
      <c r="W16" s="33">
        <v>105</v>
      </c>
      <c r="X16" s="33">
        <v>89</v>
      </c>
      <c r="Y16" s="33">
        <f t="shared" si="9"/>
        <v>11.851851851851851</v>
      </c>
      <c r="Z16" s="33">
        <f t="shared" si="10"/>
        <v>47.599999999999994</v>
      </c>
      <c r="AA16" s="33">
        <f t="shared" si="11"/>
        <v>66.7</v>
      </c>
      <c r="AB16" s="33">
        <v>176</v>
      </c>
      <c r="AC16" s="33">
        <v>101</v>
      </c>
      <c r="AD16" s="33">
        <v>83</v>
      </c>
      <c r="AE16" s="33">
        <f t="shared" si="12"/>
        <v>11.612903225806452</v>
      </c>
      <c r="AF16" s="33">
        <f t="shared" si="13"/>
        <v>52.800000000000004</v>
      </c>
      <c r="AG16" s="33">
        <f t="shared" si="14"/>
        <v>69</v>
      </c>
      <c r="AI16" s="33">
        <f t="shared" si="20"/>
        <v>-14.692682926829267</v>
      </c>
      <c r="AJ16" s="33">
        <f t="shared" si="15"/>
        <v>-6.7999999999999936</v>
      </c>
      <c r="AK16" s="33">
        <f t="shared" si="15"/>
        <v>1.1000000000000014</v>
      </c>
      <c r="AL16" s="33">
        <f t="shared" si="21"/>
        <v>-15.658119658119659</v>
      </c>
      <c r="AM16" s="33">
        <f t="shared" si="16"/>
        <v>-8.5</v>
      </c>
      <c r="AN16" s="33">
        <f t="shared" si="16"/>
        <v>2</v>
      </c>
      <c r="AO16" s="33">
        <f t="shared" si="22"/>
        <v>-17.065997130559538</v>
      </c>
      <c r="AP16" s="33">
        <f t="shared" si="17"/>
        <v>-10.900000000000006</v>
      </c>
      <c r="AQ16" s="33">
        <f t="shared" si="17"/>
        <v>2.7000000000000028</v>
      </c>
      <c r="AR16" s="33">
        <f t="shared" si="23"/>
        <v>-17.220313096601757</v>
      </c>
      <c r="AS16" s="33">
        <f t="shared" si="18"/>
        <v>-12.600000000000001</v>
      </c>
      <c r="AT16" s="33">
        <f t="shared" si="18"/>
        <v>3.6000000000000014</v>
      </c>
      <c r="AU16" s="33">
        <f t="shared" si="24"/>
        <v>-18.121610048529831</v>
      </c>
      <c r="AV16" s="33">
        <f t="shared" si="19"/>
        <v>-15.300000000000004</v>
      </c>
      <c r="AW16" s="33">
        <f t="shared" si="19"/>
        <v>3.8999999999999915</v>
      </c>
    </row>
    <row r="17" spans="2:49" x14ac:dyDescent="0.4">
      <c r="B17" s="1230"/>
      <c r="C17" s="19" t="s">
        <v>208</v>
      </c>
      <c r="D17" s="31">
        <v>127</v>
      </c>
      <c r="E17" s="31">
        <v>123</v>
      </c>
      <c r="F17" s="31">
        <v>84</v>
      </c>
      <c r="G17" s="33">
        <f t="shared" si="0"/>
        <v>54.418604651162788</v>
      </c>
      <c r="H17" s="33">
        <f t="shared" si="1"/>
        <v>33.900000000000006</v>
      </c>
      <c r="I17" s="33">
        <f t="shared" si="2"/>
        <v>49.8</v>
      </c>
      <c r="J17" s="33">
        <v>128</v>
      </c>
      <c r="K17" s="33">
        <v>123</v>
      </c>
      <c r="L17" s="33">
        <v>72</v>
      </c>
      <c r="M17" s="33">
        <f t="shared" si="3"/>
        <v>54.642857142857146</v>
      </c>
      <c r="N17" s="33">
        <f t="shared" si="4"/>
        <v>43.8</v>
      </c>
      <c r="O17" s="33">
        <f t="shared" si="5"/>
        <v>50.2</v>
      </c>
      <c r="P17" s="33">
        <v>130</v>
      </c>
      <c r="Q17" s="33">
        <v>124</v>
      </c>
      <c r="R17" s="33">
        <v>57</v>
      </c>
      <c r="S17" s="33">
        <f t="shared" si="6"/>
        <v>55.06849315068493</v>
      </c>
      <c r="T17" s="33">
        <f t="shared" si="7"/>
        <v>56.2</v>
      </c>
      <c r="U17" s="33">
        <f t="shared" si="8"/>
        <v>51</v>
      </c>
      <c r="V17" s="33">
        <v>131</v>
      </c>
      <c r="W17" s="33">
        <v>124</v>
      </c>
      <c r="X17" s="33">
        <v>42</v>
      </c>
      <c r="Y17" s="33">
        <f t="shared" si="9"/>
        <v>55.280898876404493</v>
      </c>
      <c r="Z17" s="33">
        <f t="shared" si="10"/>
        <v>67.900000000000006</v>
      </c>
      <c r="AA17" s="33">
        <f t="shared" si="11"/>
        <v>51.4</v>
      </c>
      <c r="AB17" s="33">
        <v>132</v>
      </c>
      <c r="AC17" s="33">
        <v>124</v>
      </c>
      <c r="AD17" s="33">
        <v>17</v>
      </c>
      <c r="AE17" s="33">
        <f t="shared" si="12"/>
        <v>55.826086956521742</v>
      </c>
      <c r="AF17" s="33">
        <f t="shared" si="13"/>
        <v>87.1</v>
      </c>
      <c r="AG17" s="33">
        <f t="shared" si="14"/>
        <v>51.800000000000004</v>
      </c>
      <c r="AI17" s="33">
        <f t="shared" si="20"/>
        <v>42.711287577992053</v>
      </c>
      <c r="AJ17" s="33">
        <f t="shared" si="15"/>
        <v>6.0000000000000036</v>
      </c>
      <c r="AK17" s="33">
        <f t="shared" si="15"/>
        <v>-7.7999999999999972</v>
      </c>
      <c r="AL17" s="33">
        <f t="shared" si="21"/>
        <v>43.531746031746039</v>
      </c>
      <c r="AM17" s="33">
        <f t="shared" si="16"/>
        <v>9</v>
      </c>
      <c r="AN17" s="33">
        <f t="shared" si="16"/>
        <v>-10.599999999999994</v>
      </c>
      <c r="AO17" s="33">
        <f t="shared" si="22"/>
        <v>43.597904915390814</v>
      </c>
      <c r="AP17" s="33">
        <f t="shared" si="17"/>
        <v>14.500000000000007</v>
      </c>
      <c r="AQ17" s="33">
        <f t="shared" si="17"/>
        <v>-12.899999999999999</v>
      </c>
      <c r="AR17" s="33">
        <f t="shared" si="23"/>
        <v>43.429047024552645</v>
      </c>
      <c r="AS17" s="33">
        <f t="shared" si="18"/>
        <v>20.300000000000011</v>
      </c>
      <c r="AT17" s="33">
        <f t="shared" si="18"/>
        <v>-15.300000000000004</v>
      </c>
      <c r="AU17" s="33">
        <f t="shared" si="24"/>
        <v>44.213183730715286</v>
      </c>
      <c r="AV17" s="33">
        <f t="shared" si="19"/>
        <v>34.29999999999999</v>
      </c>
      <c r="AW17" s="33">
        <f t="shared" si="19"/>
        <v>-17.199999999999996</v>
      </c>
    </row>
    <row r="18" spans="2:49" x14ac:dyDescent="0.4">
      <c r="B18" s="1231"/>
      <c r="C18" s="21" t="s">
        <v>200</v>
      </c>
      <c r="D18" s="32">
        <v>142</v>
      </c>
      <c r="E18" s="32">
        <v>117</v>
      </c>
      <c r="F18" s="32">
        <v>91</v>
      </c>
      <c r="G18" s="34">
        <f t="shared" si="0"/>
        <v>30.588235294117649</v>
      </c>
      <c r="H18" s="34">
        <f t="shared" si="1"/>
        <v>35.9</v>
      </c>
      <c r="I18" s="34">
        <f t="shared" si="2"/>
        <v>55.7</v>
      </c>
      <c r="J18" s="34">
        <v>148</v>
      </c>
      <c r="K18" s="34">
        <v>116</v>
      </c>
      <c r="L18" s="34">
        <v>81</v>
      </c>
      <c r="M18" s="34">
        <f t="shared" si="3"/>
        <v>31.343283582089551</v>
      </c>
      <c r="N18" s="34">
        <f t="shared" si="4"/>
        <v>45.300000000000004</v>
      </c>
      <c r="O18" s="34">
        <f t="shared" si="5"/>
        <v>57.999999999999993</v>
      </c>
      <c r="P18" s="34">
        <v>153</v>
      </c>
      <c r="Q18" s="34">
        <v>114</v>
      </c>
      <c r="R18" s="34">
        <v>69</v>
      </c>
      <c r="S18" s="34">
        <f t="shared" si="6"/>
        <v>32.142857142857146</v>
      </c>
      <c r="T18" s="34">
        <f t="shared" si="7"/>
        <v>54.900000000000006</v>
      </c>
      <c r="U18" s="34">
        <f t="shared" si="8"/>
        <v>60</v>
      </c>
      <c r="V18" s="34">
        <v>157</v>
      </c>
      <c r="W18" s="34">
        <v>113</v>
      </c>
      <c r="X18" s="34">
        <v>58</v>
      </c>
      <c r="Y18" s="34">
        <f t="shared" si="9"/>
        <v>33.333333333333336</v>
      </c>
      <c r="Z18" s="34">
        <f t="shared" si="10"/>
        <v>63.1</v>
      </c>
      <c r="AA18" s="34">
        <f t="shared" si="11"/>
        <v>61.6</v>
      </c>
      <c r="AB18" s="34">
        <v>161</v>
      </c>
      <c r="AC18" s="34">
        <v>112</v>
      </c>
      <c r="AD18" s="34">
        <v>45</v>
      </c>
      <c r="AE18" s="34">
        <f t="shared" si="12"/>
        <v>34.655172413793103</v>
      </c>
      <c r="AF18" s="34">
        <f t="shared" si="13"/>
        <v>72</v>
      </c>
      <c r="AG18" s="34">
        <f t="shared" si="14"/>
        <v>63.1</v>
      </c>
      <c r="AI18" s="34">
        <f t="shared" si="20"/>
        <v>-23.830369357045139</v>
      </c>
      <c r="AJ18" s="34">
        <f t="shared" si="15"/>
        <v>1.9999999999999929</v>
      </c>
      <c r="AK18" s="34">
        <f t="shared" si="15"/>
        <v>5.9000000000000057</v>
      </c>
      <c r="AL18" s="34">
        <f t="shared" si="21"/>
        <v>-23.299573560767595</v>
      </c>
      <c r="AM18" s="34">
        <f t="shared" si="16"/>
        <v>1.5000000000000071</v>
      </c>
      <c r="AN18" s="34">
        <f t="shared" si="16"/>
        <v>7.7999999999999901</v>
      </c>
      <c r="AO18" s="34">
        <f t="shared" si="22"/>
        <v>-22.925636007827784</v>
      </c>
      <c r="AP18" s="34">
        <f t="shared" si="17"/>
        <v>-1.2999999999999972</v>
      </c>
      <c r="AQ18" s="34">
        <f t="shared" si="17"/>
        <v>9</v>
      </c>
      <c r="AR18" s="34">
        <f t="shared" si="23"/>
        <v>-21.947565543071157</v>
      </c>
      <c r="AS18" s="34">
        <f t="shared" si="18"/>
        <v>-4.8000000000000043</v>
      </c>
      <c r="AT18" s="34">
        <f t="shared" si="18"/>
        <v>10.200000000000003</v>
      </c>
      <c r="AU18" s="34">
        <f t="shared" si="24"/>
        <v>-21.170914542728639</v>
      </c>
      <c r="AV18" s="34">
        <f t="shared" si="19"/>
        <v>-15.099999999999994</v>
      </c>
      <c r="AW18" s="34">
        <f t="shared" si="19"/>
        <v>11.299999999999997</v>
      </c>
    </row>
    <row r="19" spans="2:49" x14ac:dyDescent="0.4">
      <c r="B19" s="1229">
        <v>6</v>
      </c>
      <c r="C19" s="17" t="s">
        <v>201</v>
      </c>
      <c r="D19" s="16">
        <v>171</v>
      </c>
      <c r="E19" s="16">
        <v>140</v>
      </c>
      <c r="F19" s="16">
        <v>142</v>
      </c>
      <c r="G19" s="28">
        <f t="shared" si="0"/>
        <v>-3.870967741935484</v>
      </c>
      <c r="H19" s="28">
        <f t="shared" si="1"/>
        <v>18.099999999999998</v>
      </c>
      <c r="I19" s="28">
        <f t="shared" si="2"/>
        <v>67.100000000000009</v>
      </c>
      <c r="J19" s="28">
        <v>179</v>
      </c>
      <c r="K19" s="28">
        <v>137</v>
      </c>
      <c r="L19" s="28">
        <v>140</v>
      </c>
      <c r="M19" s="28">
        <f t="shared" si="3"/>
        <v>-4.2857142857142856</v>
      </c>
      <c r="N19" s="28">
        <f t="shared" si="4"/>
        <v>23.5</v>
      </c>
      <c r="O19" s="28">
        <f t="shared" si="5"/>
        <v>70.199999999999989</v>
      </c>
      <c r="P19" s="28">
        <v>186</v>
      </c>
      <c r="Q19" s="28">
        <v>133</v>
      </c>
      <c r="R19" s="28">
        <v>138</v>
      </c>
      <c r="S19" s="28">
        <f t="shared" si="6"/>
        <v>-5.6603773584905657</v>
      </c>
      <c r="T19" s="28">
        <f t="shared" si="7"/>
        <v>28.499999999999996</v>
      </c>
      <c r="U19" s="28">
        <f t="shared" si="8"/>
        <v>72.899999999999991</v>
      </c>
      <c r="V19" s="28">
        <v>194</v>
      </c>
      <c r="W19" s="28">
        <v>130</v>
      </c>
      <c r="X19" s="28">
        <v>136</v>
      </c>
      <c r="Y19" s="28">
        <f t="shared" si="9"/>
        <v>-5.625</v>
      </c>
      <c r="Z19" s="28">
        <f t="shared" si="10"/>
        <v>33</v>
      </c>
      <c r="AA19" s="28">
        <f t="shared" si="11"/>
        <v>76.099999999999994</v>
      </c>
      <c r="AB19" s="28">
        <v>200</v>
      </c>
      <c r="AC19" s="28">
        <v>127</v>
      </c>
      <c r="AD19" s="28">
        <v>134</v>
      </c>
      <c r="AE19" s="28">
        <f t="shared" si="12"/>
        <v>-5.7534246575342465</v>
      </c>
      <c r="AF19" s="28">
        <f t="shared" si="13"/>
        <v>36.5</v>
      </c>
      <c r="AG19" s="28">
        <f t="shared" si="14"/>
        <v>78.400000000000006</v>
      </c>
      <c r="AI19" s="28">
        <f t="shared" si="20"/>
        <v>-34.459203036053133</v>
      </c>
      <c r="AJ19" s="28">
        <f t="shared" si="15"/>
        <v>-17.8</v>
      </c>
      <c r="AK19" s="28">
        <f t="shared" si="15"/>
        <v>11.400000000000006</v>
      </c>
      <c r="AL19" s="28">
        <f t="shared" si="21"/>
        <v>-35.628997867803839</v>
      </c>
      <c r="AM19" s="28">
        <f t="shared" si="16"/>
        <v>-21.800000000000004</v>
      </c>
      <c r="AN19" s="28">
        <f t="shared" si="16"/>
        <v>12.199999999999996</v>
      </c>
      <c r="AO19" s="28">
        <f t="shared" si="22"/>
        <v>-37.80323450134771</v>
      </c>
      <c r="AP19" s="28">
        <f t="shared" si="17"/>
        <v>-26.400000000000009</v>
      </c>
      <c r="AQ19" s="28">
        <f t="shared" si="17"/>
        <v>12.899999999999991</v>
      </c>
      <c r="AR19" s="28">
        <f t="shared" si="23"/>
        <v>-38.958333333333336</v>
      </c>
      <c r="AS19" s="28">
        <f t="shared" si="18"/>
        <v>-30.1</v>
      </c>
      <c r="AT19" s="28">
        <f t="shared" si="18"/>
        <v>14.499999999999993</v>
      </c>
      <c r="AU19" s="28">
        <f t="shared" si="24"/>
        <v>-40.40859707132735</v>
      </c>
      <c r="AV19" s="28">
        <f t="shared" si="19"/>
        <v>-35.5</v>
      </c>
      <c r="AW19" s="28">
        <f t="shared" si="19"/>
        <v>15.300000000000004</v>
      </c>
    </row>
    <row r="20" spans="2:49" x14ac:dyDescent="0.4">
      <c r="B20" s="1230"/>
      <c r="C20" s="19" t="s">
        <v>205</v>
      </c>
      <c r="D20" s="18">
        <v>165</v>
      </c>
      <c r="E20" s="18">
        <v>144</v>
      </c>
      <c r="F20" s="18">
        <v>113</v>
      </c>
      <c r="G20" s="33">
        <f t="shared" si="0"/>
        <v>35.769230769230766</v>
      </c>
      <c r="H20" s="33">
        <f t="shared" si="1"/>
        <v>31.5</v>
      </c>
      <c r="I20" s="33">
        <f t="shared" si="2"/>
        <v>64.7</v>
      </c>
      <c r="J20" s="33">
        <v>170</v>
      </c>
      <c r="K20" s="33">
        <v>143</v>
      </c>
      <c r="L20" s="33">
        <v>102</v>
      </c>
      <c r="M20" s="33">
        <f t="shared" si="3"/>
        <v>36.176470588235297</v>
      </c>
      <c r="N20" s="33">
        <f t="shared" si="4"/>
        <v>40</v>
      </c>
      <c r="O20" s="33">
        <f t="shared" si="5"/>
        <v>66.7</v>
      </c>
      <c r="P20" s="33">
        <v>175</v>
      </c>
      <c r="Q20" s="33">
        <v>142</v>
      </c>
      <c r="R20" s="33">
        <v>89</v>
      </c>
      <c r="S20" s="33">
        <f t="shared" si="6"/>
        <v>36.97674418604651</v>
      </c>
      <c r="T20" s="33">
        <f t="shared" si="7"/>
        <v>49.1</v>
      </c>
      <c r="U20" s="33">
        <f t="shared" si="8"/>
        <v>68.600000000000009</v>
      </c>
      <c r="V20" s="33">
        <v>179</v>
      </c>
      <c r="W20" s="33">
        <v>141</v>
      </c>
      <c r="X20" s="33">
        <v>77</v>
      </c>
      <c r="Y20" s="33">
        <f t="shared" si="9"/>
        <v>37.647058823529413</v>
      </c>
      <c r="Z20" s="33">
        <f t="shared" si="10"/>
        <v>56.999999999999993</v>
      </c>
      <c r="AA20" s="33">
        <f t="shared" si="11"/>
        <v>70.199999999999989</v>
      </c>
      <c r="AB20" s="33">
        <v>183</v>
      </c>
      <c r="AC20" s="33">
        <v>140</v>
      </c>
      <c r="AD20" s="33">
        <v>64</v>
      </c>
      <c r="AE20" s="33">
        <f t="shared" si="12"/>
        <v>38.319327731092436</v>
      </c>
      <c r="AF20" s="33">
        <f t="shared" si="13"/>
        <v>65</v>
      </c>
      <c r="AG20" s="33">
        <f t="shared" si="14"/>
        <v>71.8</v>
      </c>
      <c r="AI20" s="33">
        <f t="shared" si="20"/>
        <v>39.640198511166247</v>
      </c>
      <c r="AJ20" s="33">
        <f t="shared" si="15"/>
        <v>13.400000000000002</v>
      </c>
      <c r="AK20" s="33">
        <f t="shared" si="15"/>
        <v>-2.4000000000000057</v>
      </c>
      <c r="AL20" s="33">
        <f t="shared" si="21"/>
        <v>40.462184873949582</v>
      </c>
      <c r="AM20" s="33">
        <f t="shared" si="16"/>
        <v>16.5</v>
      </c>
      <c r="AN20" s="33">
        <f t="shared" si="16"/>
        <v>-3.4999999999999858</v>
      </c>
      <c r="AO20" s="33">
        <f t="shared" si="22"/>
        <v>42.637121544537074</v>
      </c>
      <c r="AP20" s="33">
        <f t="shared" si="17"/>
        <v>20.600000000000005</v>
      </c>
      <c r="AQ20" s="33">
        <f t="shared" si="17"/>
        <v>-4.2999999999999829</v>
      </c>
      <c r="AR20" s="33">
        <f t="shared" si="23"/>
        <v>43.272058823529413</v>
      </c>
      <c r="AS20" s="33">
        <f t="shared" si="18"/>
        <v>23.999999999999993</v>
      </c>
      <c r="AT20" s="33">
        <f t="shared" si="18"/>
        <v>-5.9000000000000057</v>
      </c>
      <c r="AU20" s="33">
        <f t="shared" si="24"/>
        <v>44.072752388626682</v>
      </c>
      <c r="AV20" s="33">
        <f t="shared" si="19"/>
        <v>28.5</v>
      </c>
      <c r="AW20" s="33">
        <f t="shared" si="19"/>
        <v>-6.6000000000000085</v>
      </c>
    </row>
    <row r="21" spans="2:49" x14ac:dyDescent="0.4">
      <c r="B21" s="1230"/>
      <c r="C21" s="19" t="s">
        <v>197</v>
      </c>
      <c r="D21" s="18">
        <v>173</v>
      </c>
      <c r="E21" s="18">
        <v>140</v>
      </c>
      <c r="F21" s="18">
        <v>128</v>
      </c>
      <c r="G21" s="33">
        <f t="shared" si="0"/>
        <v>16</v>
      </c>
      <c r="H21" s="33">
        <f t="shared" si="1"/>
        <v>26</v>
      </c>
      <c r="I21" s="33">
        <f t="shared" si="2"/>
        <v>67.800000000000011</v>
      </c>
      <c r="J21" s="33">
        <v>182</v>
      </c>
      <c r="K21" s="33">
        <v>137</v>
      </c>
      <c r="L21" s="33">
        <v>121</v>
      </c>
      <c r="M21" s="33">
        <f t="shared" si="3"/>
        <v>15.737704918032787</v>
      </c>
      <c r="N21" s="33">
        <f t="shared" si="4"/>
        <v>33.5</v>
      </c>
      <c r="O21" s="33">
        <f t="shared" si="5"/>
        <v>71.399999999999991</v>
      </c>
      <c r="P21" s="33">
        <v>189</v>
      </c>
      <c r="Q21" s="33">
        <v>135</v>
      </c>
      <c r="R21" s="33">
        <v>114</v>
      </c>
      <c r="S21" s="33">
        <f t="shared" si="6"/>
        <v>16.8</v>
      </c>
      <c r="T21" s="33">
        <f t="shared" si="7"/>
        <v>39.700000000000003</v>
      </c>
      <c r="U21" s="33">
        <f t="shared" si="8"/>
        <v>74.099999999999994</v>
      </c>
      <c r="V21" s="33">
        <v>196</v>
      </c>
      <c r="W21" s="33">
        <v>132</v>
      </c>
      <c r="X21" s="33">
        <v>108</v>
      </c>
      <c r="Y21" s="33">
        <f t="shared" si="9"/>
        <v>16.363636363636363</v>
      </c>
      <c r="Z21" s="33">
        <f t="shared" si="10"/>
        <v>44.9</v>
      </c>
      <c r="AA21" s="33">
        <f t="shared" si="11"/>
        <v>76.900000000000006</v>
      </c>
      <c r="AB21" s="33">
        <v>202</v>
      </c>
      <c r="AC21" s="33">
        <v>129</v>
      </c>
      <c r="AD21" s="33">
        <v>100</v>
      </c>
      <c r="AE21" s="33">
        <f t="shared" si="12"/>
        <v>17.058823529411764</v>
      </c>
      <c r="AF21" s="33">
        <f t="shared" si="13"/>
        <v>50.5</v>
      </c>
      <c r="AG21" s="33">
        <f t="shared" si="14"/>
        <v>79.2</v>
      </c>
      <c r="AI21" s="33">
        <f t="shared" si="20"/>
        <v>-19.769230769230766</v>
      </c>
      <c r="AJ21" s="33">
        <f t="shared" si="15"/>
        <v>-5.5</v>
      </c>
      <c r="AK21" s="33">
        <f t="shared" si="15"/>
        <v>3.1000000000000085</v>
      </c>
      <c r="AL21" s="33">
        <f t="shared" si="21"/>
        <v>-20.43876567020251</v>
      </c>
      <c r="AM21" s="33">
        <f t="shared" si="16"/>
        <v>-6.5</v>
      </c>
      <c r="AN21" s="33">
        <f t="shared" si="16"/>
        <v>4.6999999999999886</v>
      </c>
      <c r="AO21" s="33">
        <f t="shared" si="22"/>
        <v>-20.176744186046509</v>
      </c>
      <c r="AP21" s="33">
        <f t="shared" si="17"/>
        <v>-9.3999999999999986</v>
      </c>
      <c r="AQ21" s="33">
        <f t="shared" si="17"/>
        <v>5.4999999999999858</v>
      </c>
      <c r="AR21" s="33">
        <f t="shared" si="23"/>
        <v>-21.28342245989305</v>
      </c>
      <c r="AS21" s="33">
        <f t="shared" si="18"/>
        <v>-12.099999999999994</v>
      </c>
      <c r="AT21" s="33">
        <f t="shared" si="18"/>
        <v>6.7000000000000171</v>
      </c>
      <c r="AU21" s="33">
        <f t="shared" si="24"/>
        <v>-21.260504201680671</v>
      </c>
      <c r="AV21" s="33">
        <f t="shared" si="19"/>
        <v>-14.5</v>
      </c>
      <c r="AW21" s="33">
        <f t="shared" si="19"/>
        <v>7.4000000000000057</v>
      </c>
    </row>
    <row r="22" spans="2:49" x14ac:dyDescent="0.4">
      <c r="B22" s="1230"/>
      <c r="C22" s="19" t="s">
        <v>243</v>
      </c>
      <c r="D22" s="18">
        <v>171</v>
      </c>
      <c r="E22" s="18">
        <v>140</v>
      </c>
      <c r="F22" s="18">
        <v>140</v>
      </c>
      <c r="G22" s="33">
        <f t="shared" si="0"/>
        <v>0</v>
      </c>
      <c r="H22" s="33">
        <f t="shared" si="1"/>
        <v>18.099999999999998</v>
      </c>
      <c r="I22" s="33">
        <f t="shared" si="2"/>
        <v>67.100000000000009</v>
      </c>
      <c r="J22" s="33">
        <v>180</v>
      </c>
      <c r="K22" s="33">
        <v>137</v>
      </c>
      <c r="L22" s="33">
        <v>137</v>
      </c>
      <c r="M22" s="33">
        <f t="shared" si="3"/>
        <v>0</v>
      </c>
      <c r="N22" s="33">
        <f t="shared" si="4"/>
        <v>23.9</v>
      </c>
      <c r="O22" s="33">
        <f t="shared" si="5"/>
        <v>70.599999999999994</v>
      </c>
      <c r="P22" s="33">
        <v>187</v>
      </c>
      <c r="Q22" s="33">
        <v>133</v>
      </c>
      <c r="R22" s="33">
        <v>134</v>
      </c>
      <c r="S22" s="33">
        <f t="shared" si="6"/>
        <v>-1.1111111111111112</v>
      </c>
      <c r="T22" s="33">
        <f t="shared" si="7"/>
        <v>28.9</v>
      </c>
      <c r="U22" s="33">
        <f t="shared" si="8"/>
        <v>73.3</v>
      </c>
      <c r="V22" s="33">
        <v>195</v>
      </c>
      <c r="W22" s="33">
        <v>130</v>
      </c>
      <c r="X22" s="33">
        <v>131</v>
      </c>
      <c r="Y22" s="33">
        <f t="shared" si="9"/>
        <v>-0.92307692307692313</v>
      </c>
      <c r="Z22" s="33">
        <f t="shared" si="10"/>
        <v>33.300000000000004</v>
      </c>
      <c r="AA22" s="33">
        <f t="shared" si="11"/>
        <v>76.5</v>
      </c>
      <c r="AB22" s="33">
        <v>202</v>
      </c>
      <c r="AC22" s="33">
        <v>127</v>
      </c>
      <c r="AD22" s="33">
        <v>128</v>
      </c>
      <c r="AE22" s="33">
        <f t="shared" si="12"/>
        <v>-0.8</v>
      </c>
      <c r="AF22" s="33">
        <f t="shared" si="13"/>
        <v>37.1</v>
      </c>
      <c r="AG22" s="33">
        <f t="shared" si="14"/>
        <v>79.2</v>
      </c>
      <c r="AI22" s="33">
        <f t="shared" si="20"/>
        <v>-16</v>
      </c>
      <c r="AJ22" s="33">
        <f t="shared" si="15"/>
        <v>-7.9000000000000021</v>
      </c>
      <c r="AK22" s="33">
        <f t="shared" si="15"/>
        <v>-0.70000000000000284</v>
      </c>
      <c r="AL22" s="33">
        <f t="shared" si="21"/>
        <v>-15.737704918032787</v>
      </c>
      <c r="AM22" s="33">
        <f t="shared" si="16"/>
        <v>-9.6000000000000014</v>
      </c>
      <c r="AN22" s="33">
        <f t="shared" si="16"/>
        <v>-0.79999999999999716</v>
      </c>
      <c r="AO22" s="33">
        <f t="shared" si="22"/>
        <v>-17.911111111111111</v>
      </c>
      <c r="AP22" s="33">
        <f t="shared" si="17"/>
        <v>-10.800000000000004</v>
      </c>
      <c r="AQ22" s="33">
        <f t="shared" si="17"/>
        <v>-0.79999999999999716</v>
      </c>
      <c r="AR22" s="33">
        <f t="shared" si="23"/>
        <v>-17.286713286713287</v>
      </c>
      <c r="AS22" s="33">
        <f t="shared" si="18"/>
        <v>-11.599999999999994</v>
      </c>
      <c r="AT22" s="33">
        <f t="shared" si="18"/>
        <v>-0.40000000000000568</v>
      </c>
      <c r="AU22" s="33">
        <f t="shared" si="24"/>
        <v>-17.858823529411765</v>
      </c>
      <c r="AV22" s="33">
        <f t="shared" si="19"/>
        <v>-13.399999999999999</v>
      </c>
      <c r="AW22" s="33">
        <f t="shared" si="19"/>
        <v>0</v>
      </c>
    </row>
    <row r="23" spans="2:49" x14ac:dyDescent="0.4">
      <c r="B23" s="1230"/>
      <c r="C23" s="21" t="s">
        <v>206</v>
      </c>
      <c r="D23" s="20">
        <v>162</v>
      </c>
      <c r="E23" s="20">
        <v>146</v>
      </c>
      <c r="F23" s="20">
        <v>110</v>
      </c>
      <c r="G23" s="34">
        <f t="shared" si="0"/>
        <v>41.53846153846154</v>
      </c>
      <c r="H23" s="34">
        <f t="shared" si="1"/>
        <v>32.1</v>
      </c>
      <c r="I23" s="34">
        <f t="shared" si="2"/>
        <v>63.5</v>
      </c>
      <c r="J23" s="34">
        <v>166</v>
      </c>
      <c r="K23" s="34">
        <v>145</v>
      </c>
      <c r="L23" s="34">
        <v>99</v>
      </c>
      <c r="M23" s="34">
        <f t="shared" si="3"/>
        <v>41.194029850746269</v>
      </c>
      <c r="N23" s="34">
        <f t="shared" si="4"/>
        <v>40.400000000000006</v>
      </c>
      <c r="O23" s="34">
        <f t="shared" si="5"/>
        <v>65.100000000000009</v>
      </c>
      <c r="P23" s="34">
        <v>170</v>
      </c>
      <c r="Q23" s="34">
        <v>144</v>
      </c>
      <c r="R23" s="34">
        <v>86</v>
      </c>
      <c r="S23" s="34">
        <f t="shared" si="6"/>
        <v>41.428571428571431</v>
      </c>
      <c r="T23" s="34">
        <f t="shared" si="7"/>
        <v>49.4</v>
      </c>
      <c r="U23" s="34">
        <f t="shared" si="8"/>
        <v>66.7</v>
      </c>
      <c r="V23" s="34">
        <v>174</v>
      </c>
      <c r="W23" s="34">
        <v>144</v>
      </c>
      <c r="X23" s="34">
        <v>73</v>
      </c>
      <c r="Y23" s="34">
        <f t="shared" si="9"/>
        <v>42.178217821782177</v>
      </c>
      <c r="Z23" s="34">
        <f t="shared" si="10"/>
        <v>57.999999999999993</v>
      </c>
      <c r="AA23" s="34">
        <f t="shared" si="11"/>
        <v>68.2</v>
      </c>
      <c r="AB23" s="34">
        <v>177</v>
      </c>
      <c r="AC23" s="34">
        <v>143</v>
      </c>
      <c r="AD23" s="34">
        <v>58</v>
      </c>
      <c r="AE23" s="34">
        <f t="shared" si="12"/>
        <v>42.857142857142854</v>
      </c>
      <c r="AF23" s="34">
        <f t="shared" si="13"/>
        <v>67.2</v>
      </c>
      <c r="AG23" s="34">
        <f t="shared" si="14"/>
        <v>69.399999999999991</v>
      </c>
      <c r="AI23" s="34">
        <f t="shared" si="20"/>
        <v>41.53846153846154</v>
      </c>
      <c r="AJ23" s="34">
        <f t="shared" si="15"/>
        <v>14.000000000000004</v>
      </c>
      <c r="AK23" s="34">
        <f t="shared" si="15"/>
        <v>-3.6000000000000085</v>
      </c>
      <c r="AL23" s="34">
        <f t="shared" si="21"/>
        <v>41.194029850746269</v>
      </c>
      <c r="AM23" s="34">
        <f t="shared" si="16"/>
        <v>16.500000000000007</v>
      </c>
      <c r="AN23" s="34">
        <f t="shared" si="16"/>
        <v>-5.4999999999999858</v>
      </c>
      <c r="AO23" s="34">
        <f t="shared" si="22"/>
        <v>42.539682539682545</v>
      </c>
      <c r="AP23" s="34">
        <f t="shared" si="17"/>
        <v>20.5</v>
      </c>
      <c r="AQ23" s="34">
        <f t="shared" si="17"/>
        <v>-6.5999999999999943</v>
      </c>
      <c r="AR23" s="34">
        <f t="shared" si="23"/>
        <v>43.101294744859096</v>
      </c>
      <c r="AS23" s="34">
        <f t="shared" si="18"/>
        <v>24.699999999999989</v>
      </c>
      <c r="AT23" s="34">
        <f t="shared" si="18"/>
        <v>-8.2999999999999972</v>
      </c>
      <c r="AU23" s="34">
        <f t="shared" si="24"/>
        <v>43.657142857142851</v>
      </c>
      <c r="AV23" s="34">
        <f t="shared" si="19"/>
        <v>30.1</v>
      </c>
      <c r="AW23" s="34">
        <f t="shared" si="19"/>
        <v>-9.8000000000000114</v>
      </c>
    </row>
    <row r="24" spans="2:49" x14ac:dyDescent="0.4">
      <c r="B24" s="1230"/>
      <c r="C24" s="17" t="s">
        <v>198</v>
      </c>
      <c r="D24" s="16">
        <v>173</v>
      </c>
      <c r="E24" s="16">
        <v>140</v>
      </c>
      <c r="F24" s="16">
        <v>125</v>
      </c>
      <c r="G24" s="28">
        <f t="shared" si="0"/>
        <v>18.75</v>
      </c>
      <c r="H24" s="28">
        <f t="shared" si="1"/>
        <v>27.700000000000003</v>
      </c>
      <c r="I24" s="28">
        <f t="shared" si="2"/>
        <v>67.800000000000011</v>
      </c>
      <c r="J24" s="28">
        <v>180</v>
      </c>
      <c r="K24" s="28">
        <v>138</v>
      </c>
      <c r="L24" s="28">
        <v>117</v>
      </c>
      <c r="M24" s="28">
        <f t="shared" si="3"/>
        <v>20</v>
      </c>
      <c r="N24" s="28">
        <f t="shared" si="4"/>
        <v>35</v>
      </c>
      <c r="O24" s="28">
        <f t="shared" si="5"/>
        <v>70.599999999999994</v>
      </c>
      <c r="P24" s="28">
        <v>187</v>
      </c>
      <c r="Q24" s="28">
        <v>136</v>
      </c>
      <c r="R24" s="28">
        <v>109</v>
      </c>
      <c r="S24" s="28">
        <f t="shared" si="6"/>
        <v>20.76923076923077</v>
      </c>
      <c r="T24" s="28">
        <f t="shared" si="7"/>
        <v>41.699999999999996</v>
      </c>
      <c r="U24" s="28">
        <f t="shared" si="8"/>
        <v>73.3</v>
      </c>
      <c r="V24" s="28">
        <v>194</v>
      </c>
      <c r="W24" s="28">
        <v>133</v>
      </c>
      <c r="X24" s="28">
        <v>101</v>
      </c>
      <c r="Y24" s="28">
        <f t="shared" si="9"/>
        <v>20.64516129032258</v>
      </c>
      <c r="Z24" s="28">
        <f t="shared" si="10"/>
        <v>47.9</v>
      </c>
      <c r="AA24" s="28">
        <f t="shared" si="11"/>
        <v>76.099999999999994</v>
      </c>
      <c r="AB24" s="28">
        <v>200</v>
      </c>
      <c r="AC24" s="28">
        <v>131</v>
      </c>
      <c r="AD24" s="28">
        <v>93</v>
      </c>
      <c r="AE24" s="28">
        <f t="shared" si="12"/>
        <v>21.308411214953271</v>
      </c>
      <c r="AF24" s="28">
        <f t="shared" si="13"/>
        <v>53.5</v>
      </c>
      <c r="AG24" s="28">
        <f t="shared" si="14"/>
        <v>78.400000000000006</v>
      </c>
      <c r="AI24" s="28">
        <f t="shared" si="20"/>
        <v>-22.78846153846154</v>
      </c>
      <c r="AJ24" s="28">
        <f t="shared" si="15"/>
        <v>-4.3999999999999986</v>
      </c>
      <c r="AK24" s="28">
        <f t="shared" si="15"/>
        <v>4.3000000000000114</v>
      </c>
      <c r="AL24" s="28">
        <f t="shared" si="21"/>
        <v>-21.194029850746269</v>
      </c>
      <c r="AM24" s="28">
        <f t="shared" si="16"/>
        <v>-5.4000000000000057</v>
      </c>
      <c r="AN24" s="28">
        <f t="shared" si="16"/>
        <v>5.4999999999999858</v>
      </c>
      <c r="AO24" s="28">
        <f t="shared" si="22"/>
        <v>-20.659340659340661</v>
      </c>
      <c r="AP24" s="28">
        <f t="shared" si="17"/>
        <v>-7.7000000000000028</v>
      </c>
      <c r="AQ24" s="28">
        <f t="shared" si="17"/>
        <v>6.5999999999999943</v>
      </c>
      <c r="AR24" s="28">
        <f t="shared" si="23"/>
        <v>-21.533056531459597</v>
      </c>
      <c r="AS24" s="28">
        <f t="shared" si="18"/>
        <v>-10.099999999999994</v>
      </c>
      <c r="AT24" s="28">
        <f t="shared" si="18"/>
        <v>7.8999999999999915</v>
      </c>
      <c r="AU24" s="28">
        <f t="shared" si="24"/>
        <v>-21.548731642189583</v>
      </c>
      <c r="AV24" s="28">
        <f t="shared" si="19"/>
        <v>-13.700000000000003</v>
      </c>
      <c r="AW24" s="28">
        <f t="shared" si="19"/>
        <v>9.0000000000000142</v>
      </c>
    </row>
    <row r="25" spans="2:49" x14ac:dyDescent="0.4">
      <c r="B25" s="1230"/>
      <c r="C25" s="19" t="s">
        <v>202</v>
      </c>
      <c r="D25" s="18">
        <v>172</v>
      </c>
      <c r="E25" s="18">
        <v>139</v>
      </c>
      <c r="F25" s="18">
        <v>137</v>
      </c>
      <c r="G25" s="33">
        <f t="shared" si="0"/>
        <v>3.4285714285714284</v>
      </c>
      <c r="H25" s="33">
        <f t="shared" si="1"/>
        <v>20.3</v>
      </c>
      <c r="I25" s="33">
        <f t="shared" si="2"/>
        <v>67.5</v>
      </c>
      <c r="J25" s="33">
        <v>181</v>
      </c>
      <c r="K25" s="33">
        <v>137</v>
      </c>
      <c r="L25" s="33">
        <v>134</v>
      </c>
      <c r="M25" s="33">
        <f t="shared" si="3"/>
        <v>3.8297872340425534</v>
      </c>
      <c r="N25" s="33">
        <f t="shared" si="4"/>
        <v>26</v>
      </c>
      <c r="O25" s="33">
        <f t="shared" si="5"/>
        <v>71</v>
      </c>
      <c r="P25" s="33">
        <v>188</v>
      </c>
      <c r="Q25" s="33">
        <v>133</v>
      </c>
      <c r="R25" s="33">
        <v>130</v>
      </c>
      <c r="S25" s="33">
        <f t="shared" si="6"/>
        <v>3.103448275862069</v>
      </c>
      <c r="T25" s="33">
        <f t="shared" si="7"/>
        <v>30.9</v>
      </c>
      <c r="U25" s="33">
        <f t="shared" si="8"/>
        <v>73.7</v>
      </c>
      <c r="V25" s="33">
        <v>196</v>
      </c>
      <c r="W25" s="33">
        <v>130</v>
      </c>
      <c r="X25" s="33">
        <v>126</v>
      </c>
      <c r="Y25" s="33">
        <f t="shared" si="9"/>
        <v>3.4285714285714284</v>
      </c>
      <c r="Z25" s="33">
        <f t="shared" si="10"/>
        <v>35.699999999999996</v>
      </c>
      <c r="AA25" s="33">
        <f t="shared" si="11"/>
        <v>76.900000000000006</v>
      </c>
      <c r="AB25" s="33">
        <v>203</v>
      </c>
      <c r="AC25" s="33">
        <v>127</v>
      </c>
      <c r="AD25" s="33">
        <v>123</v>
      </c>
      <c r="AE25" s="33">
        <f t="shared" si="12"/>
        <v>3</v>
      </c>
      <c r="AF25" s="33">
        <f t="shared" si="13"/>
        <v>39.4</v>
      </c>
      <c r="AG25" s="33">
        <f t="shared" si="14"/>
        <v>79.600000000000009</v>
      </c>
      <c r="AI25" s="33">
        <f t="shared" si="20"/>
        <v>-15.321428571428571</v>
      </c>
      <c r="AJ25" s="33">
        <f t="shared" si="15"/>
        <v>-7.4000000000000021</v>
      </c>
      <c r="AK25" s="33">
        <f t="shared" si="15"/>
        <v>-0.30000000000001137</v>
      </c>
      <c r="AL25" s="33">
        <f t="shared" si="21"/>
        <v>-16.170212765957448</v>
      </c>
      <c r="AM25" s="33">
        <f t="shared" si="16"/>
        <v>-9</v>
      </c>
      <c r="AN25" s="33">
        <f t="shared" si="16"/>
        <v>0.40000000000000568</v>
      </c>
      <c r="AO25" s="33">
        <f t="shared" si="22"/>
        <v>-17.665782493368702</v>
      </c>
      <c r="AP25" s="33">
        <f t="shared" si="17"/>
        <v>-10.799999999999997</v>
      </c>
      <c r="AQ25" s="33">
        <f t="shared" si="17"/>
        <v>0.40000000000000568</v>
      </c>
      <c r="AR25" s="33">
        <f t="shared" si="23"/>
        <v>-17.216589861751153</v>
      </c>
      <c r="AS25" s="33">
        <f t="shared" si="18"/>
        <v>-12.200000000000003</v>
      </c>
      <c r="AT25" s="33">
        <f t="shared" si="18"/>
        <v>0.80000000000001137</v>
      </c>
      <c r="AU25" s="33">
        <f t="shared" si="24"/>
        <v>-18.308411214953271</v>
      </c>
      <c r="AV25" s="33">
        <f t="shared" si="19"/>
        <v>-14.100000000000001</v>
      </c>
      <c r="AW25" s="33">
        <f t="shared" si="19"/>
        <v>1.2000000000000028</v>
      </c>
    </row>
    <row r="26" spans="2:49" x14ac:dyDescent="0.4">
      <c r="B26" s="1230"/>
      <c r="C26" s="19" t="s">
        <v>207</v>
      </c>
      <c r="D26" s="18">
        <v>159</v>
      </c>
      <c r="E26" s="18">
        <v>147</v>
      </c>
      <c r="F26" s="18">
        <v>109</v>
      </c>
      <c r="G26" s="33">
        <f t="shared" si="0"/>
        <v>45.6</v>
      </c>
      <c r="H26" s="33">
        <f t="shared" si="1"/>
        <v>31.4</v>
      </c>
      <c r="I26" s="33">
        <f t="shared" si="2"/>
        <v>62.4</v>
      </c>
      <c r="J26" s="33">
        <v>162</v>
      </c>
      <c r="K26" s="33">
        <v>147</v>
      </c>
      <c r="L26" s="33">
        <v>96</v>
      </c>
      <c r="M26" s="33">
        <f t="shared" si="3"/>
        <v>46.363636363636367</v>
      </c>
      <c r="N26" s="33">
        <f t="shared" si="4"/>
        <v>40.699999999999996</v>
      </c>
      <c r="O26" s="33">
        <f t="shared" si="5"/>
        <v>63.5</v>
      </c>
      <c r="P26" s="33">
        <v>165</v>
      </c>
      <c r="Q26" s="33">
        <v>146</v>
      </c>
      <c r="R26" s="33">
        <v>83</v>
      </c>
      <c r="S26" s="33">
        <f t="shared" si="6"/>
        <v>46.097560975609753</v>
      </c>
      <c r="T26" s="33">
        <f t="shared" si="7"/>
        <v>49.7</v>
      </c>
      <c r="U26" s="33">
        <f t="shared" si="8"/>
        <v>64.7</v>
      </c>
      <c r="V26" s="33">
        <v>168</v>
      </c>
      <c r="W26" s="33">
        <v>146</v>
      </c>
      <c r="X26" s="33">
        <v>69</v>
      </c>
      <c r="Y26" s="33">
        <f t="shared" si="9"/>
        <v>46.666666666666664</v>
      </c>
      <c r="Z26" s="33">
        <f t="shared" si="10"/>
        <v>58.9</v>
      </c>
      <c r="AA26" s="33">
        <f t="shared" si="11"/>
        <v>65.900000000000006</v>
      </c>
      <c r="AB26" s="33">
        <v>171</v>
      </c>
      <c r="AC26" s="33">
        <v>146</v>
      </c>
      <c r="AD26" s="33">
        <v>52</v>
      </c>
      <c r="AE26" s="33">
        <f t="shared" si="12"/>
        <v>47.394957983193279</v>
      </c>
      <c r="AF26" s="33">
        <f t="shared" si="13"/>
        <v>69.599999999999994</v>
      </c>
      <c r="AG26" s="33">
        <f t="shared" si="14"/>
        <v>67.100000000000009</v>
      </c>
      <c r="AI26" s="33">
        <f t="shared" si="20"/>
        <v>42.171428571428571</v>
      </c>
      <c r="AJ26" s="33">
        <f t="shared" si="15"/>
        <v>11.099999999999998</v>
      </c>
      <c r="AK26" s="33">
        <f t="shared" si="15"/>
        <v>-5.1000000000000014</v>
      </c>
      <c r="AL26" s="33">
        <f t="shared" si="21"/>
        <v>42.533849129593811</v>
      </c>
      <c r="AM26" s="33">
        <f t="shared" si="16"/>
        <v>14.699999999999996</v>
      </c>
      <c r="AN26" s="33">
        <f t="shared" si="16"/>
        <v>-7.5</v>
      </c>
      <c r="AO26" s="33">
        <f t="shared" si="22"/>
        <v>42.994112699747681</v>
      </c>
      <c r="AP26" s="33">
        <f t="shared" si="17"/>
        <v>18.800000000000004</v>
      </c>
      <c r="AQ26" s="33">
        <f t="shared" si="17"/>
        <v>-9</v>
      </c>
      <c r="AR26" s="33">
        <f t="shared" si="23"/>
        <v>43.238095238095234</v>
      </c>
      <c r="AS26" s="33">
        <f t="shared" si="18"/>
        <v>23.200000000000003</v>
      </c>
      <c r="AT26" s="33">
        <f t="shared" si="18"/>
        <v>-11</v>
      </c>
      <c r="AU26" s="33">
        <f t="shared" si="24"/>
        <v>44.394957983193279</v>
      </c>
      <c r="AV26" s="33">
        <f t="shared" si="19"/>
        <v>30.199999999999996</v>
      </c>
      <c r="AW26" s="33">
        <f t="shared" si="19"/>
        <v>-12.5</v>
      </c>
    </row>
    <row r="27" spans="2:49" x14ac:dyDescent="0.4">
      <c r="B27" s="1230"/>
      <c r="C27" s="19" t="s">
        <v>242</v>
      </c>
      <c r="D27" s="18">
        <v>172</v>
      </c>
      <c r="E27" s="18">
        <v>141</v>
      </c>
      <c r="F27" s="18">
        <v>122</v>
      </c>
      <c r="G27" s="33">
        <f t="shared" si="0"/>
        <v>22.8</v>
      </c>
      <c r="H27" s="33">
        <f t="shared" si="1"/>
        <v>29.099999999999998</v>
      </c>
      <c r="I27" s="33">
        <f t="shared" si="2"/>
        <v>67.5</v>
      </c>
      <c r="J27" s="33">
        <v>179</v>
      </c>
      <c r="K27" s="33">
        <v>139</v>
      </c>
      <c r="L27" s="33">
        <v>113</v>
      </c>
      <c r="M27" s="33">
        <f t="shared" si="3"/>
        <v>23.636363636363637</v>
      </c>
      <c r="N27" s="33">
        <f t="shared" si="4"/>
        <v>36.9</v>
      </c>
      <c r="O27" s="33">
        <f t="shared" si="5"/>
        <v>70.199999999999989</v>
      </c>
      <c r="P27" s="33">
        <v>185</v>
      </c>
      <c r="Q27" s="33">
        <v>137</v>
      </c>
      <c r="R27" s="33">
        <v>104</v>
      </c>
      <c r="S27" s="33">
        <f t="shared" si="6"/>
        <v>24.444444444444443</v>
      </c>
      <c r="T27" s="33">
        <f t="shared" si="7"/>
        <v>43.8</v>
      </c>
      <c r="U27" s="33">
        <f t="shared" si="8"/>
        <v>72.5</v>
      </c>
      <c r="V27" s="33">
        <v>192</v>
      </c>
      <c r="W27" s="33">
        <v>135</v>
      </c>
      <c r="X27" s="33">
        <v>94</v>
      </c>
      <c r="Y27" s="33">
        <f t="shared" si="9"/>
        <v>25.102040816326532</v>
      </c>
      <c r="Z27" s="33">
        <f t="shared" si="10"/>
        <v>51</v>
      </c>
      <c r="AA27" s="33">
        <f t="shared" si="11"/>
        <v>75.3</v>
      </c>
      <c r="AB27" s="33">
        <v>197</v>
      </c>
      <c r="AC27" s="33">
        <v>133</v>
      </c>
      <c r="AD27" s="33">
        <v>84</v>
      </c>
      <c r="AE27" s="33">
        <f t="shared" si="12"/>
        <v>26.017699115044248</v>
      </c>
      <c r="AF27" s="33">
        <f t="shared" si="13"/>
        <v>57.4</v>
      </c>
      <c r="AG27" s="33">
        <f t="shared" si="14"/>
        <v>77.3</v>
      </c>
      <c r="AI27" s="33">
        <f t="shared" si="20"/>
        <v>-22.8</v>
      </c>
      <c r="AJ27" s="33">
        <f t="shared" si="15"/>
        <v>-2.3000000000000007</v>
      </c>
      <c r="AK27" s="33">
        <f t="shared" si="15"/>
        <v>5.1000000000000014</v>
      </c>
      <c r="AL27" s="33">
        <f t="shared" si="21"/>
        <v>-22.72727272727273</v>
      </c>
      <c r="AM27" s="33">
        <f t="shared" si="16"/>
        <v>-3.7999999999999972</v>
      </c>
      <c r="AN27" s="33">
        <f t="shared" si="16"/>
        <v>6.6999999999999886</v>
      </c>
      <c r="AO27" s="33">
        <f t="shared" si="22"/>
        <v>-21.65311653116531</v>
      </c>
      <c r="AP27" s="33">
        <f t="shared" si="17"/>
        <v>-5.9000000000000057</v>
      </c>
      <c r="AQ27" s="33">
        <f t="shared" si="17"/>
        <v>7.7999999999999972</v>
      </c>
      <c r="AR27" s="33">
        <f t="shared" si="23"/>
        <v>-21.564625850340132</v>
      </c>
      <c r="AS27" s="33">
        <f t="shared" si="18"/>
        <v>-7.8999999999999986</v>
      </c>
      <c r="AT27" s="33">
        <f t="shared" si="18"/>
        <v>9.3999999999999915</v>
      </c>
      <c r="AU27" s="33">
        <f t="shared" si="24"/>
        <v>-21.377258868149031</v>
      </c>
      <c r="AV27" s="33">
        <f t="shared" si="19"/>
        <v>-12.199999999999996</v>
      </c>
      <c r="AW27" s="33">
        <f t="shared" si="19"/>
        <v>10.199999999999989</v>
      </c>
    </row>
    <row r="28" spans="2:49" x14ac:dyDescent="0.4">
      <c r="B28" s="1230"/>
      <c r="C28" s="21" t="s">
        <v>203</v>
      </c>
      <c r="D28" s="20">
        <v>173</v>
      </c>
      <c r="E28" s="20">
        <v>139</v>
      </c>
      <c r="F28" s="20">
        <v>135</v>
      </c>
      <c r="G28" s="34">
        <f t="shared" si="0"/>
        <v>6.3157894736842106</v>
      </c>
      <c r="H28" s="34">
        <f t="shared" si="1"/>
        <v>22</v>
      </c>
      <c r="I28" s="34">
        <f t="shared" si="2"/>
        <v>67.800000000000011</v>
      </c>
      <c r="J28" s="34">
        <v>181</v>
      </c>
      <c r="K28" s="34">
        <v>137</v>
      </c>
      <c r="L28" s="34">
        <v>130</v>
      </c>
      <c r="M28" s="34">
        <f t="shared" si="3"/>
        <v>8.235294117647058</v>
      </c>
      <c r="N28" s="34">
        <f t="shared" si="4"/>
        <v>28.199999999999996</v>
      </c>
      <c r="O28" s="34">
        <f t="shared" si="5"/>
        <v>71</v>
      </c>
      <c r="P28" s="34">
        <v>189</v>
      </c>
      <c r="Q28" s="34">
        <v>134</v>
      </c>
      <c r="R28" s="34">
        <v>125</v>
      </c>
      <c r="S28" s="34">
        <f t="shared" si="6"/>
        <v>8.4375</v>
      </c>
      <c r="T28" s="34">
        <f t="shared" si="7"/>
        <v>33.900000000000006</v>
      </c>
      <c r="U28" s="34">
        <f t="shared" si="8"/>
        <v>74.099999999999994</v>
      </c>
      <c r="V28" s="34">
        <v>196</v>
      </c>
      <c r="W28" s="34">
        <v>130</v>
      </c>
      <c r="X28" s="34">
        <v>121</v>
      </c>
      <c r="Y28" s="34">
        <f t="shared" si="9"/>
        <v>7.2</v>
      </c>
      <c r="Z28" s="34">
        <f t="shared" si="10"/>
        <v>38.299999999999997</v>
      </c>
      <c r="AA28" s="34">
        <f t="shared" si="11"/>
        <v>76.900000000000006</v>
      </c>
      <c r="AB28" s="34">
        <v>203</v>
      </c>
      <c r="AC28" s="34">
        <v>127</v>
      </c>
      <c r="AD28" s="34">
        <v>116</v>
      </c>
      <c r="AE28" s="34">
        <f t="shared" si="12"/>
        <v>7.5862068965517242</v>
      </c>
      <c r="AF28" s="34">
        <f t="shared" si="13"/>
        <v>42.9</v>
      </c>
      <c r="AG28" s="34">
        <f t="shared" si="14"/>
        <v>79.600000000000009</v>
      </c>
      <c r="AI28" s="34">
        <f t="shared" si="20"/>
        <v>-16.484210526315792</v>
      </c>
      <c r="AJ28" s="34">
        <f t="shared" si="15"/>
        <v>-7.0999999999999979</v>
      </c>
      <c r="AK28" s="34">
        <f t="shared" si="15"/>
        <v>0.30000000000001137</v>
      </c>
      <c r="AL28" s="34">
        <f t="shared" si="21"/>
        <v>-15.401069518716579</v>
      </c>
      <c r="AM28" s="34">
        <f t="shared" si="16"/>
        <v>-8.7000000000000028</v>
      </c>
      <c r="AN28" s="34">
        <f t="shared" si="16"/>
        <v>0.80000000000001137</v>
      </c>
      <c r="AO28" s="34">
        <f t="shared" si="22"/>
        <v>-16.006944444444443</v>
      </c>
      <c r="AP28" s="34">
        <f t="shared" si="17"/>
        <v>-9.8999999999999915</v>
      </c>
      <c r="AQ28" s="34">
        <f t="shared" si="17"/>
        <v>1.5999999999999943</v>
      </c>
      <c r="AR28" s="34">
        <f t="shared" si="23"/>
        <v>-17.902040816326533</v>
      </c>
      <c r="AS28" s="34">
        <f t="shared" si="18"/>
        <v>-12.700000000000003</v>
      </c>
      <c r="AT28" s="34">
        <f t="shared" si="18"/>
        <v>1.6000000000000085</v>
      </c>
      <c r="AU28" s="34">
        <f t="shared" si="24"/>
        <v>-18.431492218492522</v>
      </c>
      <c r="AV28" s="34">
        <f t="shared" si="19"/>
        <v>-14.5</v>
      </c>
      <c r="AW28" s="34">
        <f t="shared" si="19"/>
        <v>2.3000000000000114</v>
      </c>
    </row>
    <row r="29" spans="2:49" x14ac:dyDescent="0.4">
      <c r="B29" s="1230"/>
      <c r="C29" s="17" t="s">
        <v>241</v>
      </c>
      <c r="D29" s="16">
        <v>156</v>
      </c>
      <c r="E29" s="16">
        <v>148</v>
      </c>
      <c r="F29" s="16">
        <v>108</v>
      </c>
      <c r="G29" s="28">
        <f t="shared" si="0"/>
        <v>50</v>
      </c>
      <c r="H29" s="28">
        <f t="shared" si="1"/>
        <v>30.8</v>
      </c>
      <c r="I29" s="28">
        <f t="shared" si="2"/>
        <v>61.199999999999996</v>
      </c>
      <c r="J29" s="28">
        <v>158</v>
      </c>
      <c r="K29" s="28">
        <v>148</v>
      </c>
      <c r="L29" s="28">
        <v>96</v>
      </c>
      <c r="M29" s="28">
        <f t="shared" si="3"/>
        <v>50.322580645161288</v>
      </c>
      <c r="N29" s="28">
        <f t="shared" si="4"/>
        <v>39.200000000000003</v>
      </c>
      <c r="O29" s="28">
        <f t="shared" si="5"/>
        <v>62</v>
      </c>
      <c r="P29" s="28">
        <v>160</v>
      </c>
      <c r="Q29" s="28">
        <v>148</v>
      </c>
      <c r="R29" s="28">
        <v>81</v>
      </c>
      <c r="S29" s="28">
        <f t="shared" si="6"/>
        <v>50.88607594936709</v>
      </c>
      <c r="T29" s="28">
        <f t="shared" si="7"/>
        <v>49.4</v>
      </c>
      <c r="U29" s="28">
        <f t="shared" si="8"/>
        <v>62.7</v>
      </c>
      <c r="V29" s="28">
        <v>163</v>
      </c>
      <c r="W29" s="28">
        <v>148</v>
      </c>
      <c r="X29" s="28">
        <v>67</v>
      </c>
      <c r="Y29" s="28">
        <f t="shared" si="9"/>
        <v>50.625</v>
      </c>
      <c r="Z29" s="28">
        <f t="shared" si="10"/>
        <v>58.9</v>
      </c>
      <c r="AA29" s="28">
        <f t="shared" si="11"/>
        <v>63.9</v>
      </c>
      <c r="AB29" s="28">
        <v>164</v>
      </c>
      <c r="AC29" s="28">
        <v>148</v>
      </c>
      <c r="AD29" s="28">
        <v>49</v>
      </c>
      <c r="AE29" s="28">
        <f t="shared" si="12"/>
        <v>51.652173913043477</v>
      </c>
      <c r="AF29" s="28">
        <f t="shared" si="13"/>
        <v>70.099999999999994</v>
      </c>
      <c r="AG29" s="28">
        <f t="shared" si="14"/>
        <v>64.3</v>
      </c>
      <c r="AI29" s="28">
        <f t="shared" si="20"/>
        <v>43.684210526315788</v>
      </c>
      <c r="AJ29" s="28">
        <f t="shared" si="15"/>
        <v>8.8000000000000007</v>
      </c>
      <c r="AK29" s="28">
        <f t="shared" si="15"/>
        <v>-6.6000000000000156</v>
      </c>
      <c r="AL29" s="28">
        <f t="shared" si="21"/>
        <v>42.08728652751423</v>
      </c>
      <c r="AM29" s="28">
        <f t="shared" si="16"/>
        <v>11.000000000000007</v>
      </c>
      <c r="AN29" s="28">
        <f t="shared" si="16"/>
        <v>-9</v>
      </c>
      <c r="AO29" s="28">
        <f t="shared" si="22"/>
        <v>42.44857594936709</v>
      </c>
      <c r="AP29" s="28">
        <f t="shared" si="17"/>
        <v>15.499999999999993</v>
      </c>
      <c r="AQ29" s="28">
        <f t="shared" si="17"/>
        <v>-11.399999999999991</v>
      </c>
      <c r="AR29" s="28">
        <f t="shared" si="23"/>
        <v>43.424999999999997</v>
      </c>
      <c r="AS29" s="28">
        <f t="shared" si="18"/>
        <v>20.6</v>
      </c>
      <c r="AT29" s="28">
        <f t="shared" si="18"/>
        <v>-13.000000000000007</v>
      </c>
      <c r="AU29" s="28">
        <f t="shared" si="24"/>
        <v>44.065967016491754</v>
      </c>
      <c r="AV29" s="28">
        <f t="shared" si="19"/>
        <v>27.199999999999996</v>
      </c>
      <c r="AW29" s="28">
        <f t="shared" si="19"/>
        <v>-15.300000000000011</v>
      </c>
    </row>
    <row r="30" spans="2:49" x14ac:dyDescent="0.4">
      <c r="B30" s="1230"/>
      <c r="C30" s="19" t="s">
        <v>199</v>
      </c>
      <c r="D30" s="18">
        <v>170</v>
      </c>
      <c r="E30" s="18">
        <v>142</v>
      </c>
      <c r="F30" s="18">
        <v>119</v>
      </c>
      <c r="G30" s="33">
        <f t="shared" si="0"/>
        <v>27.058823529411764</v>
      </c>
      <c r="H30" s="33">
        <f t="shared" si="1"/>
        <v>30</v>
      </c>
      <c r="I30" s="33">
        <f t="shared" si="2"/>
        <v>66.7</v>
      </c>
      <c r="J30" s="33">
        <v>177</v>
      </c>
      <c r="K30" s="33">
        <v>140</v>
      </c>
      <c r="L30" s="33">
        <v>109</v>
      </c>
      <c r="M30" s="33">
        <f t="shared" si="3"/>
        <v>27.352941176470587</v>
      </c>
      <c r="N30" s="33">
        <f t="shared" si="4"/>
        <v>38.4</v>
      </c>
      <c r="O30" s="33">
        <f t="shared" si="5"/>
        <v>69.399999999999991</v>
      </c>
      <c r="P30" s="33">
        <v>183</v>
      </c>
      <c r="Q30" s="33">
        <v>139</v>
      </c>
      <c r="R30" s="33">
        <v>99</v>
      </c>
      <c r="S30" s="33">
        <f t="shared" si="6"/>
        <v>28.571428571428573</v>
      </c>
      <c r="T30" s="33">
        <f t="shared" si="7"/>
        <v>45.9</v>
      </c>
      <c r="U30" s="33">
        <f t="shared" si="8"/>
        <v>71.8</v>
      </c>
      <c r="V30" s="33">
        <v>188</v>
      </c>
      <c r="W30" s="33">
        <v>137</v>
      </c>
      <c r="X30" s="33">
        <v>89</v>
      </c>
      <c r="Y30" s="33">
        <f t="shared" si="9"/>
        <v>29.09090909090909</v>
      </c>
      <c r="Z30" s="33">
        <f t="shared" si="10"/>
        <v>52.7</v>
      </c>
      <c r="AA30" s="33">
        <f t="shared" si="11"/>
        <v>73.7</v>
      </c>
      <c r="AB30" s="33">
        <v>193</v>
      </c>
      <c r="AC30" s="33">
        <v>135</v>
      </c>
      <c r="AD30" s="33">
        <v>78</v>
      </c>
      <c r="AE30" s="33">
        <f t="shared" si="12"/>
        <v>29.739130434782609</v>
      </c>
      <c r="AF30" s="33">
        <f t="shared" si="13"/>
        <v>59.599999999999994</v>
      </c>
      <c r="AG30" s="33">
        <f t="shared" si="14"/>
        <v>75.7</v>
      </c>
      <c r="AI30" s="33">
        <f t="shared" si="20"/>
        <v>-22.941176470588236</v>
      </c>
      <c r="AJ30" s="33">
        <f t="shared" si="15"/>
        <v>-0.80000000000000071</v>
      </c>
      <c r="AK30" s="33">
        <f t="shared" si="15"/>
        <v>5.5000000000000071</v>
      </c>
      <c r="AL30" s="33">
        <f t="shared" si="21"/>
        <v>-22.969639468690701</v>
      </c>
      <c r="AM30" s="33">
        <f t="shared" si="16"/>
        <v>-0.80000000000000426</v>
      </c>
      <c r="AN30" s="33">
        <f t="shared" si="16"/>
        <v>7.3999999999999915</v>
      </c>
      <c r="AO30" s="33">
        <f t="shared" si="22"/>
        <v>-22.314647377938517</v>
      </c>
      <c r="AP30" s="33">
        <f t="shared" si="17"/>
        <v>-3.5</v>
      </c>
      <c r="AQ30" s="33">
        <f t="shared" si="17"/>
        <v>9.0999999999999943</v>
      </c>
      <c r="AR30" s="33">
        <f t="shared" si="23"/>
        <v>-21.53409090909091</v>
      </c>
      <c r="AS30" s="33">
        <f t="shared" si="18"/>
        <v>-6.1999999999999957</v>
      </c>
      <c r="AT30" s="33">
        <f t="shared" si="18"/>
        <v>9.8000000000000043</v>
      </c>
      <c r="AU30" s="33">
        <f t="shared" si="24"/>
        <v>-21.913043478260867</v>
      </c>
      <c r="AV30" s="33">
        <f t="shared" si="19"/>
        <v>-10.5</v>
      </c>
      <c r="AW30" s="33">
        <f t="shared" si="19"/>
        <v>11.400000000000006</v>
      </c>
    </row>
    <row r="31" spans="2:49" x14ac:dyDescent="0.4">
      <c r="B31" s="1230"/>
      <c r="C31" s="19" t="s">
        <v>204</v>
      </c>
      <c r="D31" s="18">
        <v>173</v>
      </c>
      <c r="E31" s="18">
        <v>140</v>
      </c>
      <c r="F31" s="18">
        <v>131</v>
      </c>
      <c r="G31" s="33">
        <f t="shared" si="0"/>
        <v>12.857142857142858</v>
      </c>
      <c r="H31" s="33">
        <f t="shared" si="1"/>
        <v>24.3</v>
      </c>
      <c r="I31" s="33">
        <f t="shared" si="2"/>
        <v>67.800000000000011</v>
      </c>
      <c r="J31" s="33">
        <v>182</v>
      </c>
      <c r="K31" s="33">
        <v>137</v>
      </c>
      <c r="L31" s="33">
        <v>125</v>
      </c>
      <c r="M31" s="33">
        <f t="shared" si="3"/>
        <v>12.631578947368421</v>
      </c>
      <c r="N31" s="33">
        <f t="shared" si="4"/>
        <v>31.3</v>
      </c>
      <c r="O31" s="33">
        <f t="shared" si="5"/>
        <v>71.399999999999991</v>
      </c>
      <c r="P31" s="33">
        <v>189</v>
      </c>
      <c r="Q31" s="33">
        <v>134</v>
      </c>
      <c r="R31" s="33">
        <v>120</v>
      </c>
      <c r="S31" s="33">
        <f t="shared" si="6"/>
        <v>12.173913043478262</v>
      </c>
      <c r="T31" s="33">
        <f t="shared" si="7"/>
        <v>36.5</v>
      </c>
      <c r="U31" s="33">
        <f t="shared" si="8"/>
        <v>74.099999999999994</v>
      </c>
      <c r="V31" s="33">
        <v>196</v>
      </c>
      <c r="W31" s="33">
        <v>131</v>
      </c>
      <c r="X31" s="33">
        <v>114</v>
      </c>
      <c r="Y31" s="33">
        <f t="shared" si="9"/>
        <v>12.439024390243903</v>
      </c>
      <c r="Z31" s="33">
        <f t="shared" si="10"/>
        <v>41.8</v>
      </c>
      <c r="AA31" s="33">
        <f t="shared" si="11"/>
        <v>76.900000000000006</v>
      </c>
      <c r="AB31" s="33">
        <v>203</v>
      </c>
      <c r="AC31" s="33">
        <v>128</v>
      </c>
      <c r="AD31" s="33">
        <v>108</v>
      </c>
      <c r="AE31" s="33">
        <f t="shared" si="12"/>
        <v>12.631578947368421</v>
      </c>
      <c r="AF31" s="33">
        <f t="shared" si="13"/>
        <v>46.800000000000004</v>
      </c>
      <c r="AG31" s="33">
        <f t="shared" si="14"/>
        <v>79.600000000000009</v>
      </c>
      <c r="AI31" s="33">
        <f t="shared" si="20"/>
        <v>-14.201680672268907</v>
      </c>
      <c r="AJ31" s="33">
        <f t="shared" si="15"/>
        <v>-5.6999999999999993</v>
      </c>
      <c r="AK31" s="33">
        <f t="shared" si="15"/>
        <v>1.1000000000000085</v>
      </c>
      <c r="AL31" s="33">
        <f t="shared" si="21"/>
        <v>-14.721362229102166</v>
      </c>
      <c r="AM31" s="33">
        <f t="shared" si="16"/>
        <v>-7.0999999999999979</v>
      </c>
      <c r="AN31" s="33">
        <f t="shared" si="16"/>
        <v>2</v>
      </c>
      <c r="AO31" s="33">
        <f t="shared" si="22"/>
        <v>-16.397515527950311</v>
      </c>
      <c r="AP31" s="33">
        <f t="shared" si="17"/>
        <v>-9.3999999999999986</v>
      </c>
      <c r="AQ31" s="33">
        <f t="shared" si="17"/>
        <v>2.2999999999999972</v>
      </c>
      <c r="AR31" s="33">
        <f t="shared" si="23"/>
        <v>-16.651884700665185</v>
      </c>
      <c r="AS31" s="33">
        <f t="shared" si="18"/>
        <v>-10.900000000000006</v>
      </c>
      <c r="AT31" s="33">
        <f t="shared" si="18"/>
        <v>3.2000000000000028</v>
      </c>
      <c r="AU31" s="33">
        <f t="shared" si="24"/>
        <v>-17.107551487414188</v>
      </c>
      <c r="AV31" s="33">
        <f t="shared" si="19"/>
        <v>-12.79999999999999</v>
      </c>
      <c r="AW31" s="33">
        <f t="shared" si="19"/>
        <v>3.9000000000000057</v>
      </c>
    </row>
    <row r="32" spans="2:49" x14ac:dyDescent="0.4">
      <c r="B32" s="1230"/>
      <c r="C32" s="19" t="s">
        <v>208</v>
      </c>
      <c r="D32" s="18">
        <v>153</v>
      </c>
      <c r="E32" s="18">
        <v>149</v>
      </c>
      <c r="F32" s="18">
        <v>108</v>
      </c>
      <c r="G32" s="33">
        <f t="shared" si="0"/>
        <v>54.666666666666664</v>
      </c>
      <c r="H32" s="33">
        <f t="shared" si="1"/>
        <v>29.4</v>
      </c>
      <c r="I32" s="33">
        <f t="shared" si="2"/>
        <v>60</v>
      </c>
      <c r="J32" s="33">
        <v>154</v>
      </c>
      <c r="K32" s="33">
        <v>149</v>
      </c>
      <c r="L32" s="33">
        <v>96</v>
      </c>
      <c r="M32" s="33">
        <f t="shared" si="3"/>
        <v>54.827586206896555</v>
      </c>
      <c r="N32" s="33">
        <f t="shared" si="4"/>
        <v>37.700000000000003</v>
      </c>
      <c r="O32" s="33">
        <f t="shared" si="5"/>
        <v>60.4</v>
      </c>
      <c r="P32" s="33">
        <v>156</v>
      </c>
      <c r="Q32" s="33">
        <v>150</v>
      </c>
      <c r="R32" s="33">
        <v>81</v>
      </c>
      <c r="S32" s="33">
        <f t="shared" si="6"/>
        <v>55.2</v>
      </c>
      <c r="T32" s="33">
        <f t="shared" si="7"/>
        <v>48.1</v>
      </c>
      <c r="U32" s="33">
        <f t="shared" si="8"/>
        <v>61.199999999999996</v>
      </c>
      <c r="V32" s="33">
        <v>157</v>
      </c>
      <c r="W32" s="33">
        <v>150</v>
      </c>
      <c r="X32" s="33">
        <v>67</v>
      </c>
      <c r="Y32" s="33">
        <f t="shared" si="9"/>
        <v>55.333333333333336</v>
      </c>
      <c r="Z32" s="33">
        <f t="shared" si="10"/>
        <v>57.3</v>
      </c>
      <c r="AA32" s="33">
        <f t="shared" si="11"/>
        <v>61.6</v>
      </c>
      <c r="AB32" s="33">
        <v>158</v>
      </c>
      <c r="AC32" s="33">
        <v>150</v>
      </c>
      <c r="AD32" s="33">
        <v>49</v>
      </c>
      <c r="AE32" s="33">
        <f t="shared" si="12"/>
        <v>55.596330275229356</v>
      </c>
      <c r="AF32" s="33">
        <f t="shared" si="13"/>
        <v>69</v>
      </c>
      <c r="AG32" s="33">
        <f t="shared" si="14"/>
        <v>62</v>
      </c>
      <c r="AI32" s="33">
        <f t="shared" si="20"/>
        <v>41.80952380952381</v>
      </c>
      <c r="AJ32" s="33">
        <f t="shared" si="15"/>
        <v>5.0999999999999979</v>
      </c>
      <c r="AK32" s="33">
        <f t="shared" si="15"/>
        <v>-7.8000000000000114</v>
      </c>
      <c r="AL32" s="33">
        <f t="shared" si="21"/>
        <v>42.19600725952813</v>
      </c>
      <c r="AM32" s="33">
        <f t="shared" si="16"/>
        <v>6.4000000000000021</v>
      </c>
      <c r="AN32" s="33">
        <f t="shared" si="16"/>
        <v>-10.999999999999993</v>
      </c>
      <c r="AO32" s="33">
        <f t="shared" si="22"/>
        <v>43.026086956521738</v>
      </c>
      <c r="AP32" s="33">
        <f t="shared" si="17"/>
        <v>11.600000000000001</v>
      </c>
      <c r="AQ32" s="33">
        <f t="shared" si="17"/>
        <v>-12.899999999999999</v>
      </c>
      <c r="AR32" s="33">
        <f t="shared" si="23"/>
        <v>42.894308943089435</v>
      </c>
      <c r="AS32" s="33">
        <f t="shared" si="18"/>
        <v>15.5</v>
      </c>
      <c r="AT32" s="33">
        <f t="shared" si="18"/>
        <v>-15.300000000000004</v>
      </c>
      <c r="AU32" s="33">
        <f t="shared" si="24"/>
        <v>42.964751327860938</v>
      </c>
      <c r="AV32" s="33">
        <f t="shared" si="19"/>
        <v>22.199999999999996</v>
      </c>
      <c r="AW32" s="33">
        <f t="shared" si="19"/>
        <v>-17.600000000000009</v>
      </c>
    </row>
    <row r="33" spans="2:49" x14ac:dyDescent="0.4">
      <c r="B33" s="1231"/>
      <c r="C33" s="21" t="s">
        <v>200</v>
      </c>
      <c r="D33" s="20">
        <v>168</v>
      </c>
      <c r="E33" s="20">
        <v>143</v>
      </c>
      <c r="F33" s="20">
        <v>116</v>
      </c>
      <c r="G33" s="34">
        <f t="shared" si="0"/>
        <v>31.153846153846153</v>
      </c>
      <c r="H33" s="34">
        <f t="shared" si="1"/>
        <v>31</v>
      </c>
      <c r="I33" s="34">
        <f t="shared" si="2"/>
        <v>65.900000000000006</v>
      </c>
      <c r="J33" s="34">
        <v>174</v>
      </c>
      <c r="K33" s="34">
        <v>142</v>
      </c>
      <c r="L33" s="34">
        <v>105</v>
      </c>
      <c r="M33" s="34">
        <f t="shared" si="3"/>
        <v>32.173913043478258</v>
      </c>
      <c r="N33" s="34">
        <f t="shared" si="4"/>
        <v>39.700000000000003</v>
      </c>
      <c r="O33" s="34">
        <f t="shared" si="5"/>
        <v>68.2</v>
      </c>
      <c r="P33" s="34">
        <v>179</v>
      </c>
      <c r="Q33" s="34">
        <v>140</v>
      </c>
      <c r="R33" s="34">
        <v>94</v>
      </c>
      <c r="S33" s="34">
        <f t="shared" si="6"/>
        <v>32.470588235294116</v>
      </c>
      <c r="T33" s="34">
        <f t="shared" si="7"/>
        <v>47.5</v>
      </c>
      <c r="U33" s="34">
        <f t="shared" si="8"/>
        <v>70.199999999999989</v>
      </c>
      <c r="V33" s="34">
        <v>184</v>
      </c>
      <c r="W33" s="34">
        <v>139</v>
      </c>
      <c r="X33" s="34">
        <v>83</v>
      </c>
      <c r="Y33" s="34">
        <f t="shared" si="9"/>
        <v>33.267326732673268</v>
      </c>
      <c r="Z33" s="34">
        <f t="shared" si="10"/>
        <v>54.900000000000006</v>
      </c>
      <c r="AA33" s="34">
        <f t="shared" si="11"/>
        <v>72.2</v>
      </c>
      <c r="AB33" s="34">
        <v>188</v>
      </c>
      <c r="AC33" s="34">
        <v>138</v>
      </c>
      <c r="AD33" s="34">
        <v>71</v>
      </c>
      <c r="AE33" s="34">
        <f t="shared" si="12"/>
        <v>34.358974358974358</v>
      </c>
      <c r="AF33" s="34">
        <f t="shared" si="13"/>
        <v>62.2</v>
      </c>
      <c r="AG33" s="34">
        <f t="shared" si="14"/>
        <v>73.7</v>
      </c>
      <c r="AI33" s="34">
        <f t="shared" si="20"/>
        <v>-23.512820512820511</v>
      </c>
      <c r="AJ33" s="34">
        <f t="shared" si="15"/>
        <v>1.6000000000000014</v>
      </c>
      <c r="AK33" s="34">
        <f t="shared" si="15"/>
        <v>5.9000000000000057</v>
      </c>
      <c r="AL33" s="34">
        <f t="shared" si="21"/>
        <v>-22.653673163418297</v>
      </c>
      <c r="AM33" s="34">
        <f t="shared" si="16"/>
        <v>2</v>
      </c>
      <c r="AN33" s="34">
        <f t="shared" si="16"/>
        <v>7.8000000000000043</v>
      </c>
      <c r="AO33" s="34">
        <f t="shared" si="22"/>
        <v>-22.729411764705887</v>
      </c>
      <c r="AP33" s="34">
        <f t="shared" si="17"/>
        <v>-0.60000000000000142</v>
      </c>
      <c r="AQ33" s="34">
        <f t="shared" si="17"/>
        <v>8.9999999999999929</v>
      </c>
      <c r="AR33" s="34">
        <f t="shared" si="23"/>
        <v>-22.066006600660067</v>
      </c>
      <c r="AS33" s="34">
        <f t="shared" si="18"/>
        <v>-2.3999999999999915</v>
      </c>
      <c r="AT33" s="34">
        <f t="shared" si="18"/>
        <v>10.600000000000001</v>
      </c>
      <c r="AU33" s="34">
        <f t="shared" si="24"/>
        <v>-21.237355916254998</v>
      </c>
      <c r="AV33" s="34">
        <f t="shared" si="19"/>
        <v>-6.7999999999999972</v>
      </c>
      <c r="AW33" s="34">
        <f t="shared" si="19"/>
        <v>11.700000000000003</v>
      </c>
    </row>
    <row r="34" spans="2:49" x14ac:dyDescent="0.4">
      <c r="B34" s="1229">
        <v>7</v>
      </c>
      <c r="C34" s="17" t="s">
        <v>201</v>
      </c>
      <c r="D34" s="16">
        <v>196</v>
      </c>
      <c r="E34" s="16">
        <v>166</v>
      </c>
      <c r="F34" s="16">
        <v>168</v>
      </c>
      <c r="G34" s="28">
        <f t="shared" si="0"/>
        <v>-4</v>
      </c>
      <c r="H34" s="28">
        <f t="shared" si="1"/>
        <v>15.299999999999999</v>
      </c>
      <c r="I34" s="28">
        <f t="shared" si="2"/>
        <v>76.900000000000006</v>
      </c>
      <c r="J34" s="28">
        <v>204</v>
      </c>
      <c r="K34" s="28">
        <v>163</v>
      </c>
      <c r="L34" s="28">
        <v>166</v>
      </c>
      <c r="M34" s="28">
        <f t="shared" si="3"/>
        <v>-4.3902439024390247</v>
      </c>
      <c r="N34" s="28">
        <f t="shared" si="4"/>
        <v>20.100000000000001</v>
      </c>
      <c r="O34" s="28">
        <f t="shared" si="5"/>
        <v>80</v>
      </c>
      <c r="P34" s="28">
        <v>212</v>
      </c>
      <c r="Q34" s="28">
        <v>160</v>
      </c>
      <c r="R34" s="28">
        <v>164</v>
      </c>
      <c r="S34" s="28">
        <f t="shared" si="6"/>
        <v>-4.615384615384615</v>
      </c>
      <c r="T34" s="28">
        <f t="shared" si="7"/>
        <v>24.5</v>
      </c>
      <c r="U34" s="28">
        <f t="shared" si="8"/>
        <v>83.1</v>
      </c>
      <c r="V34" s="28">
        <v>220</v>
      </c>
      <c r="W34" s="28">
        <v>157</v>
      </c>
      <c r="X34" s="28">
        <v>161</v>
      </c>
      <c r="Y34" s="28">
        <f t="shared" si="9"/>
        <v>-3.8095238095238093</v>
      </c>
      <c r="Z34" s="28">
        <f t="shared" si="10"/>
        <v>28.599999999999998</v>
      </c>
      <c r="AA34" s="28">
        <f t="shared" si="11"/>
        <v>86.3</v>
      </c>
      <c r="AB34" s="28">
        <v>228</v>
      </c>
      <c r="AC34" s="28">
        <v>153</v>
      </c>
      <c r="AD34" s="28">
        <v>159</v>
      </c>
      <c r="AE34" s="28">
        <f t="shared" si="12"/>
        <v>-4.8</v>
      </c>
      <c r="AF34" s="28">
        <f t="shared" si="13"/>
        <v>32.9</v>
      </c>
      <c r="AG34" s="28">
        <f t="shared" si="14"/>
        <v>89.4</v>
      </c>
      <c r="AI34" s="28">
        <f t="shared" si="20"/>
        <v>-35.153846153846153</v>
      </c>
      <c r="AJ34" s="28">
        <f t="shared" si="15"/>
        <v>-15.700000000000001</v>
      </c>
      <c r="AK34" s="28">
        <f t="shared" si="15"/>
        <v>11</v>
      </c>
      <c r="AL34" s="28">
        <f t="shared" si="21"/>
        <v>-36.564156945917283</v>
      </c>
      <c r="AM34" s="28">
        <f t="shared" si="16"/>
        <v>-19.600000000000001</v>
      </c>
      <c r="AN34" s="28">
        <f t="shared" si="16"/>
        <v>11.799999999999997</v>
      </c>
      <c r="AO34" s="28">
        <f t="shared" si="22"/>
        <v>-37.085972850678729</v>
      </c>
      <c r="AP34" s="28">
        <f t="shared" si="17"/>
        <v>-23</v>
      </c>
      <c r="AQ34" s="28">
        <f t="shared" si="17"/>
        <v>12.900000000000006</v>
      </c>
      <c r="AR34" s="28">
        <f t="shared" si="23"/>
        <v>-37.076850542197079</v>
      </c>
      <c r="AS34" s="28">
        <f t="shared" si="18"/>
        <v>-26.300000000000008</v>
      </c>
      <c r="AT34" s="28">
        <f t="shared" si="18"/>
        <v>14.099999999999994</v>
      </c>
      <c r="AU34" s="28">
        <f t="shared" si="24"/>
        <v>-39.158974358974355</v>
      </c>
      <c r="AV34" s="28">
        <f t="shared" si="19"/>
        <v>-29.300000000000004</v>
      </c>
      <c r="AW34" s="28">
        <f t="shared" si="19"/>
        <v>15.700000000000003</v>
      </c>
    </row>
    <row r="35" spans="2:49" x14ac:dyDescent="0.4">
      <c r="B35" s="1230"/>
      <c r="C35" s="19" t="s">
        <v>205</v>
      </c>
      <c r="D35" s="18">
        <v>192</v>
      </c>
      <c r="E35" s="18">
        <v>171</v>
      </c>
      <c r="F35" s="18">
        <v>137</v>
      </c>
      <c r="G35" s="33">
        <f t="shared" si="0"/>
        <v>37.090909090909093</v>
      </c>
      <c r="H35" s="33">
        <f t="shared" si="1"/>
        <v>28.599999999999998</v>
      </c>
      <c r="I35" s="33">
        <f t="shared" si="2"/>
        <v>75.3</v>
      </c>
      <c r="J35" s="33">
        <v>197</v>
      </c>
      <c r="K35" s="33">
        <v>170</v>
      </c>
      <c r="L35" s="33">
        <v>126</v>
      </c>
      <c r="M35" s="33">
        <f t="shared" si="3"/>
        <v>37.183098591549296</v>
      </c>
      <c r="N35" s="33">
        <f t="shared" si="4"/>
        <v>36</v>
      </c>
      <c r="O35" s="33">
        <f t="shared" si="5"/>
        <v>77.3</v>
      </c>
      <c r="P35" s="33">
        <v>202</v>
      </c>
      <c r="Q35" s="33">
        <v>169</v>
      </c>
      <c r="R35" s="33">
        <v>114</v>
      </c>
      <c r="S35" s="33">
        <f t="shared" si="6"/>
        <v>37.5</v>
      </c>
      <c r="T35" s="33">
        <f t="shared" si="7"/>
        <v>43.6</v>
      </c>
      <c r="U35" s="33">
        <f t="shared" si="8"/>
        <v>79.2</v>
      </c>
      <c r="V35" s="33">
        <v>206</v>
      </c>
      <c r="W35" s="33">
        <v>168</v>
      </c>
      <c r="X35" s="33">
        <v>102</v>
      </c>
      <c r="Y35" s="33">
        <f t="shared" si="9"/>
        <v>38.07692307692308</v>
      </c>
      <c r="Z35" s="33">
        <f t="shared" si="10"/>
        <v>50.5</v>
      </c>
      <c r="AA35" s="33">
        <f t="shared" si="11"/>
        <v>80.800000000000011</v>
      </c>
      <c r="AB35" s="33">
        <v>210</v>
      </c>
      <c r="AC35" s="33">
        <v>167</v>
      </c>
      <c r="AD35" s="33">
        <v>89</v>
      </c>
      <c r="AE35" s="33">
        <f t="shared" si="12"/>
        <v>38.67768595041322</v>
      </c>
      <c r="AF35" s="33">
        <f t="shared" si="13"/>
        <v>57.599999999999994</v>
      </c>
      <c r="AG35" s="33">
        <f t="shared" si="14"/>
        <v>82.399999999999991</v>
      </c>
      <c r="AI35" s="33">
        <f t="shared" si="20"/>
        <v>41.090909090909093</v>
      </c>
      <c r="AJ35" s="33">
        <f t="shared" si="15"/>
        <v>13.299999999999999</v>
      </c>
      <c r="AK35" s="33">
        <f t="shared" si="15"/>
        <v>-1.6000000000000085</v>
      </c>
      <c r="AL35" s="33">
        <f t="shared" si="21"/>
        <v>41.573342493988321</v>
      </c>
      <c r="AM35" s="33">
        <f t="shared" si="16"/>
        <v>15.899999999999999</v>
      </c>
      <c r="AN35" s="33">
        <f t="shared" si="16"/>
        <v>-2.7000000000000028</v>
      </c>
      <c r="AO35" s="33">
        <f t="shared" si="22"/>
        <v>42.115384615384613</v>
      </c>
      <c r="AP35" s="33">
        <f t="shared" si="17"/>
        <v>19.100000000000001</v>
      </c>
      <c r="AQ35" s="33">
        <f t="shared" si="17"/>
        <v>-3.8999999999999915</v>
      </c>
      <c r="AR35" s="33">
        <f t="shared" si="23"/>
        <v>41.88644688644689</v>
      </c>
      <c r="AS35" s="33">
        <f t="shared" si="18"/>
        <v>21.900000000000002</v>
      </c>
      <c r="AT35" s="33">
        <f t="shared" si="18"/>
        <v>-5.4999999999999858</v>
      </c>
      <c r="AU35" s="33">
        <f t="shared" si="24"/>
        <v>43.477685950413218</v>
      </c>
      <c r="AV35" s="33">
        <f t="shared" si="19"/>
        <v>24.699999999999996</v>
      </c>
      <c r="AW35" s="33">
        <f t="shared" si="19"/>
        <v>-7.0000000000000142</v>
      </c>
    </row>
    <row r="36" spans="2:49" x14ac:dyDescent="0.4">
      <c r="B36" s="1230"/>
      <c r="C36" s="19" t="s">
        <v>197</v>
      </c>
      <c r="D36" s="18">
        <v>199</v>
      </c>
      <c r="E36" s="18">
        <v>166</v>
      </c>
      <c r="F36" s="18">
        <v>154</v>
      </c>
      <c r="G36" s="33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3">
        <f t="shared" ref="H36:H67" si="26">ROUND((MAX(D36/255, E36/255, F36/255) - MIN(D36/255, E36/255, F36/255))/MAX(D36/255, E36/255, F36/255),3)*100</f>
        <v>22.6</v>
      </c>
      <c r="I36" s="33">
        <f t="shared" ref="I36:I67" si="27">ROUND(MAX(D36/255, E36/255, F36/255),3)*100</f>
        <v>78</v>
      </c>
      <c r="J36" s="33">
        <v>208</v>
      </c>
      <c r="K36" s="33">
        <v>164</v>
      </c>
      <c r="L36" s="33">
        <v>147</v>
      </c>
      <c r="M36" s="33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3">
        <f t="shared" ref="N36:N67" si="29">ROUND((MAX(J36/255, K36/255, L36/255) - MIN(J36/255, K36/255, L36/255))/MAX(J36/255, K36/255, L36/255),3)*100</f>
        <v>29.299999999999997</v>
      </c>
      <c r="O36" s="33">
        <f t="shared" ref="O36:O67" si="30">ROUND(MAX(J36/255, K36/255, L36/255),3)*100</f>
        <v>81.599999999999994</v>
      </c>
      <c r="P36" s="33">
        <v>216</v>
      </c>
      <c r="Q36" s="33">
        <v>161</v>
      </c>
      <c r="R36" s="33">
        <v>140</v>
      </c>
      <c r="S36" s="33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3">
        <f t="shared" ref="T36:T67" si="32">ROUND((MAX(P36/255, Q36/255, R36/255) - MIN(P36/255, Q36/255, R36/255))/MAX(P36/255, Q36/255, R36/255),3)*100</f>
        <v>35.199999999999996</v>
      </c>
      <c r="U36" s="33">
        <f t="shared" ref="U36:U67" si="33">ROUND(MAX(P36/255, Q36/255, R36/255),3)*100</f>
        <v>84.7</v>
      </c>
      <c r="V36" s="33">
        <v>224</v>
      </c>
      <c r="W36" s="33">
        <v>158</v>
      </c>
      <c r="X36" s="33">
        <v>132</v>
      </c>
      <c r="Y36" s="33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3">
        <f t="shared" ref="Z36:Z67" si="35">ROUND((MAX(V36/255, W36/255, X36/255) - MIN(V36/255, W36/255, X36/255))/MAX(V36/255, W36/255, X36/255),3)*100</f>
        <v>41.099999999999994</v>
      </c>
      <c r="AA36" s="33">
        <f t="shared" ref="AA36:AA67" si="36">ROUND(MAX(V36/255, W36/255, X36/255),3)*100</f>
        <v>87.8</v>
      </c>
      <c r="AB36" s="33">
        <v>230</v>
      </c>
      <c r="AC36" s="33">
        <v>155</v>
      </c>
      <c r="AD36" s="33">
        <v>125</v>
      </c>
      <c r="AE36" s="33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3">
        <f t="shared" ref="AF36:AF67" si="38">ROUND((MAX(AB36/255, AC36/255, AD36/255) - MIN(AB36/255, AC36/255, AD36/255))/MAX(AB36/255, AC36/255, AD36/255),3)*100</f>
        <v>45.7</v>
      </c>
      <c r="AG36" s="33">
        <f t="shared" ref="AG36:AG67" si="39">ROUND(MAX(AB36/255, AC36/255, AD36/255),3)*100</f>
        <v>90.2</v>
      </c>
      <c r="AI36" s="33">
        <f t="shared" si="20"/>
        <v>-21.090909090909093</v>
      </c>
      <c r="AJ36" s="33">
        <f t="shared" si="15"/>
        <v>-5.9999999999999964</v>
      </c>
      <c r="AK36" s="33">
        <f t="shared" si="15"/>
        <v>2.7000000000000028</v>
      </c>
      <c r="AL36" s="33">
        <f t="shared" si="21"/>
        <v>-20.461787116139458</v>
      </c>
      <c r="AM36" s="33">
        <f t="shared" si="16"/>
        <v>-6.7000000000000028</v>
      </c>
      <c r="AN36" s="33">
        <f t="shared" si="16"/>
        <v>4.2999999999999972</v>
      </c>
      <c r="AO36" s="33">
        <f t="shared" si="22"/>
        <v>-20.921052631578949</v>
      </c>
      <c r="AP36" s="33">
        <f t="shared" si="17"/>
        <v>-8.4000000000000057</v>
      </c>
      <c r="AQ36" s="33">
        <f t="shared" si="17"/>
        <v>5.5</v>
      </c>
      <c r="AR36" s="33">
        <f t="shared" si="23"/>
        <v>-21.120401337792647</v>
      </c>
      <c r="AS36" s="33">
        <f t="shared" si="18"/>
        <v>-9.4000000000000057</v>
      </c>
      <c r="AT36" s="33">
        <f t="shared" si="18"/>
        <v>6.9999999999999858</v>
      </c>
      <c r="AU36" s="33">
        <f t="shared" si="24"/>
        <v>-21.534828807556078</v>
      </c>
      <c r="AV36" s="33">
        <f t="shared" si="19"/>
        <v>-11.899999999999991</v>
      </c>
      <c r="AW36" s="33">
        <f t="shared" si="19"/>
        <v>7.8000000000000114</v>
      </c>
    </row>
    <row r="37" spans="2:49" x14ac:dyDescent="0.4">
      <c r="B37" s="1230"/>
      <c r="C37" s="19" t="s">
        <v>243</v>
      </c>
      <c r="D37" s="18">
        <v>197</v>
      </c>
      <c r="E37" s="18">
        <v>166</v>
      </c>
      <c r="F37" s="18">
        <v>166</v>
      </c>
      <c r="G37" s="33">
        <f t="shared" si="25"/>
        <v>0</v>
      </c>
      <c r="H37" s="33">
        <f t="shared" si="26"/>
        <v>15.7</v>
      </c>
      <c r="I37" s="33">
        <f t="shared" si="27"/>
        <v>77.3</v>
      </c>
      <c r="J37" s="33">
        <v>206</v>
      </c>
      <c r="K37" s="33">
        <v>163</v>
      </c>
      <c r="L37" s="33">
        <v>163</v>
      </c>
      <c r="M37" s="33">
        <f t="shared" si="28"/>
        <v>0</v>
      </c>
      <c r="N37" s="33">
        <f t="shared" si="29"/>
        <v>20.9</v>
      </c>
      <c r="O37" s="33">
        <f t="shared" si="30"/>
        <v>80.800000000000011</v>
      </c>
      <c r="P37" s="33">
        <v>214</v>
      </c>
      <c r="Q37" s="33">
        <v>160</v>
      </c>
      <c r="R37" s="33">
        <v>160</v>
      </c>
      <c r="S37" s="33">
        <f t="shared" si="31"/>
        <v>0</v>
      </c>
      <c r="T37" s="33">
        <f t="shared" si="32"/>
        <v>25.2</v>
      </c>
      <c r="U37" s="33">
        <f t="shared" si="33"/>
        <v>83.899999999999991</v>
      </c>
      <c r="V37" s="33">
        <v>222</v>
      </c>
      <c r="W37" s="33">
        <v>157</v>
      </c>
      <c r="X37" s="33">
        <v>157</v>
      </c>
      <c r="Y37" s="33">
        <f t="shared" si="34"/>
        <v>0</v>
      </c>
      <c r="Z37" s="33">
        <f t="shared" si="35"/>
        <v>29.299999999999997</v>
      </c>
      <c r="AA37" s="33">
        <f t="shared" si="36"/>
        <v>87.1</v>
      </c>
      <c r="AB37" s="33">
        <v>229</v>
      </c>
      <c r="AC37" s="33">
        <v>153</v>
      </c>
      <c r="AD37" s="33">
        <v>154</v>
      </c>
      <c r="AE37" s="33">
        <f t="shared" si="37"/>
        <v>-0.78947368421052633</v>
      </c>
      <c r="AF37" s="33">
        <f t="shared" si="38"/>
        <v>33.200000000000003</v>
      </c>
      <c r="AG37" s="33">
        <f t="shared" si="39"/>
        <v>89.8</v>
      </c>
      <c r="AI37" s="33">
        <f t="shared" si="20"/>
        <v>-16</v>
      </c>
      <c r="AJ37" s="33">
        <f t="shared" si="15"/>
        <v>-6.9000000000000021</v>
      </c>
      <c r="AK37" s="33">
        <f t="shared" si="15"/>
        <v>-0.70000000000000284</v>
      </c>
      <c r="AL37" s="33">
        <f t="shared" si="21"/>
        <v>-16.721311475409838</v>
      </c>
      <c r="AM37" s="33">
        <f t="shared" si="16"/>
        <v>-8.3999999999999986</v>
      </c>
      <c r="AN37" s="33">
        <f t="shared" si="16"/>
        <v>-0.79999999999998295</v>
      </c>
      <c r="AO37" s="33">
        <f t="shared" si="22"/>
        <v>-16.578947368421051</v>
      </c>
      <c r="AP37" s="33">
        <f t="shared" si="17"/>
        <v>-9.9999999999999964</v>
      </c>
      <c r="AQ37" s="33">
        <f t="shared" si="17"/>
        <v>-0.80000000000001137</v>
      </c>
      <c r="AR37" s="33">
        <f t="shared" si="23"/>
        <v>-16.956521739130434</v>
      </c>
      <c r="AS37" s="33">
        <f t="shared" si="18"/>
        <v>-11.799999999999997</v>
      </c>
      <c r="AT37" s="33">
        <f t="shared" si="18"/>
        <v>-0.70000000000000284</v>
      </c>
      <c r="AU37" s="33">
        <f t="shared" si="24"/>
        <v>-17.93233082706767</v>
      </c>
      <c r="AV37" s="33">
        <f t="shared" si="19"/>
        <v>-12.5</v>
      </c>
      <c r="AW37" s="33">
        <f t="shared" si="19"/>
        <v>-0.40000000000000568</v>
      </c>
    </row>
    <row r="38" spans="2:49" x14ac:dyDescent="0.4">
      <c r="B38" s="1230"/>
      <c r="C38" s="21" t="s">
        <v>206</v>
      </c>
      <c r="D38" s="20">
        <v>189</v>
      </c>
      <c r="E38" s="20">
        <v>172</v>
      </c>
      <c r="F38" s="20">
        <v>135</v>
      </c>
      <c r="G38" s="34">
        <f t="shared" si="25"/>
        <v>41.111111111111114</v>
      </c>
      <c r="H38" s="34">
        <f t="shared" si="26"/>
        <v>28.599999999999998</v>
      </c>
      <c r="I38" s="34">
        <f t="shared" si="27"/>
        <v>74.099999999999994</v>
      </c>
      <c r="J38" s="34">
        <v>193</v>
      </c>
      <c r="K38" s="34">
        <v>171</v>
      </c>
      <c r="L38" s="34">
        <v>123</v>
      </c>
      <c r="M38" s="34">
        <f t="shared" si="28"/>
        <v>41.142857142857146</v>
      </c>
      <c r="N38" s="34">
        <f t="shared" si="29"/>
        <v>36.299999999999997</v>
      </c>
      <c r="O38" s="34">
        <f t="shared" si="30"/>
        <v>75.7</v>
      </c>
      <c r="P38" s="34">
        <v>197</v>
      </c>
      <c r="Q38" s="34">
        <v>171</v>
      </c>
      <c r="R38" s="34">
        <v>110</v>
      </c>
      <c r="S38" s="34">
        <f t="shared" si="31"/>
        <v>42.068965517241381</v>
      </c>
      <c r="T38" s="34">
        <f t="shared" si="32"/>
        <v>44.2</v>
      </c>
      <c r="U38" s="34">
        <f t="shared" si="33"/>
        <v>77.3</v>
      </c>
      <c r="V38" s="34">
        <v>201</v>
      </c>
      <c r="W38" s="34">
        <v>170</v>
      </c>
      <c r="X38" s="34">
        <v>98</v>
      </c>
      <c r="Y38" s="34">
        <f t="shared" si="34"/>
        <v>41.941747572815537</v>
      </c>
      <c r="Z38" s="34">
        <f t="shared" si="35"/>
        <v>51.2</v>
      </c>
      <c r="AA38" s="34">
        <f t="shared" si="36"/>
        <v>78.8</v>
      </c>
      <c r="AB38" s="34">
        <v>204</v>
      </c>
      <c r="AC38" s="34">
        <v>169</v>
      </c>
      <c r="AD38" s="34">
        <v>84</v>
      </c>
      <c r="AE38" s="34">
        <f t="shared" si="37"/>
        <v>42.5</v>
      </c>
      <c r="AF38" s="34">
        <f t="shared" si="38"/>
        <v>58.8</v>
      </c>
      <c r="AG38" s="34">
        <f t="shared" si="39"/>
        <v>80</v>
      </c>
      <c r="AI38" s="34">
        <f t="shared" si="20"/>
        <v>41.111111111111114</v>
      </c>
      <c r="AJ38" s="34">
        <f t="shared" si="15"/>
        <v>12.899999999999999</v>
      </c>
      <c r="AK38" s="34">
        <f t="shared" si="15"/>
        <v>-3.2000000000000028</v>
      </c>
      <c r="AL38" s="34">
        <f t="shared" si="21"/>
        <v>41.142857142857146</v>
      </c>
      <c r="AM38" s="34">
        <f t="shared" si="16"/>
        <v>15.399999999999999</v>
      </c>
      <c r="AN38" s="34">
        <f t="shared" si="16"/>
        <v>-5.1000000000000085</v>
      </c>
      <c r="AO38" s="34">
        <f t="shared" si="22"/>
        <v>42.068965517241381</v>
      </c>
      <c r="AP38" s="34">
        <f t="shared" si="17"/>
        <v>19.000000000000004</v>
      </c>
      <c r="AQ38" s="34">
        <f t="shared" si="17"/>
        <v>-6.5999999999999943</v>
      </c>
      <c r="AR38" s="34">
        <f t="shared" si="23"/>
        <v>41.941747572815537</v>
      </c>
      <c r="AS38" s="34">
        <f t="shared" si="18"/>
        <v>21.900000000000006</v>
      </c>
      <c r="AT38" s="34">
        <f t="shared" si="18"/>
        <v>-8.2999999999999972</v>
      </c>
      <c r="AU38" s="34">
        <f t="shared" si="24"/>
        <v>43.289473684210527</v>
      </c>
      <c r="AV38" s="34">
        <f t="shared" si="19"/>
        <v>25.599999999999994</v>
      </c>
      <c r="AW38" s="34">
        <f t="shared" si="19"/>
        <v>-9.7999999999999972</v>
      </c>
    </row>
    <row r="39" spans="2:49" x14ac:dyDescent="0.4">
      <c r="B39" s="1230"/>
      <c r="C39" s="17" t="s">
        <v>198</v>
      </c>
      <c r="D39" s="16">
        <v>199</v>
      </c>
      <c r="E39" s="16">
        <v>167</v>
      </c>
      <c r="F39" s="16">
        <v>151</v>
      </c>
      <c r="G39" s="28">
        <f t="shared" si="25"/>
        <v>20</v>
      </c>
      <c r="H39" s="28">
        <f t="shared" si="26"/>
        <v>24.099999999999998</v>
      </c>
      <c r="I39" s="28">
        <f t="shared" si="27"/>
        <v>78</v>
      </c>
      <c r="J39" s="28">
        <v>207</v>
      </c>
      <c r="K39" s="28">
        <v>164</v>
      </c>
      <c r="L39" s="28">
        <v>143</v>
      </c>
      <c r="M39" s="28">
        <f t="shared" si="28"/>
        <v>19.6875</v>
      </c>
      <c r="N39" s="28">
        <f t="shared" si="29"/>
        <v>30.9</v>
      </c>
      <c r="O39" s="28">
        <f t="shared" si="30"/>
        <v>81.2</v>
      </c>
      <c r="P39" s="28">
        <v>215</v>
      </c>
      <c r="Q39" s="28">
        <v>162</v>
      </c>
      <c r="R39" s="28">
        <v>134</v>
      </c>
      <c r="S39" s="28">
        <f t="shared" si="31"/>
        <v>20.74074074074074</v>
      </c>
      <c r="T39" s="28">
        <f t="shared" si="32"/>
        <v>37.700000000000003</v>
      </c>
      <c r="U39" s="28">
        <f t="shared" si="33"/>
        <v>84.3</v>
      </c>
      <c r="V39" s="28">
        <v>222</v>
      </c>
      <c r="W39" s="28">
        <v>159</v>
      </c>
      <c r="X39" s="28">
        <v>126</v>
      </c>
      <c r="Y39" s="28">
        <f t="shared" si="34"/>
        <v>20.625</v>
      </c>
      <c r="Z39" s="28">
        <f t="shared" si="35"/>
        <v>43.2</v>
      </c>
      <c r="AA39" s="28">
        <f t="shared" si="36"/>
        <v>87.1</v>
      </c>
      <c r="AB39" s="28">
        <v>228</v>
      </c>
      <c r="AC39" s="28">
        <v>157</v>
      </c>
      <c r="AD39" s="28">
        <v>117</v>
      </c>
      <c r="AE39" s="28">
        <f t="shared" si="37"/>
        <v>21.621621621621621</v>
      </c>
      <c r="AF39" s="28">
        <f t="shared" si="38"/>
        <v>48.699999999999996</v>
      </c>
      <c r="AG39" s="28">
        <f t="shared" si="39"/>
        <v>89.4</v>
      </c>
      <c r="AI39" s="28">
        <f t="shared" si="20"/>
        <v>-21.111111111111114</v>
      </c>
      <c r="AJ39" s="28">
        <f t="shared" si="15"/>
        <v>-4.5</v>
      </c>
      <c r="AK39" s="28">
        <f t="shared" si="15"/>
        <v>3.9000000000000057</v>
      </c>
      <c r="AL39" s="28">
        <f t="shared" si="21"/>
        <v>-21.455357142857146</v>
      </c>
      <c r="AM39" s="28">
        <f t="shared" si="16"/>
        <v>-5.3999999999999986</v>
      </c>
      <c r="AN39" s="28">
        <f t="shared" si="16"/>
        <v>5.5</v>
      </c>
      <c r="AO39" s="28">
        <f t="shared" si="22"/>
        <v>-21.32822477650064</v>
      </c>
      <c r="AP39" s="28">
        <f t="shared" si="17"/>
        <v>-6.5</v>
      </c>
      <c r="AQ39" s="28">
        <f t="shared" si="17"/>
        <v>7</v>
      </c>
      <c r="AR39" s="28">
        <f t="shared" si="23"/>
        <v>-21.316747572815537</v>
      </c>
      <c r="AS39" s="28">
        <f t="shared" si="18"/>
        <v>-8</v>
      </c>
      <c r="AT39" s="28">
        <f t="shared" si="18"/>
        <v>8.2999999999999972</v>
      </c>
      <c r="AU39" s="28">
        <f t="shared" si="24"/>
        <v>-20.878378378378379</v>
      </c>
      <c r="AV39" s="28">
        <f t="shared" si="19"/>
        <v>-10.100000000000001</v>
      </c>
      <c r="AW39" s="28">
        <f t="shared" si="19"/>
        <v>9.4000000000000057</v>
      </c>
    </row>
    <row r="40" spans="2:49" x14ac:dyDescent="0.4">
      <c r="B40" s="1230"/>
      <c r="C40" s="19" t="s">
        <v>202</v>
      </c>
      <c r="D40" s="18">
        <v>198</v>
      </c>
      <c r="E40" s="18">
        <v>166</v>
      </c>
      <c r="F40" s="18">
        <v>163</v>
      </c>
      <c r="G40" s="33">
        <f t="shared" si="25"/>
        <v>5.1428571428571432</v>
      </c>
      <c r="H40" s="33">
        <f t="shared" si="26"/>
        <v>17.7</v>
      </c>
      <c r="I40" s="33">
        <f t="shared" si="27"/>
        <v>77.600000000000009</v>
      </c>
      <c r="J40" s="33">
        <v>207</v>
      </c>
      <c r="K40" s="33">
        <v>163</v>
      </c>
      <c r="L40" s="33">
        <v>159</v>
      </c>
      <c r="M40" s="33">
        <f t="shared" si="28"/>
        <v>5</v>
      </c>
      <c r="N40" s="33">
        <f t="shared" si="29"/>
        <v>23.200000000000003</v>
      </c>
      <c r="O40" s="33">
        <f t="shared" si="30"/>
        <v>81.2</v>
      </c>
      <c r="P40" s="33">
        <v>215</v>
      </c>
      <c r="Q40" s="33">
        <v>160</v>
      </c>
      <c r="R40" s="33">
        <v>156</v>
      </c>
      <c r="S40" s="33">
        <f t="shared" si="31"/>
        <v>4.0677966101694913</v>
      </c>
      <c r="T40" s="33">
        <f t="shared" si="32"/>
        <v>27.400000000000002</v>
      </c>
      <c r="U40" s="33">
        <f t="shared" si="33"/>
        <v>84.3</v>
      </c>
      <c r="V40" s="33">
        <v>223</v>
      </c>
      <c r="W40" s="33">
        <v>157</v>
      </c>
      <c r="X40" s="33">
        <v>152</v>
      </c>
      <c r="Y40" s="33">
        <f t="shared" si="34"/>
        <v>4.225352112676056</v>
      </c>
      <c r="Z40" s="33">
        <f t="shared" si="35"/>
        <v>31.8</v>
      </c>
      <c r="AA40" s="33">
        <f t="shared" si="36"/>
        <v>87.5</v>
      </c>
      <c r="AB40" s="33">
        <v>231</v>
      </c>
      <c r="AC40" s="33">
        <v>153</v>
      </c>
      <c r="AD40" s="33">
        <v>148</v>
      </c>
      <c r="AE40" s="33">
        <f t="shared" si="37"/>
        <v>3.6144578313253013</v>
      </c>
      <c r="AF40" s="33">
        <f t="shared" si="38"/>
        <v>35.9</v>
      </c>
      <c r="AG40" s="33">
        <f t="shared" si="39"/>
        <v>90.600000000000009</v>
      </c>
      <c r="AI40" s="33">
        <f t="shared" si="20"/>
        <v>-14.857142857142858</v>
      </c>
      <c r="AJ40" s="33">
        <f t="shared" si="15"/>
        <v>-6.3999999999999986</v>
      </c>
      <c r="AK40" s="33">
        <f t="shared" si="15"/>
        <v>-0.39999999999999147</v>
      </c>
      <c r="AL40" s="33">
        <f t="shared" si="21"/>
        <v>-14.6875</v>
      </c>
      <c r="AM40" s="33">
        <f t="shared" si="16"/>
        <v>-7.6999999999999957</v>
      </c>
      <c r="AN40" s="33">
        <f t="shared" si="16"/>
        <v>0</v>
      </c>
      <c r="AO40" s="33">
        <f t="shared" si="22"/>
        <v>-16.672944130571249</v>
      </c>
      <c r="AP40" s="33">
        <f t="shared" si="17"/>
        <v>-10.3</v>
      </c>
      <c r="AQ40" s="33">
        <f t="shared" si="17"/>
        <v>0</v>
      </c>
      <c r="AR40" s="33">
        <f t="shared" si="23"/>
        <v>-16.399647887323944</v>
      </c>
      <c r="AS40" s="33">
        <f t="shared" si="18"/>
        <v>-11.400000000000002</v>
      </c>
      <c r="AT40" s="33">
        <f t="shared" si="18"/>
        <v>0.40000000000000568</v>
      </c>
      <c r="AU40" s="33">
        <f t="shared" si="24"/>
        <v>-18.007163790296321</v>
      </c>
      <c r="AV40" s="33">
        <f t="shared" si="19"/>
        <v>-12.799999999999997</v>
      </c>
      <c r="AW40" s="33">
        <f t="shared" si="19"/>
        <v>1.2000000000000028</v>
      </c>
    </row>
    <row r="41" spans="2:49" x14ac:dyDescent="0.4">
      <c r="B41" s="1230"/>
      <c r="C41" s="19" t="s">
        <v>207</v>
      </c>
      <c r="D41" s="18">
        <v>185</v>
      </c>
      <c r="E41" s="18">
        <v>173</v>
      </c>
      <c r="F41" s="18">
        <v>133</v>
      </c>
      <c r="G41" s="33">
        <f t="shared" si="25"/>
        <v>46.153846153846153</v>
      </c>
      <c r="H41" s="33">
        <f t="shared" si="26"/>
        <v>28.1</v>
      </c>
      <c r="I41" s="33">
        <f t="shared" si="27"/>
        <v>72.5</v>
      </c>
      <c r="J41" s="33">
        <v>188</v>
      </c>
      <c r="K41" s="33">
        <v>173</v>
      </c>
      <c r="L41" s="33">
        <v>120</v>
      </c>
      <c r="M41" s="33">
        <f t="shared" si="28"/>
        <v>46.764705882352942</v>
      </c>
      <c r="N41" s="33">
        <f t="shared" si="29"/>
        <v>36.199999999999996</v>
      </c>
      <c r="O41" s="33">
        <f t="shared" si="30"/>
        <v>73.7</v>
      </c>
      <c r="P41" s="33">
        <v>191</v>
      </c>
      <c r="Q41" s="33">
        <v>173</v>
      </c>
      <c r="R41" s="33">
        <v>107</v>
      </c>
      <c r="S41" s="33">
        <f t="shared" si="31"/>
        <v>47.142857142857146</v>
      </c>
      <c r="T41" s="33">
        <f t="shared" si="32"/>
        <v>44</v>
      </c>
      <c r="U41" s="33">
        <f t="shared" si="33"/>
        <v>74.900000000000006</v>
      </c>
      <c r="V41" s="33">
        <v>194</v>
      </c>
      <c r="W41" s="33">
        <v>173</v>
      </c>
      <c r="X41" s="33">
        <v>94</v>
      </c>
      <c r="Y41" s="33">
        <f t="shared" si="34"/>
        <v>47.4</v>
      </c>
      <c r="Z41" s="33">
        <f t="shared" si="35"/>
        <v>51.5</v>
      </c>
      <c r="AA41" s="33">
        <f t="shared" si="36"/>
        <v>76.099999999999994</v>
      </c>
      <c r="AB41" s="33">
        <v>197</v>
      </c>
      <c r="AC41" s="33">
        <v>172</v>
      </c>
      <c r="AD41" s="33">
        <v>80</v>
      </c>
      <c r="AE41" s="33">
        <f t="shared" si="37"/>
        <v>47.179487179487182</v>
      </c>
      <c r="AF41" s="33">
        <f t="shared" si="38"/>
        <v>59.4</v>
      </c>
      <c r="AG41" s="33">
        <f t="shared" si="39"/>
        <v>77.3</v>
      </c>
      <c r="AI41" s="33">
        <f t="shared" si="20"/>
        <v>41.010989010989007</v>
      </c>
      <c r="AJ41" s="33">
        <f t="shared" si="15"/>
        <v>10.400000000000002</v>
      </c>
      <c r="AK41" s="33">
        <f t="shared" si="15"/>
        <v>-5.1000000000000085</v>
      </c>
      <c r="AL41" s="33">
        <f t="shared" si="21"/>
        <v>41.764705882352942</v>
      </c>
      <c r="AM41" s="33">
        <f t="shared" si="16"/>
        <v>12.999999999999993</v>
      </c>
      <c r="AN41" s="33">
        <f t="shared" si="16"/>
        <v>-7.5</v>
      </c>
      <c r="AO41" s="33">
        <f t="shared" si="22"/>
        <v>43.075060532687658</v>
      </c>
      <c r="AP41" s="33">
        <f t="shared" si="17"/>
        <v>16.599999999999998</v>
      </c>
      <c r="AQ41" s="33">
        <f t="shared" si="17"/>
        <v>-9.3999999999999915</v>
      </c>
      <c r="AR41" s="33">
        <f t="shared" si="23"/>
        <v>43.174647887323943</v>
      </c>
      <c r="AS41" s="33">
        <f t="shared" si="18"/>
        <v>19.7</v>
      </c>
      <c r="AT41" s="33">
        <f t="shared" si="18"/>
        <v>-11.400000000000006</v>
      </c>
      <c r="AU41" s="33">
        <f t="shared" si="24"/>
        <v>43.565029348161879</v>
      </c>
      <c r="AV41" s="33">
        <f t="shared" si="19"/>
        <v>23.5</v>
      </c>
      <c r="AW41" s="33">
        <f t="shared" si="19"/>
        <v>-13.300000000000011</v>
      </c>
    </row>
    <row r="42" spans="2:49" x14ac:dyDescent="0.4">
      <c r="B42" s="1230"/>
      <c r="C42" s="19" t="s">
        <v>242</v>
      </c>
      <c r="D42" s="18">
        <v>198</v>
      </c>
      <c r="E42" s="18">
        <v>167</v>
      </c>
      <c r="F42" s="18">
        <v>147</v>
      </c>
      <c r="G42" s="33">
        <f t="shared" si="25"/>
        <v>23.529411764705884</v>
      </c>
      <c r="H42" s="33">
        <f t="shared" si="26"/>
        <v>25.8</v>
      </c>
      <c r="I42" s="33">
        <f t="shared" si="27"/>
        <v>77.600000000000009</v>
      </c>
      <c r="J42" s="33">
        <v>206</v>
      </c>
      <c r="K42" s="33">
        <v>165</v>
      </c>
      <c r="L42" s="33">
        <v>138</v>
      </c>
      <c r="M42" s="33">
        <f t="shared" si="28"/>
        <v>23.823529411764707</v>
      </c>
      <c r="N42" s="33">
        <f t="shared" si="29"/>
        <v>33</v>
      </c>
      <c r="O42" s="33">
        <f t="shared" si="30"/>
        <v>80.800000000000011</v>
      </c>
      <c r="P42" s="33">
        <v>212</v>
      </c>
      <c r="Q42" s="33">
        <v>163</v>
      </c>
      <c r="R42" s="33">
        <v>128</v>
      </c>
      <c r="S42" s="33">
        <f t="shared" si="31"/>
        <v>25</v>
      </c>
      <c r="T42" s="33">
        <f t="shared" si="32"/>
        <v>39.6</v>
      </c>
      <c r="U42" s="33">
        <f t="shared" si="33"/>
        <v>83.1</v>
      </c>
      <c r="V42" s="33">
        <v>219</v>
      </c>
      <c r="W42" s="33">
        <v>161</v>
      </c>
      <c r="X42" s="33">
        <v>119</v>
      </c>
      <c r="Y42" s="33">
        <f t="shared" si="34"/>
        <v>25.2</v>
      </c>
      <c r="Z42" s="33">
        <f t="shared" si="35"/>
        <v>45.7</v>
      </c>
      <c r="AA42" s="33">
        <f t="shared" si="36"/>
        <v>85.9</v>
      </c>
      <c r="AB42" s="33">
        <v>225</v>
      </c>
      <c r="AC42" s="33">
        <v>159</v>
      </c>
      <c r="AD42" s="33">
        <v>110</v>
      </c>
      <c r="AE42" s="33">
        <f t="shared" si="37"/>
        <v>25.565217391304348</v>
      </c>
      <c r="AF42" s="33">
        <f t="shared" si="38"/>
        <v>51.1</v>
      </c>
      <c r="AG42" s="33">
        <f t="shared" si="39"/>
        <v>88.2</v>
      </c>
      <c r="AI42" s="33">
        <f t="shared" si="20"/>
        <v>-22.624434389140269</v>
      </c>
      <c r="AJ42" s="33">
        <f t="shared" si="15"/>
        <v>-2.3000000000000007</v>
      </c>
      <c r="AK42" s="33">
        <f t="shared" si="15"/>
        <v>5.1000000000000085</v>
      </c>
      <c r="AL42" s="33">
        <f t="shared" si="21"/>
        <v>-22.941176470588236</v>
      </c>
      <c r="AM42" s="33">
        <f t="shared" si="16"/>
        <v>-3.1999999999999957</v>
      </c>
      <c r="AN42" s="33">
        <f t="shared" si="16"/>
        <v>7.1000000000000085</v>
      </c>
      <c r="AO42" s="33">
        <f t="shared" si="22"/>
        <v>-22.142857142857146</v>
      </c>
      <c r="AP42" s="33">
        <f t="shared" si="17"/>
        <v>-4.3999999999999986</v>
      </c>
      <c r="AQ42" s="33">
        <f t="shared" si="17"/>
        <v>8.1999999999999886</v>
      </c>
      <c r="AR42" s="33">
        <f t="shared" si="23"/>
        <v>-22.2</v>
      </c>
      <c r="AS42" s="33">
        <f t="shared" si="18"/>
        <v>-5.7999999999999972</v>
      </c>
      <c r="AT42" s="33">
        <f t="shared" si="18"/>
        <v>9.8000000000000114</v>
      </c>
      <c r="AU42" s="33">
        <f t="shared" si="24"/>
        <v>-21.614269788182835</v>
      </c>
      <c r="AV42" s="33">
        <f t="shared" si="19"/>
        <v>-8.2999999999999972</v>
      </c>
      <c r="AW42" s="33">
        <f t="shared" si="19"/>
        <v>10.900000000000006</v>
      </c>
    </row>
    <row r="43" spans="2:49" x14ac:dyDescent="0.4">
      <c r="B43" s="1230"/>
      <c r="C43" s="21" t="s">
        <v>203</v>
      </c>
      <c r="D43" s="20">
        <v>199</v>
      </c>
      <c r="E43" s="20">
        <v>166</v>
      </c>
      <c r="F43" s="20">
        <v>160</v>
      </c>
      <c r="G43" s="34">
        <f t="shared" si="25"/>
        <v>9.2307692307692299</v>
      </c>
      <c r="H43" s="34">
        <f t="shared" si="26"/>
        <v>19.600000000000001</v>
      </c>
      <c r="I43" s="34">
        <f t="shared" si="27"/>
        <v>78</v>
      </c>
      <c r="J43" s="34">
        <v>208</v>
      </c>
      <c r="K43" s="34">
        <v>163</v>
      </c>
      <c r="L43" s="34">
        <v>156</v>
      </c>
      <c r="M43" s="34">
        <f t="shared" si="28"/>
        <v>8.0769230769230766</v>
      </c>
      <c r="N43" s="34">
        <f t="shared" si="29"/>
        <v>25</v>
      </c>
      <c r="O43" s="34">
        <f t="shared" si="30"/>
        <v>81.599999999999994</v>
      </c>
      <c r="P43" s="34">
        <v>216</v>
      </c>
      <c r="Q43" s="34">
        <v>160</v>
      </c>
      <c r="R43" s="34">
        <v>151</v>
      </c>
      <c r="S43" s="34">
        <f t="shared" si="31"/>
        <v>8.3076923076923084</v>
      </c>
      <c r="T43" s="34">
        <f t="shared" si="32"/>
        <v>30.099999999999998</v>
      </c>
      <c r="U43" s="34">
        <f t="shared" si="33"/>
        <v>84.7</v>
      </c>
      <c r="V43" s="34">
        <v>223</v>
      </c>
      <c r="W43" s="34">
        <v>157</v>
      </c>
      <c r="X43" s="34">
        <v>146</v>
      </c>
      <c r="Y43" s="34">
        <f t="shared" si="34"/>
        <v>8.5714285714285712</v>
      </c>
      <c r="Z43" s="34">
        <f t="shared" si="35"/>
        <v>34.5</v>
      </c>
      <c r="AA43" s="34">
        <f t="shared" si="36"/>
        <v>87.5</v>
      </c>
      <c r="AB43" s="34">
        <v>231</v>
      </c>
      <c r="AC43" s="34">
        <v>153</v>
      </c>
      <c r="AD43" s="34">
        <v>141</v>
      </c>
      <c r="AE43" s="34">
        <f t="shared" si="37"/>
        <v>8</v>
      </c>
      <c r="AF43" s="34">
        <f t="shared" si="38"/>
        <v>39</v>
      </c>
      <c r="AG43" s="34">
        <f t="shared" si="39"/>
        <v>90.600000000000009</v>
      </c>
      <c r="AI43" s="34">
        <f t="shared" si="20"/>
        <v>-14.298642533936654</v>
      </c>
      <c r="AJ43" s="34">
        <f t="shared" si="15"/>
        <v>-6.1999999999999993</v>
      </c>
      <c r="AK43" s="34">
        <f t="shared" si="15"/>
        <v>0.39999999999999147</v>
      </c>
      <c r="AL43" s="34">
        <f t="shared" si="21"/>
        <v>-15.74660633484163</v>
      </c>
      <c r="AM43" s="34">
        <f t="shared" si="16"/>
        <v>-8</v>
      </c>
      <c r="AN43" s="34">
        <f t="shared" si="16"/>
        <v>0.79999999999998295</v>
      </c>
      <c r="AO43" s="34">
        <f t="shared" si="22"/>
        <v>-16.692307692307693</v>
      </c>
      <c r="AP43" s="34">
        <f t="shared" si="17"/>
        <v>-9.5000000000000036</v>
      </c>
      <c r="AQ43" s="34">
        <f t="shared" si="17"/>
        <v>1.6000000000000085</v>
      </c>
      <c r="AR43" s="34">
        <f t="shared" si="23"/>
        <v>-16.628571428571426</v>
      </c>
      <c r="AS43" s="34">
        <f t="shared" si="18"/>
        <v>-11.200000000000003</v>
      </c>
      <c r="AT43" s="34">
        <f t="shared" si="18"/>
        <v>1.5999999999999943</v>
      </c>
      <c r="AU43" s="34">
        <f t="shared" si="24"/>
        <v>-17.565217391304348</v>
      </c>
      <c r="AV43" s="34">
        <f t="shared" si="19"/>
        <v>-12.100000000000001</v>
      </c>
      <c r="AW43" s="34">
        <f t="shared" si="19"/>
        <v>2.4000000000000057</v>
      </c>
    </row>
    <row r="44" spans="2:49" x14ac:dyDescent="0.4">
      <c r="B44" s="1230"/>
      <c r="C44" s="17" t="s">
        <v>241</v>
      </c>
      <c r="D44" s="16">
        <v>182</v>
      </c>
      <c r="E44" s="16">
        <v>174</v>
      </c>
      <c r="F44" s="16">
        <v>133</v>
      </c>
      <c r="G44" s="28">
        <f t="shared" si="25"/>
        <v>50.204081632653065</v>
      </c>
      <c r="H44" s="28">
        <f t="shared" si="26"/>
        <v>26.900000000000002</v>
      </c>
      <c r="I44" s="28">
        <f t="shared" si="27"/>
        <v>71.399999999999991</v>
      </c>
      <c r="J44" s="28">
        <v>185</v>
      </c>
      <c r="K44" s="28">
        <v>174</v>
      </c>
      <c r="L44" s="28">
        <v>120</v>
      </c>
      <c r="M44" s="28">
        <f t="shared" si="28"/>
        <v>49.846153846153847</v>
      </c>
      <c r="N44" s="28">
        <f t="shared" si="29"/>
        <v>35.099999999999994</v>
      </c>
      <c r="O44" s="28">
        <f t="shared" si="30"/>
        <v>72.5</v>
      </c>
      <c r="P44" s="28">
        <v>187</v>
      </c>
      <c r="Q44" s="28">
        <v>175</v>
      </c>
      <c r="R44" s="28">
        <v>106</v>
      </c>
      <c r="S44" s="28">
        <f t="shared" si="31"/>
        <v>51.111111111111114</v>
      </c>
      <c r="T44" s="28">
        <f t="shared" si="32"/>
        <v>43.3</v>
      </c>
      <c r="U44" s="28">
        <f t="shared" si="33"/>
        <v>73.3</v>
      </c>
      <c r="V44" s="28">
        <v>189</v>
      </c>
      <c r="W44" s="28">
        <v>175</v>
      </c>
      <c r="X44" s="28">
        <v>93</v>
      </c>
      <c r="Y44" s="28">
        <f t="shared" si="34"/>
        <v>51.25</v>
      </c>
      <c r="Z44" s="28">
        <f t="shared" si="35"/>
        <v>50.8</v>
      </c>
      <c r="AA44" s="28">
        <f t="shared" si="36"/>
        <v>74.099999999999994</v>
      </c>
      <c r="AB44" s="28">
        <v>191</v>
      </c>
      <c r="AC44" s="28">
        <v>175</v>
      </c>
      <c r="AD44" s="28">
        <v>78</v>
      </c>
      <c r="AE44" s="28">
        <f t="shared" si="37"/>
        <v>51.504424778761063</v>
      </c>
      <c r="AF44" s="28">
        <f t="shared" si="38"/>
        <v>59.199999999999996</v>
      </c>
      <c r="AG44" s="28">
        <f t="shared" si="39"/>
        <v>74.900000000000006</v>
      </c>
      <c r="AI44" s="28">
        <f t="shared" si="20"/>
        <v>40.973312401883831</v>
      </c>
      <c r="AJ44" s="28">
        <f t="shared" si="15"/>
        <v>7.3000000000000007</v>
      </c>
      <c r="AK44" s="28">
        <f t="shared" si="15"/>
        <v>-6.6000000000000085</v>
      </c>
      <c r="AL44" s="28">
        <f t="shared" si="21"/>
        <v>41.769230769230774</v>
      </c>
      <c r="AM44" s="28">
        <f t="shared" si="16"/>
        <v>10.099999999999994</v>
      </c>
      <c r="AN44" s="28">
        <f t="shared" si="16"/>
        <v>-9.0999999999999943</v>
      </c>
      <c r="AO44" s="28">
        <f t="shared" si="22"/>
        <v>42.803418803418808</v>
      </c>
      <c r="AP44" s="28">
        <f t="shared" si="17"/>
        <v>13.2</v>
      </c>
      <c r="AQ44" s="28">
        <f t="shared" si="17"/>
        <v>-11.400000000000006</v>
      </c>
      <c r="AR44" s="28">
        <f t="shared" si="23"/>
        <v>42.678571428571431</v>
      </c>
      <c r="AS44" s="28">
        <f t="shared" si="18"/>
        <v>16.299999999999997</v>
      </c>
      <c r="AT44" s="28">
        <f t="shared" si="18"/>
        <v>-13.400000000000006</v>
      </c>
      <c r="AU44" s="28">
        <f t="shared" si="24"/>
        <v>43.504424778761063</v>
      </c>
      <c r="AV44" s="28">
        <f t="shared" si="19"/>
        <v>20.199999999999996</v>
      </c>
      <c r="AW44" s="28">
        <f t="shared" si="19"/>
        <v>-15.700000000000003</v>
      </c>
    </row>
    <row r="45" spans="2:49" x14ac:dyDescent="0.4">
      <c r="B45" s="1230"/>
      <c r="C45" s="19" t="s">
        <v>199</v>
      </c>
      <c r="D45" s="18">
        <v>197</v>
      </c>
      <c r="E45" s="18">
        <v>168</v>
      </c>
      <c r="F45" s="18">
        <v>144</v>
      </c>
      <c r="G45" s="33">
        <f t="shared" si="25"/>
        <v>27.169811320754718</v>
      </c>
      <c r="H45" s="33">
        <f t="shared" si="26"/>
        <v>26.900000000000002</v>
      </c>
      <c r="I45" s="33">
        <f t="shared" si="27"/>
        <v>77.3</v>
      </c>
      <c r="J45" s="33">
        <v>204</v>
      </c>
      <c r="K45" s="33">
        <v>167</v>
      </c>
      <c r="L45" s="33">
        <v>134</v>
      </c>
      <c r="M45" s="33">
        <f t="shared" si="28"/>
        <v>28.285714285714285</v>
      </c>
      <c r="N45" s="33">
        <f t="shared" si="29"/>
        <v>34.300000000000004</v>
      </c>
      <c r="O45" s="33">
        <f t="shared" si="30"/>
        <v>80</v>
      </c>
      <c r="P45" s="33">
        <v>210</v>
      </c>
      <c r="Q45" s="33">
        <v>165</v>
      </c>
      <c r="R45" s="33">
        <v>124</v>
      </c>
      <c r="S45" s="33">
        <f t="shared" si="31"/>
        <v>28.604651162790699</v>
      </c>
      <c r="T45" s="33">
        <f t="shared" si="32"/>
        <v>41</v>
      </c>
      <c r="U45" s="33">
        <f t="shared" si="33"/>
        <v>82.399999999999991</v>
      </c>
      <c r="V45" s="33">
        <v>216</v>
      </c>
      <c r="W45" s="33">
        <v>163</v>
      </c>
      <c r="X45" s="33">
        <v>113</v>
      </c>
      <c r="Y45" s="33">
        <f t="shared" si="34"/>
        <v>29.126213592233011</v>
      </c>
      <c r="Z45" s="33">
        <f t="shared" si="35"/>
        <v>47.699999999999996</v>
      </c>
      <c r="AA45" s="33">
        <f t="shared" si="36"/>
        <v>84.7</v>
      </c>
      <c r="AB45" s="33">
        <v>211</v>
      </c>
      <c r="AC45" s="33">
        <v>161</v>
      </c>
      <c r="AD45" s="33">
        <v>103</v>
      </c>
      <c r="AE45" s="33">
        <f t="shared" si="37"/>
        <v>32.222222222222221</v>
      </c>
      <c r="AF45" s="33">
        <f t="shared" si="38"/>
        <v>51.2</v>
      </c>
      <c r="AG45" s="33">
        <f t="shared" si="39"/>
        <v>82.699999999999989</v>
      </c>
      <c r="AI45" s="33">
        <f t="shared" si="20"/>
        <v>-23.034270311898347</v>
      </c>
      <c r="AJ45" s="33">
        <f t="shared" si="15"/>
        <v>0</v>
      </c>
      <c r="AK45" s="33">
        <f t="shared" si="15"/>
        <v>5.9000000000000057</v>
      </c>
      <c r="AL45" s="33">
        <f t="shared" si="21"/>
        <v>-21.560439560439562</v>
      </c>
      <c r="AM45" s="33">
        <f t="shared" si="16"/>
        <v>-0.79999999999999005</v>
      </c>
      <c r="AN45" s="33">
        <f t="shared" si="16"/>
        <v>7.5</v>
      </c>
      <c r="AO45" s="33">
        <f t="shared" si="22"/>
        <v>-22.506459948320416</v>
      </c>
      <c r="AP45" s="33">
        <f t="shared" si="17"/>
        <v>-2.2999999999999972</v>
      </c>
      <c r="AQ45" s="33">
        <f t="shared" si="17"/>
        <v>9.0999999999999943</v>
      </c>
      <c r="AR45" s="33">
        <f t="shared" si="23"/>
        <v>-22.123786407766989</v>
      </c>
      <c r="AS45" s="33">
        <f t="shared" si="18"/>
        <v>-3.1000000000000014</v>
      </c>
      <c r="AT45" s="33">
        <f t="shared" si="18"/>
        <v>10.600000000000009</v>
      </c>
      <c r="AU45" s="33">
        <f t="shared" si="24"/>
        <v>-19.282202556538842</v>
      </c>
      <c r="AV45" s="33">
        <f t="shared" si="19"/>
        <v>-7.9999999999999929</v>
      </c>
      <c r="AW45" s="33">
        <f t="shared" si="19"/>
        <v>7.7999999999999829</v>
      </c>
    </row>
    <row r="46" spans="2:49" x14ac:dyDescent="0.4">
      <c r="B46" s="1230"/>
      <c r="C46" s="19" t="s">
        <v>204</v>
      </c>
      <c r="D46" s="18">
        <v>199</v>
      </c>
      <c r="E46" s="18">
        <v>166</v>
      </c>
      <c r="F46" s="18">
        <v>157</v>
      </c>
      <c r="G46" s="33">
        <f t="shared" si="25"/>
        <v>12.857142857142858</v>
      </c>
      <c r="H46" s="33">
        <f t="shared" si="26"/>
        <v>21.099999999999998</v>
      </c>
      <c r="I46" s="33">
        <f t="shared" si="27"/>
        <v>78</v>
      </c>
      <c r="J46" s="33">
        <v>208</v>
      </c>
      <c r="K46" s="33">
        <v>163</v>
      </c>
      <c r="L46" s="33">
        <v>151</v>
      </c>
      <c r="M46" s="33">
        <f t="shared" si="28"/>
        <v>12.631578947368421</v>
      </c>
      <c r="N46" s="33">
        <f t="shared" si="29"/>
        <v>27.400000000000002</v>
      </c>
      <c r="O46" s="33">
        <f t="shared" si="30"/>
        <v>81.599999999999994</v>
      </c>
      <c r="P46" s="33">
        <v>216</v>
      </c>
      <c r="Q46" s="33">
        <v>160</v>
      </c>
      <c r="R46" s="33">
        <v>145</v>
      </c>
      <c r="S46" s="33">
        <f t="shared" si="31"/>
        <v>12.67605633802817</v>
      </c>
      <c r="T46" s="33">
        <f t="shared" si="32"/>
        <v>32.9</v>
      </c>
      <c r="U46" s="33">
        <f t="shared" si="33"/>
        <v>84.7</v>
      </c>
      <c r="V46" s="33">
        <v>224</v>
      </c>
      <c r="W46" s="33">
        <v>157</v>
      </c>
      <c r="X46" s="33">
        <v>139</v>
      </c>
      <c r="Y46" s="33">
        <f t="shared" si="34"/>
        <v>12.705882352941176</v>
      </c>
      <c r="Z46" s="33">
        <f t="shared" si="35"/>
        <v>37.9</v>
      </c>
      <c r="AA46" s="33">
        <f t="shared" si="36"/>
        <v>87.8</v>
      </c>
      <c r="AB46" s="33">
        <v>231</v>
      </c>
      <c r="AC46" s="33">
        <v>154</v>
      </c>
      <c r="AD46" s="33">
        <v>133</v>
      </c>
      <c r="AE46" s="33">
        <f t="shared" si="37"/>
        <v>12.857142857142858</v>
      </c>
      <c r="AF46" s="33">
        <f t="shared" si="38"/>
        <v>42.4</v>
      </c>
      <c r="AG46" s="33">
        <f t="shared" si="39"/>
        <v>90.600000000000009</v>
      </c>
      <c r="AI46" s="33">
        <f t="shared" si="20"/>
        <v>-14.31266846361186</v>
      </c>
      <c r="AJ46" s="33">
        <f t="shared" si="15"/>
        <v>-5.8000000000000043</v>
      </c>
      <c r="AK46" s="33">
        <f t="shared" si="15"/>
        <v>0.70000000000000284</v>
      </c>
      <c r="AL46" s="33">
        <f t="shared" si="21"/>
        <v>-15.654135338345863</v>
      </c>
      <c r="AM46" s="33">
        <f t="shared" si="16"/>
        <v>-6.9000000000000021</v>
      </c>
      <c r="AN46" s="33">
        <f t="shared" si="16"/>
        <v>1.5999999999999943</v>
      </c>
      <c r="AO46" s="33">
        <f t="shared" si="22"/>
        <v>-15.928594824762529</v>
      </c>
      <c r="AP46" s="33">
        <f t="shared" si="17"/>
        <v>-8.1000000000000014</v>
      </c>
      <c r="AQ46" s="33">
        <f t="shared" si="17"/>
        <v>2.3000000000000114</v>
      </c>
      <c r="AR46" s="33">
        <f t="shared" si="23"/>
        <v>-16.420331239291833</v>
      </c>
      <c r="AS46" s="33">
        <f t="shared" si="18"/>
        <v>-9.7999999999999972</v>
      </c>
      <c r="AT46" s="33">
        <f t="shared" si="18"/>
        <v>3.0999999999999943</v>
      </c>
      <c r="AU46" s="33">
        <f t="shared" si="24"/>
        <v>-19.365079365079364</v>
      </c>
      <c r="AV46" s="33">
        <f t="shared" si="19"/>
        <v>-8.8000000000000043</v>
      </c>
      <c r="AW46" s="33">
        <f t="shared" si="19"/>
        <v>7.9000000000000199</v>
      </c>
    </row>
    <row r="47" spans="2:49" x14ac:dyDescent="0.4">
      <c r="B47" s="1230"/>
      <c r="C47" s="19" t="s">
        <v>208</v>
      </c>
      <c r="D47" s="18">
        <v>179</v>
      </c>
      <c r="E47" s="18">
        <v>175</v>
      </c>
      <c r="F47" s="18">
        <v>133</v>
      </c>
      <c r="G47" s="33">
        <f t="shared" si="25"/>
        <v>54.782608695652172</v>
      </c>
      <c r="H47" s="33">
        <f t="shared" si="26"/>
        <v>25.7</v>
      </c>
      <c r="I47" s="33">
        <f t="shared" si="27"/>
        <v>70.199999999999989</v>
      </c>
      <c r="J47" s="33">
        <v>181</v>
      </c>
      <c r="K47" s="33">
        <v>176</v>
      </c>
      <c r="L47" s="33">
        <v>120</v>
      </c>
      <c r="M47" s="33">
        <f t="shared" si="28"/>
        <v>55.081967213114751</v>
      </c>
      <c r="N47" s="33">
        <f t="shared" si="29"/>
        <v>33.700000000000003</v>
      </c>
      <c r="O47" s="33">
        <f t="shared" si="30"/>
        <v>71</v>
      </c>
      <c r="P47" s="33">
        <v>182</v>
      </c>
      <c r="Q47" s="33">
        <v>176</v>
      </c>
      <c r="R47" s="33">
        <v>106</v>
      </c>
      <c r="S47" s="33">
        <f t="shared" si="31"/>
        <v>55.263157894736842</v>
      </c>
      <c r="T47" s="33">
        <f t="shared" si="32"/>
        <v>41.8</v>
      </c>
      <c r="U47" s="33">
        <f t="shared" si="33"/>
        <v>71.399999999999991</v>
      </c>
      <c r="V47" s="33">
        <v>184</v>
      </c>
      <c r="W47" s="33">
        <v>176</v>
      </c>
      <c r="X47" s="33">
        <v>93</v>
      </c>
      <c r="Y47" s="33">
        <f t="shared" si="34"/>
        <v>54.725274725274723</v>
      </c>
      <c r="Z47" s="33">
        <f t="shared" si="35"/>
        <v>49.5</v>
      </c>
      <c r="AA47" s="33">
        <f t="shared" si="36"/>
        <v>72.2</v>
      </c>
      <c r="AB47" s="33">
        <v>185</v>
      </c>
      <c r="AC47" s="33">
        <v>177</v>
      </c>
      <c r="AD47" s="33">
        <v>77</v>
      </c>
      <c r="AE47" s="33">
        <f t="shared" si="37"/>
        <v>55.555555555555557</v>
      </c>
      <c r="AF47" s="33">
        <f t="shared" si="38"/>
        <v>58.4</v>
      </c>
      <c r="AG47" s="33">
        <f t="shared" si="39"/>
        <v>72.5</v>
      </c>
      <c r="AI47" s="33">
        <f t="shared" si="20"/>
        <v>41.925465838509311</v>
      </c>
      <c r="AJ47" s="33">
        <f t="shared" si="15"/>
        <v>4.6000000000000014</v>
      </c>
      <c r="AK47" s="33">
        <f t="shared" si="15"/>
        <v>-7.8000000000000114</v>
      </c>
      <c r="AL47" s="33">
        <f t="shared" si="21"/>
        <v>42.450388265746327</v>
      </c>
      <c r="AM47" s="33">
        <f t="shared" si="16"/>
        <v>6.3000000000000007</v>
      </c>
      <c r="AN47" s="33">
        <f t="shared" si="16"/>
        <v>-10.599999999999994</v>
      </c>
      <c r="AO47" s="33">
        <f t="shared" si="22"/>
        <v>42.587101556708674</v>
      </c>
      <c r="AP47" s="33">
        <f t="shared" si="17"/>
        <v>8.8999999999999986</v>
      </c>
      <c r="AQ47" s="33">
        <f t="shared" si="17"/>
        <v>-13.300000000000011</v>
      </c>
      <c r="AR47" s="33">
        <f t="shared" si="23"/>
        <v>42.019392372333549</v>
      </c>
      <c r="AS47" s="33">
        <f t="shared" si="18"/>
        <v>11.600000000000001</v>
      </c>
      <c r="AT47" s="33">
        <f t="shared" si="18"/>
        <v>-15.599999999999994</v>
      </c>
      <c r="AU47" s="33">
        <f t="shared" si="24"/>
        <v>42.698412698412696</v>
      </c>
      <c r="AV47" s="33">
        <f t="shared" si="19"/>
        <v>16</v>
      </c>
      <c r="AW47" s="33">
        <f t="shared" si="19"/>
        <v>-18.100000000000009</v>
      </c>
    </row>
    <row r="48" spans="2:49" x14ac:dyDescent="0.4">
      <c r="B48" s="1231"/>
      <c r="C48" s="21" t="s">
        <v>200</v>
      </c>
      <c r="D48" s="20">
        <v>195</v>
      </c>
      <c r="E48" s="20">
        <v>169</v>
      </c>
      <c r="F48" s="20">
        <v>140</v>
      </c>
      <c r="G48" s="34">
        <f t="shared" si="25"/>
        <v>31.636363636363637</v>
      </c>
      <c r="H48" s="34">
        <f t="shared" si="26"/>
        <v>28.199999999999996</v>
      </c>
      <c r="I48" s="34">
        <f t="shared" si="27"/>
        <v>76.5</v>
      </c>
      <c r="J48" s="34">
        <v>201</v>
      </c>
      <c r="K48" s="34">
        <v>168</v>
      </c>
      <c r="L48" s="34">
        <v>130</v>
      </c>
      <c r="M48" s="34">
        <f t="shared" si="28"/>
        <v>32.112676056338032</v>
      </c>
      <c r="N48" s="34">
        <f t="shared" si="29"/>
        <v>35.299999999999997</v>
      </c>
      <c r="O48" s="34">
        <f t="shared" si="30"/>
        <v>78.8</v>
      </c>
      <c r="P48" s="34">
        <v>206</v>
      </c>
      <c r="Q48" s="34">
        <v>167</v>
      </c>
      <c r="R48" s="34">
        <v>118</v>
      </c>
      <c r="S48" s="34">
        <f t="shared" si="31"/>
        <v>33.409090909090907</v>
      </c>
      <c r="T48" s="34">
        <f t="shared" si="32"/>
        <v>42.699999999999996</v>
      </c>
      <c r="U48" s="34">
        <f t="shared" si="33"/>
        <v>80.800000000000011</v>
      </c>
      <c r="V48" s="34">
        <v>211</v>
      </c>
      <c r="W48" s="34">
        <v>165</v>
      </c>
      <c r="X48" s="34">
        <v>107</v>
      </c>
      <c r="Y48" s="34">
        <f t="shared" si="34"/>
        <v>33.46153846153846</v>
      </c>
      <c r="Z48" s="34">
        <f t="shared" si="35"/>
        <v>49.3</v>
      </c>
      <c r="AA48" s="34">
        <f t="shared" si="36"/>
        <v>82.699999999999989</v>
      </c>
      <c r="AB48" s="34">
        <v>216</v>
      </c>
      <c r="AC48" s="34">
        <v>164</v>
      </c>
      <c r="AD48" s="34">
        <v>96</v>
      </c>
      <c r="AE48" s="34">
        <f t="shared" si="37"/>
        <v>34</v>
      </c>
      <c r="AF48" s="34">
        <f t="shared" si="38"/>
        <v>55.600000000000009</v>
      </c>
      <c r="AG48" s="34">
        <f t="shared" si="39"/>
        <v>84.7</v>
      </c>
      <c r="AI48" s="34">
        <f t="shared" si="20"/>
        <v>-23.146245059288535</v>
      </c>
      <c r="AJ48" s="34">
        <f t="shared" si="15"/>
        <v>2.4999999999999964</v>
      </c>
      <c r="AK48" s="34">
        <f t="shared" si="15"/>
        <v>6.3000000000000114</v>
      </c>
      <c r="AL48" s="34">
        <f t="shared" si="21"/>
        <v>-22.96929115677672</v>
      </c>
      <c r="AM48" s="34">
        <f t="shared" si="16"/>
        <v>1.5999999999999943</v>
      </c>
      <c r="AN48" s="34">
        <f t="shared" si="16"/>
        <v>7.7999999999999972</v>
      </c>
      <c r="AO48" s="34">
        <f t="shared" si="22"/>
        <v>-21.854066985645936</v>
      </c>
      <c r="AP48" s="34">
        <f t="shared" si="17"/>
        <v>0.89999999999999858</v>
      </c>
      <c r="AQ48" s="34">
        <f t="shared" si="17"/>
        <v>9.4000000000000199</v>
      </c>
      <c r="AR48" s="34">
        <f t="shared" si="23"/>
        <v>-21.263736263736263</v>
      </c>
      <c r="AS48" s="34">
        <f t="shared" si="18"/>
        <v>-0.20000000000000284</v>
      </c>
      <c r="AT48" s="34">
        <f t="shared" si="18"/>
        <v>10.499999999999986</v>
      </c>
      <c r="AU48" s="34">
        <f t="shared" si="24"/>
        <v>-21.555555555555557</v>
      </c>
      <c r="AV48" s="34">
        <f t="shared" si="19"/>
        <v>-2.7999999999999901</v>
      </c>
      <c r="AW48" s="34">
        <f t="shared" si="19"/>
        <v>12.200000000000003</v>
      </c>
    </row>
    <row r="49" spans="2:49" x14ac:dyDescent="0.4">
      <c r="B49" s="1229">
        <v>8</v>
      </c>
      <c r="C49" s="17" t="s">
        <v>201</v>
      </c>
      <c r="D49" s="16">
        <v>222</v>
      </c>
      <c r="E49" s="16">
        <v>193</v>
      </c>
      <c r="F49" s="16">
        <v>194</v>
      </c>
      <c r="G49" s="28">
        <f t="shared" si="25"/>
        <v>-2.0689655172413794</v>
      </c>
      <c r="H49" s="28">
        <f t="shared" si="26"/>
        <v>13.100000000000001</v>
      </c>
      <c r="I49" s="28">
        <f t="shared" si="27"/>
        <v>87.1</v>
      </c>
      <c r="J49" s="28">
        <v>232</v>
      </c>
      <c r="K49" s="28">
        <v>190</v>
      </c>
      <c r="L49" s="28">
        <v>192</v>
      </c>
      <c r="M49" s="28">
        <f t="shared" si="28"/>
        <v>-2.8571428571428572</v>
      </c>
      <c r="N49" s="28">
        <f t="shared" si="29"/>
        <v>18.099999999999998</v>
      </c>
      <c r="O49" s="28">
        <f t="shared" si="30"/>
        <v>91</v>
      </c>
      <c r="P49" s="28">
        <v>240</v>
      </c>
      <c r="Q49" s="28">
        <v>186</v>
      </c>
      <c r="R49" s="28">
        <v>189</v>
      </c>
      <c r="S49" s="28">
        <f t="shared" si="31"/>
        <v>-3.3333333333333335</v>
      </c>
      <c r="T49" s="28">
        <f t="shared" si="32"/>
        <v>22.5</v>
      </c>
      <c r="U49" s="28">
        <f t="shared" si="33"/>
        <v>94.1</v>
      </c>
      <c r="V49" s="28">
        <v>249</v>
      </c>
      <c r="W49" s="28">
        <v>183</v>
      </c>
      <c r="X49" s="28">
        <v>187</v>
      </c>
      <c r="Y49" s="28">
        <f t="shared" si="34"/>
        <v>-3.6363636363636362</v>
      </c>
      <c r="Z49" s="28">
        <f t="shared" si="35"/>
        <v>26.5</v>
      </c>
      <c r="AA49" s="28">
        <f t="shared" si="36"/>
        <v>97.6</v>
      </c>
      <c r="AB49" s="28">
        <v>257</v>
      </c>
      <c r="AC49" s="28">
        <v>179</v>
      </c>
      <c r="AD49" s="28">
        <v>185</v>
      </c>
      <c r="AE49" s="28">
        <f t="shared" si="37"/>
        <v>-4.615384615384615</v>
      </c>
      <c r="AF49" s="28">
        <f t="shared" si="38"/>
        <v>30.4</v>
      </c>
      <c r="AG49" s="28">
        <f t="shared" si="39"/>
        <v>100.8</v>
      </c>
      <c r="AI49" s="28">
        <f t="shared" si="20"/>
        <v>-33.705329153605014</v>
      </c>
      <c r="AJ49" s="28">
        <f t="shared" si="15"/>
        <v>-15.099999999999994</v>
      </c>
      <c r="AK49" s="28">
        <f t="shared" si="15"/>
        <v>10.599999999999994</v>
      </c>
      <c r="AL49" s="28">
        <f t="shared" si="21"/>
        <v>-34.969818913480886</v>
      </c>
      <c r="AM49" s="28">
        <f t="shared" si="16"/>
        <v>-17.2</v>
      </c>
      <c r="AN49" s="28">
        <f t="shared" si="16"/>
        <v>12.200000000000003</v>
      </c>
      <c r="AO49" s="28">
        <f t="shared" si="22"/>
        <v>-36.742424242424242</v>
      </c>
      <c r="AP49" s="28">
        <f t="shared" si="17"/>
        <v>-20.199999999999996</v>
      </c>
      <c r="AQ49" s="28">
        <f t="shared" si="17"/>
        <v>13.299999999999983</v>
      </c>
      <c r="AR49" s="28">
        <f t="shared" si="23"/>
        <v>-37.097902097902093</v>
      </c>
      <c r="AS49" s="28">
        <f t="shared" si="18"/>
        <v>-22.799999999999997</v>
      </c>
      <c r="AT49" s="28">
        <f t="shared" si="18"/>
        <v>14.900000000000006</v>
      </c>
      <c r="AU49" s="28">
        <f t="shared" si="24"/>
        <v>-38.615384615384613</v>
      </c>
      <c r="AV49" s="28">
        <f t="shared" si="19"/>
        <v>-25.20000000000001</v>
      </c>
      <c r="AW49" s="28">
        <f t="shared" si="19"/>
        <v>16.099999999999994</v>
      </c>
    </row>
    <row r="50" spans="2:49" x14ac:dyDescent="0.4">
      <c r="B50" s="1230"/>
      <c r="C50" s="19" t="s">
        <v>205</v>
      </c>
      <c r="D50" s="18">
        <v>218</v>
      </c>
      <c r="E50" s="18">
        <v>197</v>
      </c>
      <c r="F50" s="18">
        <v>162</v>
      </c>
      <c r="G50" s="33">
        <f t="shared" si="25"/>
        <v>37.5</v>
      </c>
      <c r="H50" s="33">
        <f t="shared" si="26"/>
        <v>25.7</v>
      </c>
      <c r="I50" s="33">
        <f t="shared" si="27"/>
        <v>85.5</v>
      </c>
      <c r="J50" s="33">
        <v>224</v>
      </c>
      <c r="K50" s="33">
        <v>196</v>
      </c>
      <c r="L50" s="33">
        <v>151</v>
      </c>
      <c r="M50" s="33">
        <f t="shared" si="28"/>
        <v>36.986301369863014</v>
      </c>
      <c r="N50" s="33">
        <f t="shared" si="29"/>
        <v>32.6</v>
      </c>
      <c r="O50" s="33">
        <f t="shared" si="30"/>
        <v>87.8</v>
      </c>
      <c r="P50" s="33">
        <v>229</v>
      </c>
      <c r="Q50" s="33">
        <v>195</v>
      </c>
      <c r="R50" s="33">
        <v>139</v>
      </c>
      <c r="S50" s="33">
        <f t="shared" si="31"/>
        <v>37.333333333333336</v>
      </c>
      <c r="T50" s="33">
        <f t="shared" si="32"/>
        <v>39.300000000000004</v>
      </c>
      <c r="U50" s="33">
        <f t="shared" si="33"/>
        <v>89.8</v>
      </c>
      <c r="V50" s="33">
        <v>233</v>
      </c>
      <c r="W50" s="33">
        <v>194</v>
      </c>
      <c r="X50" s="33">
        <v>126</v>
      </c>
      <c r="Y50" s="33">
        <f t="shared" si="34"/>
        <v>38.13084112149533</v>
      </c>
      <c r="Z50" s="33">
        <f t="shared" si="35"/>
        <v>45.9</v>
      </c>
      <c r="AA50" s="33">
        <f t="shared" si="36"/>
        <v>91.4</v>
      </c>
      <c r="AB50" s="33">
        <v>238</v>
      </c>
      <c r="AC50" s="33">
        <v>193</v>
      </c>
      <c r="AD50" s="33">
        <v>114</v>
      </c>
      <c r="AE50" s="33">
        <f t="shared" si="37"/>
        <v>38.225806451612904</v>
      </c>
      <c r="AF50" s="33">
        <f t="shared" si="38"/>
        <v>52.1</v>
      </c>
      <c r="AG50" s="33">
        <f t="shared" si="39"/>
        <v>93.300000000000011</v>
      </c>
      <c r="AI50" s="33">
        <f t="shared" si="20"/>
        <v>39.568965517241381</v>
      </c>
      <c r="AJ50" s="33">
        <f t="shared" si="15"/>
        <v>12.599999999999998</v>
      </c>
      <c r="AK50" s="33">
        <f t="shared" si="15"/>
        <v>-1.5999999999999943</v>
      </c>
      <c r="AL50" s="33">
        <f t="shared" si="21"/>
        <v>39.843444227005868</v>
      </c>
      <c r="AM50" s="33">
        <f t="shared" si="16"/>
        <v>14.500000000000004</v>
      </c>
      <c r="AN50" s="33">
        <f t="shared" si="16"/>
        <v>-3.2000000000000028</v>
      </c>
      <c r="AO50" s="33">
        <f t="shared" si="22"/>
        <v>40.666666666666671</v>
      </c>
      <c r="AP50" s="33">
        <f t="shared" si="17"/>
        <v>16.800000000000004</v>
      </c>
      <c r="AQ50" s="33">
        <f t="shared" si="17"/>
        <v>-4.2999999999999972</v>
      </c>
      <c r="AR50" s="33">
        <f t="shared" si="23"/>
        <v>41.767204757858963</v>
      </c>
      <c r="AS50" s="33">
        <f t="shared" si="18"/>
        <v>19.399999999999999</v>
      </c>
      <c r="AT50" s="33">
        <f t="shared" si="18"/>
        <v>-6.1999999999999886</v>
      </c>
      <c r="AU50" s="33">
        <f t="shared" si="24"/>
        <v>42.841191066997517</v>
      </c>
      <c r="AV50" s="33">
        <f t="shared" si="19"/>
        <v>21.700000000000003</v>
      </c>
      <c r="AW50" s="33">
        <f t="shared" si="19"/>
        <v>-7.4999999999999858</v>
      </c>
    </row>
    <row r="51" spans="2:49" x14ac:dyDescent="0.4">
      <c r="B51" s="1230"/>
      <c r="C51" s="19" t="s">
        <v>197</v>
      </c>
      <c r="D51" s="18">
        <v>226</v>
      </c>
      <c r="E51" s="18">
        <v>193</v>
      </c>
      <c r="F51" s="18">
        <v>180</v>
      </c>
      <c r="G51" s="33">
        <f t="shared" si="25"/>
        <v>16.956521739130434</v>
      </c>
      <c r="H51" s="33">
        <f t="shared" si="26"/>
        <v>20.399999999999999</v>
      </c>
      <c r="I51" s="33">
        <f t="shared" si="27"/>
        <v>88.6</v>
      </c>
      <c r="J51" s="33">
        <v>236</v>
      </c>
      <c r="K51" s="33">
        <v>190</v>
      </c>
      <c r="L51" s="33">
        <v>172</v>
      </c>
      <c r="M51" s="33">
        <f t="shared" si="28"/>
        <v>16.875</v>
      </c>
      <c r="N51" s="33">
        <f t="shared" si="29"/>
        <v>27.1</v>
      </c>
      <c r="O51" s="33">
        <f t="shared" si="30"/>
        <v>92.5</v>
      </c>
      <c r="P51" s="33">
        <v>244</v>
      </c>
      <c r="Q51" s="33">
        <v>187</v>
      </c>
      <c r="R51" s="33">
        <v>164</v>
      </c>
      <c r="S51" s="33">
        <f t="shared" si="31"/>
        <v>17.25</v>
      </c>
      <c r="T51" s="33">
        <f t="shared" si="32"/>
        <v>32.800000000000004</v>
      </c>
      <c r="U51" s="33">
        <f t="shared" si="33"/>
        <v>95.7</v>
      </c>
      <c r="V51" s="33">
        <v>252</v>
      </c>
      <c r="W51" s="33">
        <v>184</v>
      </c>
      <c r="X51" s="33">
        <v>156</v>
      </c>
      <c r="Y51" s="33">
        <f t="shared" si="34"/>
        <v>17.5</v>
      </c>
      <c r="Z51" s="33">
        <f t="shared" si="35"/>
        <v>38.1</v>
      </c>
      <c r="AA51" s="33">
        <f t="shared" si="36"/>
        <v>98.8</v>
      </c>
      <c r="AB51" s="33">
        <v>260</v>
      </c>
      <c r="AC51" s="33">
        <v>181</v>
      </c>
      <c r="AD51" s="33">
        <v>148</v>
      </c>
      <c r="AE51" s="33">
        <f t="shared" si="37"/>
        <v>17.678571428571427</v>
      </c>
      <c r="AF51" s="33">
        <f t="shared" si="38"/>
        <v>43.1</v>
      </c>
      <c r="AG51" s="33">
        <f t="shared" si="39"/>
        <v>102</v>
      </c>
      <c r="AI51" s="33">
        <f t="shared" si="20"/>
        <v>-20.543478260869566</v>
      </c>
      <c r="AJ51" s="33">
        <f t="shared" si="15"/>
        <v>-5.3000000000000007</v>
      </c>
      <c r="AK51" s="33">
        <f t="shared" si="15"/>
        <v>3.0999999999999943</v>
      </c>
      <c r="AL51" s="33">
        <f t="shared" si="21"/>
        <v>-20.111301369863014</v>
      </c>
      <c r="AM51" s="33">
        <f t="shared" si="16"/>
        <v>-5.5</v>
      </c>
      <c r="AN51" s="33">
        <f t="shared" si="16"/>
        <v>4.7000000000000028</v>
      </c>
      <c r="AO51" s="33">
        <f t="shared" si="22"/>
        <v>-20.083333333333336</v>
      </c>
      <c r="AP51" s="33">
        <f t="shared" si="17"/>
        <v>-6.5</v>
      </c>
      <c r="AQ51" s="33">
        <f t="shared" si="17"/>
        <v>5.9000000000000057</v>
      </c>
      <c r="AR51" s="33">
        <f t="shared" si="23"/>
        <v>-20.63084112149533</v>
      </c>
      <c r="AS51" s="33">
        <f t="shared" si="18"/>
        <v>-7.7999999999999972</v>
      </c>
      <c r="AT51" s="33">
        <f t="shared" si="18"/>
        <v>7.3999999999999915</v>
      </c>
      <c r="AU51" s="33">
        <f t="shared" si="24"/>
        <v>-20.547235023041477</v>
      </c>
      <c r="AV51" s="33">
        <f t="shared" si="19"/>
        <v>-9</v>
      </c>
      <c r="AW51" s="33">
        <f t="shared" si="19"/>
        <v>8.6999999999999886</v>
      </c>
    </row>
    <row r="52" spans="2:49" x14ac:dyDescent="0.4">
      <c r="B52" s="1230"/>
      <c r="C52" s="19" t="s">
        <v>243</v>
      </c>
      <c r="D52" s="18">
        <v>223</v>
      </c>
      <c r="E52" s="18">
        <v>193</v>
      </c>
      <c r="F52" s="18">
        <v>192</v>
      </c>
      <c r="G52" s="33">
        <f t="shared" si="25"/>
        <v>1.935483870967742</v>
      </c>
      <c r="H52" s="33">
        <f t="shared" si="26"/>
        <v>13.900000000000002</v>
      </c>
      <c r="I52" s="33">
        <f t="shared" si="27"/>
        <v>87.5</v>
      </c>
      <c r="J52" s="33">
        <v>233</v>
      </c>
      <c r="K52" s="33">
        <v>189</v>
      </c>
      <c r="L52" s="33">
        <v>188</v>
      </c>
      <c r="M52" s="33">
        <f t="shared" si="28"/>
        <v>1.3333333333333333</v>
      </c>
      <c r="N52" s="33">
        <f t="shared" si="29"/>
        <v>19.3</v>
      </c>
      <c r="O52" s="33">
        <f t="shared" si="30"/>
        <v>91.4</v>
      </c>
      <c r="P52" s="33">
        <v>242</v>
      </c>
      <c r="Q52" s="33">
        <v>186</v>
      </c>
      <c r="R52" s="33">
        <v>185</v>
      </c>
      <c r="S52" s="33">
        <f t="shared" si="31"/>
        <v>1.0526315789473684</v>
      </c>
      <c r="T52" s="33">
        <f t="shared" si="32"/>
        <v>23.599999999999998</v>
      </c>
      <c r="U52" s="33">
        <f t="shared" si="33"/>
        <v>94.899999999999991</v>
      </c>
      <c r="V52" s="33">
        <v>250</v>
      </c>
      <c r="W52" s="33">
        <v>183</v>
      </c>
      <c r="X52" s="33">
        <v>182</v>
      </c>
      <c r="Y52" s="33">
        <f t="shared" si="34"/>
        <v>0.88235294117647056</v>
      </c>
      <c r="Z52" s="33">
        <f t="shared" si="35"/>
        <v>27.200000000000003</v>
      </c>
      <c r="AA52" s="33">
        <f t="shared" si="36"/>
        <v>98</v>
      </c>
      <c r="AB52" s="33">
        <v>259</v>
      </c>
      <c r="AC52" s="33">
        <v>179</v>
      </c>
      <c r="AD52" s="33">
        <v>179</v>
      </c>
      <c r="AE52" s="33">
        <f t="shared" si="37"/>
        <v>0</v>
      </c>
      <c r="AF52" s="33">
        <f t="shared" si="38"/>
        <v>30.9</v>
      </c>
      <c r="AG52" s="33">
        <f t="shared" si="39"/>
        <v>101.6</v>
      </c>
      <c r="AI52" s="33">
        <f t="shared" si="20"/>
        <v>-15.021037868162692</v>
      </c>
      <c r="AJ52" s="33">
        <f t="shared" si="15"/>
        <v>-6.4999999999999964</v>
      </c>
      <c r="AK52" s="33">
        <f t="shared" si="15"/>
        <v>-1.0999999999999943</v>
      </c>
      <c r="AL52" s="33">
        <f t="shared" si="21"/>
        <v>-15.541666666666666</v>
      </c>
      <c r="AM52" s="33">
        <f t="shared" si="16"/>
        <v>-7.8000000000000007</v>
      </c>
      <c r="AN52" s="33">
        <f t="shared" si="16"/>
        <v>-1.0999999999999943</v>
      </c>
      <c r="AO52" s="33">
        <f t="shared" si="22"/>
        <v>-16.19736842105263</v>
      </c>
      <c r="AP52" s="33">
        <f t="shared" si="17"/>
        <v>-9.2000000000000064</v>
      </c>
      <c r="AQ52" s="33">
        <f t="shared" si="17"/>
        <v>-0.80000000000001137</v>
      </c>
      <c r="AR52" s="33">
        <f t="shared" si="23"/>
        <v>-16.617647058823529</v>
      </c>
      <c r="AS52" s="33">
        <f t="shared" si="18"/>
        <v>-10.899999999999999</v>
      </c>
      <c r="AT52" s="33">
        <f t="shared" si="18"/>
        <v>-0.79999999999999716</v>
      </c>
      <c r="AU52" s="33">
        <f t="shared" si="24"/>
        <v>-17.678571428571427</v>
      </c>
      <c r="AV52" s="33">
        <f t="shared" si="19"/>
        <v>-12.200000000000003</v>
      </c>
      <c r="AW52" s="33">
        <f t="shared" si="19"/>
        <v>-0.40000000000000568</v>
      </c>
    </row>
    <row r="53" spans="2:49" x14ac:dyDescent="0.4">
      <c r="B53" s="1230"/>
      <c r="C53" s="21" t="s">
        <v>206</v>
      </c>
      <c r="D53" s="20">
        <v>215</v>
      </c>
      <c r="E53" s="20">
        <v>199</v>
      </c>
      <c r="F53" s="20">
        <v>160</v>
      </c>
      <c r="G53" s="34">
        <f t="shared" si="25"/>
        <v>42.545454545454547</v>
      </c>
      <c r="H53" s="34">
        <f t="shared" si="26"/>
        <v>25.6</v>
      </c>
      <c r="I53" s="34">
        <f t="shared" si="27"/>
        <v>84.3</v>
      </c>
      <c r="J53" s="34">
        <v>219</v>
      </c>
      <c r="K53" s="34">
        <v>198</v>
      </c>
      <c r="L53" s="34">
        <v>148</v>
      </c>
      <c r="M53" s="34">
        <f t="shared" si="28"/>
        <v>42.25352112676056</v>
      </c>
      <c r="N53" s="34">
        <f t="shared" si="29"/>
        <v>32.4</v>
      </c>
      <c r="O53" s="34">
        <f t="shared" si="30"/>
        <v>85.9</v>
      </c>
      <c r="P53" s="34">
        <v>223</v>
      </c>
      <c r="Q53" s="34">
        <v>198</v>
      </c>
      <c r="R53" s="34">
        <v>135</v>
      </c>
      <c r="S53" s="34">
        <f t="shared" si="31"/>
        <v>42.954545454545453</v>
      </c>
      <c r="T53" s="34">
        <f t="shared" si="32"/>
        <v>39.5</v>
      </c>
      <c r="U53" s="34">
        <f t="shared" si="33"/>
        <v>87.5</v>
      </c>
      <c r="V53" s="34">
        <v>227</v>
      </c>
      <c r="W53" s="34">
        <v>197</v>
      </c>
      <c r="X53" s="34">
        <v>122</v>
      </c>
      <c r="Y53" s="34">
        <f t="shared" si="34"/>
        <v>42.857142857142854</v>
      </c>
      <c r="Z53" s="34">
        <f t="shared" si="35"/>
        <v>46.300000000000004</v>
      </c>
      <c r="AA53" s="34">
        <f t="shared" si="36"/>
        <v>89</v>
      </c>
      <c r="AB53" s="34">
        <v>227</v>
      </c>
      <c r="AC53" s="34">
        <v>197</v>
      </c>
      <c r="AD53" s="34">
        <v>109</v>
      </c>
      <c r="AE53" s="34">
        <f t="shared" si="37"/>
        <v>44.745762711864408</v>
      </c>
      <c r="AF53" s="34">
        <f t="shared" si="38"/>
        <v>52</v>
      </c>
      <c r="AG53" s="34">
        <f t="shared" si="39"/>
        <v>89</v>
      </c>
      <c r="AI53" s="34">
        <f t="shared" si="20"/>
        <v>40.609970674486803</v>
      </c>
      <c r="AJ53" s="34">
        <f t="shared" si="15"/>
        <v>11.7</v>
      </c>
      <c r="AK53" s="34">
        <f t="shared" si="15"/>
        <v>-3.2000000000000028</v>
      </c>
      <c r="AL53" s="34">
        <f t="shared" si="21"/>
        <v>40.920187793427225</v>
      </c>
      <c r="AM53" s="34">
        <f t="shared" si="16"/>
        <v>13.099999999999998</v>
      </c>
      <c r="AN53" s="34">
        <f t="shared" si="16"/>
        <v>-5.5</v>
      </c>
      <c r="AO53" s="34">
        <f t="shared" si="22"/>
        <v>41.901913875598083</v>
      </c>
      <c r="AP53" s="34">
        <f t="shared" si="17"/>
        <v>15.900000000000002</v>
      </c>
      <c r="AQ53" s="34">
        <f t="shared" si="17"/>
        <v>-7.3999999999999915</v>
      </c>
      <c r="AR53" s="34">
        <f t="shared" si="23"/>
        <v>41.974789915966383</v>
      </c>
      <c r="AS53" s="34">
        <f t="shared" si="18"/>
        <v>19.100000000000001</v>
      </c>
      <c r="AT53" s="34">
        <f t="shared" si="18"/>
        <v>-9</v>
      </c>
      <c r="AU53" s="34">
        <f t="shared" si="24"/>
        <v>44.745762711864408</v>
      </c>
      <c r="AV53" s="34">
        <f t="shared" si="19"/>
        <v>21.1</v>
      </c>
      <c r="AW53" s="34">
        <f t="shared" si="19"/>
        <v>-12.599999999999994</v>
      </c>
    </row>
    <row r="54" spans="2:49" x14ac:dyDescent="0.4">
      <c r="B54" s="1230"/>
      <c r="C54" s="17" t="s">
        <v>198</v>
      </c>
      <c r="D54" s="16">
        <v>226</v>
      </c>
      <c r="E54" s="16">
        <v>193</v>
      </c>
      <c r="F54" s="16">
        <v>176</v>
      </c>
      <c r="G54" s="28">
        <f t="shared" si="25"/>
        <v>20.399999999999999</v>
      </c>
      <c r="H54" s="28">
        <f t="shared" si="26"/>
        <v>22.1</v>
      </c>
      <c r="I54" s="28">
        <f t="shared" si="27"/>
        <v>88.6</v>
      </c>
      <c r="J54" s="28">
        <v>235</v>
      </c>
      <c r="K54" s="28">
        <v>191</v>
      </c>
      <c r="L54" s="28">
        <v>167</v>
      </c>
      <c r="M54" s="28">
        <f t="shared" si="28"/>
        <v>21.176470588235293</v>
      </c>
      <c r="N54" s="28">
        <f t="shared" si="29"/>
        <v>28.9</v>
      </c>
      <c r="O54" s="28">
        <f t="shared" si="30"/>
        <v>92.2</v>
      </c>
      <c r="P54" s="28">
        <v>243</v>
      </c>
      <c r="Q54" s="28">
        <v>188</v>
      </c>
      <c r="R54" s="28">
        <v>158</v>
      </c>
      <c r="S54" s="28">
        <f t="shared" si="31"/>
        <v>21.176470588235293</v>
      </c>
      <c r="T54" s="28">
        <f t="shared" si="32"/>
        <v>35</v>
      </c>
      <c r="U54" s="28">
        <f t="shared" si="33"/>
        <v>95.3</v>
      </c>
      <c r="V54" s="28">
        <v>250</v>
      </c>
      <c r="W54" s="28">
        <v>186</v>
      </c>
      <c r="X54" s="28">
        <v>150</v>
      </c>
      <c r="Y54" s="28">
        <f t="shared" si="34"/>
        <v>21.6</v>
      </c>
      <c r="Z54" s="28">
        <f t="shared" si="35"/>
        <v>40</v>
      </c>
      <c r="AA54" s="28">
        <f t="shared" si="36"/>
        <v>98</v>
      </c>
      <c r="AB54" s="28">
        <v>257</v>
      </c>
      <c r="AC54" s="28">
        <v>183</v>
      </c>
      <c r="AD54" s="28">
        <v>141</v>
      </c>
      <c r="AE54" s="28">
        <f t="shared" si="37"/>
        <v>21.724137931034484</v>
      </c>
      <c r="AF54" s="28">
        <f t="shared" si="38"/>
        <v>45.1</v>
      </c>
      <c r="AG54" s="28">
        <f t="shared" si="39"/>
        <v>100.8</v>
      </c>
      <c r="AI54" s="28">
        <f t="shared" si="20"/>
        <v>-22.145454545454548</v>
      </c>
      <c r="AJ54" s="28">
        <f t="shared" si="15"/>
        <v>-3.5</v>
      </c>
      <c r="AK54" s="28">
        <f t="shared" si="15"/>
        <v>4.2999999999999972</v>
      </c>
      <c r="AL54" s="28">
        <f t="shared" si="21"/>
        <v>-21.077050538525267</v>
      </c>
      <c r="AM54" s="28">
        <f t="shared" si="16"/>
        <v>-3.5</v>
      </c>
      <c r="AN54" s="28">
        <f t="shared" si="16"/>
        <v>6.2999999999999972</v>
      </c>
      <c r="AO54" s="28">
        <f t="shared" si="22"/>
        <v>-21.77807486631016</v>
      </c>
      <c r="AP54" s="28">
        <f t="shared" si="17"/>
        <v>-4.5</v>
      </c>
      <c r="AQ54" s="28">
        <f t="shared" si="17"/>
        <v>7.7999999999999972</v>
      </c>
      <c r="AR54" s="28">
        <f t="shared" si="23"/>
        <v>-21.257142857142853</v>
      </c>
      <c r="AS54" s="28">
        <f t="shared" si="18"/>
        <v>-6.3000000000000043</v>
      </c>
      <c r="AT54" s="28">
        <f t="shared" si="18"/>
        <v>9</v>
      </c>
      <c r="AU54" s="28">
        <f t="shared" si="24"/>
        <v>-23.021624780829924</v>
      </c>
      <c r="AV54" s="28">
        <f t="shared" si="19"/>
        <v>-6.8999999999999986</v>
      </c>
      <c r="AW54" s="28">
        <f t="shared" si="19"/>
        <v>11.799999999999997</v>
      </c>
    </row>
    <row r="55" spans="2:49" x14ac:dyDescent="0.4">
      <c r="B55" s="1230"/>
      <c r="C55" s="19" t="s">
        <v>202</v>
      </c>
      <c r="D55" s="18">
        <v>224</v>
      </c>
      <c r="E55" s="18">
        <v>193</v>
      </c>
      <c r="F55" s="18">
        <v>190</v>
      </c>
      <c r="G55" s="33">
        <f t="shared" si="25"/>
        <v>5.2941176470588234</v>
      </c>
      <c r="H55" s="33">
        <f t="shared" si="26"/>
        <v>15.2</v>
      </c>
      <c r="I55" s="33">
        <f t="shared" si="27"/>
        <v>87.8</v>
      </c>
      <c r="J55" s="33">
        <v>234</v>
      </c>
      <c r="K55" s="33">
        <v>189</v>
      </c>
      <c r="L55" s="33">
        <v>185</v>
      </c>
      <c r="M55" s="33">
        <f t="shared" si="28"/>
        <v>4.8979591836734695</v>
      </c>
      <c r="N55" s="33">
        <f t="shared" si="29"/>
        <v>20.9</v>
      </c>
      <c r="O55" s="33">
        <f t="shared" si="30"/>
        <v>91.8</v>
      </c>
      <c r="P55" s="33">
        <v>243</v>
      </c>
      <c r="Q55" s="33">
        <v>186</v>
      </c>
      <c r="R55" s="33">
        <v>181</v>
      </c>
      <c r="S55" s="33">
        <f t="shared" si="31"/>
        <v>4.838709677419355</v>
      </c>
      <c r="T55" s="33">
        <f t="shared" si="32"/>
        <v>25.5</v>
      </c>
      <c r="U55" s="33">
        <f t="shared" si="33"/>
        <v>95.3</v>
      </c>
      <c r="V55" s="33">
        <v>251</v>
      </c>
      <c r="W55" s="33">
        <v>183</v>
      </c>
      <c r="X55" s="33">
        <v>177</v>
      </c>
      <c r="Y55" s="33">
        <f t="shared" si="34"/>
        <v>4.8648648648648649</v>
      </c>
      <c r="Z55" s="33">
        <f t="shared" si="35"/>
        <v>29.5</v>
      </c>
      <c r="AA55" s="33">
        <f t="shared" si="36"/>
        <v>98.4</v>
      </c>
      <c r="AB55" s="33">
        <v>260</v>
      </c>
      <c r="AC55" s="33">
        <v>179</v>
      </c>
      <c r="AD55" s="33">
        <v>172</v>
      </c>
      <c r="AE55" s="33">
        <f t="shared" si="37"/>
        <v>4.7727272727272725</v>
      </c>
      <c r="AF55" s="33">
        <f t="shared" si="38"/>
        <v>33.800000000000004</v>
      </c>
      <c r="AG55" s="33">
        <f t="shared" si="39"/>
        <v>102</v>
      </c>
      <c r="AI55" s="33">
        <f t="shared" si="20"/>
        <v>-15.105882352941176</v>
      </c>
      <c r="AJ55" s="33">
        <f t="shared" si="15"/>
        <v>-6.9000000000000021</v>
      </c>
      <c r="AK55" s="33">
        <f t="shared" si="15"/>
        <v>-0.79999999999999716</v>
      </c>
      <c r="AL55" s="33">
        <f t="shared" si="21"/>
        <v>-16.278511404561826</v>
      </c>
      <c r="AM55" s="33">
        <f t="shared" si="16"/>
        <v>-8</v>
      </c>
      <c r="AN55" s="33">
        <f t="shared" si="16"/>
        <v>-0.40000000000000568</v>
      </c>
      <c r="AO55" s="33">
        <f t="shared" si="22"/>
        <v>-16.337760910815938</v>
      </c>
      <c r="AP55" s="33">
        <f t="shared" si="17"/>
        <v>-9.5</v>
      </c>
      <c r="AQ55" s="33">
        <f t="shared" si="17"/>
        <v>0</v>
      </c>
      <c r="AR55" s="33">
        <f t="shared" si="23"/>
        <v>-16.735135135135138</v>
      </c>
      <c r="AS55" s="33">
        <f t="shared" si="18"/>
        <v>-10.5</v>
      </c>
      <c r="AT55" s="33">
        <f t="shared" si="18"/>
        <v>0.40000000000000568</v>
      </c>
      <c r="AU55" s="33">
        <f t="shared" si="24"/>
        <v>-16.951410658307211</v>
      </c>
      <c r="AV55" s="33">
        <f t="shared" si="19"/>
        <v>-11.299999999999997</v>
      </c>
      <c r="AW55" s="33">
        <f t="shared" si="19"/>
        <v>1.2000000000000028</v>
      </c>
    </row>
    <row r="56" spans="2:49" x14ac:dyDescent="0.4">
      <c r="B56" s="1230"/>
      <c r="C56" s="19" t="s">
        <v>207</v>
      </c>
      <c r="D56" s="18">
        <v>211</v>
      </c>
      <c r="E56" s="18">
        <v>200</v>
      </c>
      <c r="F56" s="18">
        <v>158</v>
      </c>
      <c r="G56" s="33">
        <f t="shared" si="25"/>
        <v>47.547169811320757</v>
      </c>
      <c r="H56" s="33">
        <f t="shared" si="26"/>
        <v>25.1</v>
      </c>
      <c r="I56" s="33">
        <f t="shared" si="27"/>
        <v>82.699999999999989</v>
      </c>
      <c r="J56" s="33">
        <v>214</v>
      </c>
      <c r="K56" s="33">
        <v>200</v>
      </c>
      <c r="L56" s="33">
        <v>145</v>
      </c>
      <c r="M56" s="33">
        <f t="shared" si="28"/>
        <v>47.826086956521742</v>
      </c>
      <c r="N56" s="33">
        <f t="shared" si="29"/>
        <v>32.200000000000003</v>
      </c>
      <c r="O56" s="33">
        <f t="shared" si="30"/>
        <v>83.899999999999991</v>
      </c>
      <c r="P56" s="33">
        <v>217</v>
      </c>
      <c r="Q56" s="33">
        <v>200</v>
      </c>
      <c r="R56" s="33">
        <v>132</v>
      </c>
      <c r="S56" s="33">
        <f t="shared" si="31"/>
        <v>48</v>
      </c>
      <c r="T56" s="33">
        <f t="shared" si="32"/>
        <v>39.200000000000003</v>
      </c>
      <c r="U56" s="33">
        <f t="shared" si="33"/>
        <v>85.1</v>
      </c>
      <c r="V56" s="33">
        <v>220</v>
      </c>
      <c r="W56" s="33">
        <v>200</v>
      </c>
      <c r="X56" s="33">
        <v>118</v>
      </c>
      <c r="Y56" s="33">
        <f t="shared" si="34"/>
        <v>48.235294117647058</v>
      </c>
      <c r="Z56" s="33">
        <f t="shared" si="35"/>
        <v>46.400000000000006</v>
      </c>
      <c r="AA56" s="33">
        <f t="shared" si="36"/>
        <v>86.3</v>
      </c>
      <c r="AB56" s="33">
        <v>223</v>
      </c>
      <c r="AC56" s="33">
        <v>199</v>
      </c>
      <c r="AD56" s="33">
        <v>104</v>
      </c>
      <c r="AE56" s="33">
        <f t="shared" si="37"/>
        <v>47.899159663865547</v>
      </c>
      <c r="AF56" s="33">
        <f t="shared" si="38"/>
        <v>53.400000000000006</v>
      </c>
      <c r="AG56" s="33">
        <f t="shared" si="39"/>
        <v>87.5</v>
      </c>
      <c r="AI56" s="33">
        <f t="shared" si="20"/>
        <v>42.253052164261931</v>
      </c>
      <c r="AJ56" s="33">
        <f t="shared" si="15"/>
        <v>9.9000000000000021</v>
      </c>
      <c r="AK56" s="33">
        <f t="shared" si="15"/>
        <v>-5.1000000000000085</v>
      </c>
      <c r="AL56" s="33">
        <f t="shared" si="21"/>
        <v>42.928127772848271</v>
      </c>
      <c r="AM56" s="33">
        <f t="shared" si="16"/>
        <v>11.300000000000004</v>
      </c>
      <c r="AN56" s="33">
        <f t="shared" si="16"/>
        <v>-7.9000000000000057</v>
      </c>
      <c r="AO56" s="33">
        <f t="shared" si="22"/>
        <v>43.161290322580648</v>
      </c>
      <c r="AP56" s="33">
        <f t="shared" si="17"/>
        <v>13.700000000000003</v>
      </c>
      <c r="AQ56" s="33">
        <f t="shared" si="17"/>
        <v>-10.200000000000003</v>
      </c>
      <c r="AR56" s="33">
        <f t="shared" si="23"/>
        <v>43.370429252782195</v>
      </c>
      <c r="AS56" s="33">
        <f t="shared" si="18"/>
        <v>16.900000000000006</v>
      </c>
      <c r="AT56" s="33">
        <f t="shared" si="18"/>
        <v>-12.100000000000009</v>
      </c>
      <c r="AU56" s="33">
        <f t="shared" si="24"/>
        <v>43.126432391138273</v>
      </c>
      <c r="AV56" s="33">
        <f t="shared" si="19"/>
        <v>19.600000000000001</v>
      </c>
      <c r="AW56" s="33">
        <f t="shared" si="19"/>
        <v>-14.5</v>
      </c>
    </row>
    <row r="57" spans="2:49" x14ac:dyDescent="0.4">
      <c r="B57" s="1230"/>
      <c r="C57" s="19" t="s">
        <v>242</v>
      </c>
      <c r="D57" s="18">
        <v>225</v>
      </c>
      <c r="E57" s="18">
        <v>194</v>
      </c>
      <c r="F57" s="18">
        <v>172</v>
      </c>
      <c r="G57" s="33">
        <f t="shared" si="25"/>
        <v>24.90566037735849</v>
      </c>
      <c r="H57" s="33">
        <f t="shared" si="26"/>
        <v>23.599999999999998</v>
      </c>
      <c r="I57" s="33">
        <f t="shared" si="27"/>
        <v>88.2</v>
      </c>
      <c r="J57" s="33">
        <v>233</v>
      </c>
      <c r="K57" s="33">
        <v>192</v>
      </c>
      <c r="L57" s="33">
        <v>162</v>
      </c>
      <c r="M57" s="33">
        <f t="shared" si="28"/>
        <v>25.35211267605634</v>
      </c>
      <c r="N57" s="33">
        <f t="shared" si="29"/>
        <v>30.5</v>
      </c>
      <c r="O57" s="33">
        <f t="shared" si="30"/>
        <v>91.4</v>
      </c>
      <c r="P57" s="33">
        <v>240</v>
      </c>
      <c r="Q57" s="33">
        <v>190</v>
      </c>
      <c r="R57" s="33">
        <v>153</v>
      </c>
      <c r="S57" s="33">
        <f t="shared" si="31"/>
        <v>25.517241379310345</v>
      </c>
      <c r="T57" s="33">
        <f t="shared" si="32"/>
        <v>36.299999999999997</v>
      </c>
      <c r="U57" s="33">
        <f t="shared" si="33"/>
        <v>94.1</v>
      </c>
      <c r="V57" s="33">
        <v>247</v>
      </c>
      <c r="W57" s="33">
        <v>188</v>
      </c>
      <c r="X57" s="33">
        <v>144</v>
      </c>
      <c r="Y57" s="33">
        <f t="shared" si="34"/>
        <v>25.631067961165048</v>
      </c>
      <c r="Z57" s="33">
        <f t="shared" si="35"/>
        <v>41.699999999999996</v>
      </c>
      <c r="AA57" s="33">
        <f t="shared" si="36"/>
        <v>96.899999999999991</v>
      </c>
      <c r="AB57" s="33">
        <v>254</v>
      </c>
      <c r="AC57" s="33">
        <v>186</v>
      </c>
      <c r="AD57" s="33">
        <v>133</v>
      </c>
      <c r="AE57" s="33">
        <f t="shared" si="37"/>
        <v>26.280991735537189</v>
      </c>
      <c r="AF57" s="33">
        <f t="shared" si="38"/>
        <v>47.599999999999994</v>
      </c>
      <c r="AG57" s="33">
        <f t="shared" si="39"/>
        <v>99.6</v>
      </c>
      <c r="AI57" s="33">
        <f t="shared" si="20"/>
        <v>-22.641509433962266</v>
      </c>
      <c r="AJ57" s="33">
        <f t="shared" si="15"/>
        <v>-1.5000000000000036</v>
      </c>
      <c r="AK57" s="33">
        <f t="shared" si="15"/>
        <v>5.5000000000000142</v>
      </c>
      <c r="AL57" s="33">
        <f t="shared" si="21"/>
        <v>-22.473974280465402</v>
      </c>
      <c r="AM57" s="33">
        <f t="shared" si="16"/>
        <v>-1.7000000000000028</v>
      </c>
      <c r="AN57" s="33">
        <f t="shared" si="16"/>
        <v>7.5000000000000142</v>
      </c>
      <c r="AO57" s="33">
        <f t="shared" si="22"/>
        <v>-22.482758620689655</v>
      </c>
      <c r="AP57" s="33">
        <f t="shared" si="17"/>
        <v>-2.9000000000000057</v>
      </c>
      <c r="AQ57" s="33">
        <f t="shared" si="17"/>
        <v>9</v>
      </c>
      <c r="AR57" s="33">
        <f t="shared" si="23"/>
        <v>-22.60422615648201</v>
      </c>
      <c r="AS57" s="33">
        <f t="shared" si="18"/>
        <v>-4.7000000000000099</v>
      </c>
      <c r="AT57" s="33">
        <f t="shared" si="18"/>
        <v>10.599999999999994</v>
      </c>
      <c r="AU57" s="33">
        <f t="shared" si="24"/>
        <v>-21.618167928328358</v>
      </c>
      <c r="AV57" s="33">
        <f t="shared" si="19"/>
        <v>-5.8000000000000114</v>
      </c>
      <c r="AW57" s="33">
        <f t="shared" si="19"/>
        <v>12.099999999999994</v>
      </c>
    </row>
    <row r="58" spans="2:49" x14ac:dyDescent="0.4">
      <c r="B58" s="1230"/>
      <c r="C58" s="21" t="s">
        <v>203</v>
      </c>
      <c r="D58" s="20">
        <v>225</v>
      </c>
      <c r="E58" s="20">
        <v>193</v>
      </c>
      <c r="F58" s="20">
        <v>187</v>
      </c>
      <c r="G58" s="34">
        <f t="shared" si="25"/>
        <v>9.473684210526315</v>
      </c>
      <c r="H58" s="34">
        <f t="shared" si="26"/>
        <v>16.900000000000002</v>
      </c>
      <c r="I58" s="34">
        <f t="shared" si="27"/>
        <v>88.2</v>
      </c>
      <c r="J58" s="34">
        <v>235</v>
      </c>
      <c r="K58" s="34">
        <v>189</v>
      </c>
      <c r="L58" s="34">
        <v>181</v>
      </c>
      <c r="M58" s="34">
        <f t="shared" si="28"/>
        <v>8.8888888888888893</v>
      </c>
      <c r="N58" s="34">
        <f t="shared" si="29"/>
        <v>23</v>
      </c>
      <c r="O58" s="34">
        <f t="shared" si="30"/>
        <v>92.2</v>
      </c>
      <c r="P58" s="34">
        <v>244</v>
      </c>
      <c r="Q58" s="34">
        <v>186</v>
      </c>
      <c r="R58" s="34">
        <v>176</v>
      </c>
      <c r="S58" s="34">
        <f t="shared" si="31"/>
        <v>8.8235294117647065</v>
      </c>
      <c r="T58" s="34">
        <f t="shared" si="32"/>
        <v>27.900000000000002</v>
      </c>
      <c r="U58" s="34">
        <f t="shared" si="33"/>
        <v>95.7</v>
      </c>
      <c r="V58" s="34">
        <v>253</v>
      </c>
      <c r="W58" s="34">
        <v>183</v>
      </c>
      <c r="X58" s="34">
        <v>170</v>
      </c>
      <c r="Y58" s="34">
        <f t="shared" si="34"/>
        <v>9.3975903614457827</v>
      </c>
      <c r="Z58" s="34">
        <f t="shared" si="35"/>
        <v>32.800000000000004</v>
      </c>
      <c r="AA58" s="34">
        <f t="shared" si="36"/>
        <v>99.2</v>
      </c>
      <c r="AB58" s="34">
        <v>261</v>
      </c>
      <c r="AC58" s="34">
        <v>179</v>
      </c>
      <c r="AD58" s="34">
        <v>165</v>
      </c>
      <c r="AE58" s="34">
        <f t="shared" si="37"/>
        <v>8.75</v>
      </c>
      <c r="AF58" s="34">
        <f t="shared" si="38"/>
        <v>36.799999999999997</v>
      </c>
      <c r="AG58" s="34">
        <f t="shared" si="39"/>
        <v>102.4</v>
      </c>
      <c r="AI58" s="34">
        <f t="shared" si="20"/>
        <v>-15.431976166832175</v>
      </c>
      <c r="AJ58" s="34">
        <f t="shared" si="15"/>
        <v>-6.6999999999999957</v>
      </c>
      <c r="AK58" s="34">
        <f t="shared" si="15"/>
        <v>0</v>
      </c>
      <c r="AL58" s="34">
        <f t="shared" si="21"/>
        <v>-16.46322378716745</v>
      </c>
      <c r="AM58" s="34">
        <f t="shared" si="16"/>
        <v>-7.5</v>
      </c>
      <c r="AN58" s="34">
        <f t="shared" si="16"/>
        <v>0.79999999999999716</v>
      </c>
      <c r="AO58" s="34">
        <f t="shared" si="22"/>
        <v>-16.693711967545639</v>
      </c>
      <c r="AP58" s="34">
        <f t="shared" si="17"/>
        <v>-8.399999999999995</v>
      </c>
      <c r="AQ58" s="34">
        <f t="shared" si="17"/>
        <v>1.6000000000000085</v>
      </c>
      <c r="AR58" s="34">
        <f t="shared" si="23"/>
        <v>-16.233477599719265</v>
      </c>
      <c r="AS58" s="34">
        <f t="shared" si="18"/>
        <v>-8.8999999999999915</v>
      </c>
      <c r="AT58" s="34">
        <f t="shared" si="18"/>
        <v>2.3000000000000114</v>
      </c>
      <c r="AU58" s="34">
        <f t="shared" si="24"/>
        <v>-17.530991735537189</v>
      </c>
      <c r="AV58" s="34">
        <f t="shared" si="19"/>
        <v>-10.799999999999997</v>
      </c>
      <c r="AW58" s="34">
        <f t="shared" si="19"/>
        <v>2.8000000000000114</v>
      </c>
    </row>
    <row r="59" spans="2:49" x14ac:dyDescent="0.4">
      <c r="B59" s="1230"/>
      <c r="C59" s="17" t="s">
        <v>241</v>
      </c>
      <c r="D59" s="16">
        <v>209</v>
      </c>
      <c r="E59" s="16">
        <v>201</v>
      </c>
      <c r="F59" s="16">
        <v>157</v>
      </c>
      <c r="G59" s="28">
        <f t="shared" si="25"/>
        <v>50.769230769230766</v>
      </c>
      <c r="H59" s="28">
        <f t="shared" si="26"/>
        <v>24.9</v>
      </c>
      <c r="I59" s="28">
        <f t="shared" si="27"/>
        <v>82</v>
      </c>
      <c r="J59" s="28">
        <v>211</v>
      </c>
      <c r="K59" s="28">
        <v>201</v>
      </c>
      <c r="L59" s="28">
        <v>144</v>
      </c>
      <c r="M59" s="28">
        <f t="shared" si="28"/>
        <v>51.044776119402982</v>
      </c>
      <c r="N59" s="28">
        <f t="shared" si="29"/>
        <v>31.8</v>
      </c>
      <c r="O59" s="28">
        <f t="shared" si="30"/>
        <v>82.699999999999989</v>
      </c>
      <c r="P59" s="28">
        <v>213</v>
      </c>
      <c r="Q59" s="28">
        <v>201</v>
      </c>
      <c r="R59" s="28">
        <v>130</v>
      </c>
      <c r="S59" s="28">
        <f t="shared" si="31"/>
        <v>51.325301204819276</v>
      </c>
      <c r="T59" s="28">
        <f t="shared" si="32"/>
        <v>39</v>
      </c>
      <c r="U59" s="28">
        <f t="shared" si="33"/>
        <v>83.5</v>
      </c>
      <c r="V59" s="28">
        <v>215</v>
      </c>
      <c r="W59" s="28">
        <v>201</v>
      </c>
      <c r="X59" s="28">
        <v>117</v>
      </c>
      <c r="Y59" s="28">
        <f t="shared" si="34"/>
        <v>51.428571428571431</v>
      </c>
      <c r="Z59" s="28">
        <f t="shared" si="35"/>
        <v>45.6</v>
      </c>
      <c r="AA59" s="28">
        <f t="shared" si="36"/>
        <v>84.3</v>
      </c>
      <c r="AB59" s="28">
        <v>217</v>
      </c>
      <c r="AC59" s="28">
        <v>201</v>
      </c>
      <c r="AD59" s="28">
        <v>102</v>
      </c>
      <c r="AE59" s="28">
        <f t="shared" si="37"/>
        <v>51.652173913043477</v>
      </c>
      <c r="AF59" s="28">
        <f t="shared" si="38"/>
        <v>53</v>
      </c>
      <c r="AG59" s="28">
        <f t="shared" si="39"/>
        <v>85.1</v>
      </c>
      <c r="AI59" s="28">
        <f t="shared" si="20"/>
        <v>41.295546558704451</v>
      </c>
      <c r="AJ59" s="28">
        <f t="shared" si="15"/>
        <v>7.9999999999999964</v>
      </c>
      <c r="AK59" s="28">
        <f t="shared" si="15"/>
        <v>-6.2000000000000028</v>
      </c>
      <c r="AL59" s="28">
        <f t="shared" si="21"/>
        <v>42.155887230514097</v>
      </c>
      <c r="AM59" s="28">
        <f t="shared" si="16"/>
        <v>8.8000000000000007</v>
      </c>
      <c r="AN59" s="28">
        <f t="shared" si="16"/>
        <v>-9.5000000000000142</v>
      </c>
      <c r="AO59" s="28">
        <f t="shared" si="22"/>
        <v>42.501771793054573</v>
      </c>
      <c r="AP59" s="28">
        <f t="shared" si="17"/>
        <v>11.099999999999998</v>
      </c>
      <c r="AQ59" s="28">
        <f t="shared" si="17"/>
        <v>-12.200000000000003</v>
      </c>
      <c r="AR59" s="28">
        <f t="shared" si="23"/>
        <v>42.030981067125651</v>
      </c>
      <c r="AS59" s="28">
        <f t="shared" si="18"/>
        <v>12.799999999999997</v>
      </c>
      <c r="AT59" s="28">
        <f t="shared" si="18"/>
        <v>-14.900000000000006</v>
      </c>
      <c r="AU59" s="28">
        <f t="shared" si="24"/>
        <v>42.902173913043477</v>
      </c>
      <c r="AV59" s="28">
        <f t="shared" si="19"/>
        <v>16.200000000000003</v>
      </c>
      <c r="AW59" s="28">
        <f t="shared" si="19"/>
        <v>-17.300000000000011</v>
      </c>
    </row>
    <row r="60" spans="2:49" x14ac:dyDescent="0.4">
      <c r="B60" s="1230"/>
      <c r="C60" s="19" t="s">
        <v>199</v>
      </c>
      <c r="D60" s="18">
        <v>223</v>
      </c>
      <c r="E60" s="18">
        <v>195</v>
      </c>
      <c r="F60" s="18">
        <v>169</v>
      </c>
      <c r="G60" s="33">
        <f t="shared" si="25"/>
        <v>28.888888888888889</v>
      </c>
      <c r="H60" s="33">
        <f t="shared" si="26"/>
        <v>24.2</v>
      </c>
      <c r="I60" s="33">
        <f t="shared" si="27"/>
        <v>87.5</v>
      </c>
      <c r="J60" s="33">
        <v>231</v>
      </c>
      <c r="K60" s="33">
        <v>193</v>
      </c>
      <c r="L60" s="33">
        <v>159</v>
      </c>
      <c r="M60" s="33">
        <f t="shared" si="28"/>
        <v>28.333333333333332</v>
      </c>
      <c r="N60" s="33">
        <f t="shared" si="29"/>
        <v>31.2</v>
      </c>
      <c r="O60" s="33">
        <f t="shared" si="30"/>
        <v>90.600000000000009</v>
      </c>
      <c r="P60" s="33">
        <v>237</v>
      </c>
      <c r="Q60" s="33">
        <v>191</v>
      </c>
      <c r="R60" s="33">
        <v>148</v>
      </c>
      <c r="S60" s="33">
        <f t="shared" si="31"/>
        <v>28.988764044943821</v>
      </c>
      <c r="T60" s="33">
        <f t="shared" si="32"/>
        <v>37.6</v>
      </c>
      <c r="U60" s="33">
        <f t="shared" si="33"/>
        <v>92.9</v>
      </c>
      <c r="V60" s="33">
        <v>243</v>
      </c>
      <c r="W60" s="33">
        <v>190</v>
      </c>
      <c r="X60" s="33">
        <v>138</v>
      </c>
      <c r="Y60" s="33">
        <f t="shared" si="34"/>
        <v>29.714285714285715</v>
      </c>
      <c r="Z60" s="33">
        <f t="shared" si="35"/>
        <v>43.2</v>
      </c>
      <c r="AA60" s="33">
        <f t="shared" si="36"/>
        <v>95.3</v>
      </c>
      <c r="AB60" s="33">
        <v>249</v>
      </c>
      <c r="AC60" s="33">
        <v>188</v>
      </c>
      <c r="AD60" s="33">
        <v>126</v>
      </c>
      <c r="AE60" s="33">
        <f t="shared" si="37"/>
        <v>30.243902439024389</v>
      </c>
      <c r="AF60" s="33">
        <f t="shared" si="38"/>
        <v>49.4</v>
      </c>
      <c r="AG60" s="33">
        <f t="shared" si="39"/>
        <v>97.6</v>
      </c>
      <c r="AI60" s="33">
        <f t="shared" si="20"/>
        <v>-21.880341880341877</v>
      </c>
      <c r="AJ60" s="33">
        <f t="shared" si="15"/>
        <v>-0.69999999999999929</v>
      </c>
      <c r="AK60" s="33">
        <f t="shared" si="15"/>
        <v>5.5</v>
      </c>
      <c r="AL60" s="33">
        <f t="shared" si="21"/>
        <v>-22.71144278606965</v>
      </c>
      <c r="AM60" s="33">
        <f t="shared" si="16"/>
        <v>-0.60000000000000142</v>
      </c>
      <c r="AN60" s="33">
        <f t="shared" si="16"/>
        <v>7.9000000000000199</v>
      </c>
      <c r="AO60" s="33">
        <f t="shared" si="22"/>
        <v>-22.336537159875455</v>
      </c>
      <c r="AP60" s="33">
        <f t="shared" si="17"/>
        <v>-1.3999999999999986</v>
      </c>
      <c r="AQ60" s="33">
        <f t="shared" si="17"/>
        <v>9.4000000000000057</v>
      </c>
      <c r="AR60" s="33">
        <f t="shared" si="23"/>
        <v>-21.714285714285715</v>
      </c>
      <c r="AS60" s="33">
        <f t="shared" si="18"/>
        <v>-2.3999999999999986</v>
      </c>
      <c r="AT60" s="33">
        <f t="shared" si="18"/>
        <v>11</v>
      </c>
      <c r="AU60" s="33">
        <f t="shared" si="24"/>
        <v>-21.408271474019088</v>
      </c>
      <c r="AV60" s="33">
        <f t="shared" si="19"/>
        <v>-3.6000000000000014</v>
      </c>
      <c r="AW60" s="33">
        <f t="shared" si="19"/>
        <v>12.5</v>
      </c>
    </row>
    <row r="61" spans="2:49" x14ac:dyDescent="0.4">
      <c r="B61" s="1230"/>
      <c r="C61" s="19" t="s">
        <v>204</v>
      </c>
      <c r="D61" s="18">
        <v>225</v>
      </c>
      <c r="E61" s="18">
        <v>193</v>
      </c>
      <c r="F61" s="18">
        <v>184</v>
      </c>
      <c r="G61" s="33">
        <f t="shared" si="25"/>
        <v>13.170731707317072</v>
      </c>
      <c r="H61" s="33">
        <f t="shared" si="26"/>
        <v>18.2</v>
      </c>
      <c r="I61" s="33">
        <f t="shared" si="27"/>
        <v>88.2</v>
      </c>
      <c r="J61" s="33">
        <v>236</v>
      </c>
      <c r="K61" s="33">
        <v>189</v>
      </c>
      <c r="L61" s="33">
        <v>177</v>
      </c>
      <c r="M61" s="33">
        <f t="shared" si="28"/>
        <v>12.203389830508474</v>
      </c>
      <c r="N61" s="33">
        <f t="shared" si="29"/>
        <v>25</v>
      </c>
      <c r="O61" s="33">
        <f t="shared" si="30"/>
        <v>92.5</v>
      </c>
      <c r="P61" s="33">
        <v>245</v>
      </c>
      <c r="Q61" s="33">
        <v>186</v>
      </c>
      <c r="R61" s="33">
        <v>170</v>
      </c>
      <c r="S61" s="33">
        <f t="shared" si="31"/>
        <v>12.8</v>
      </c>
      <c r="T61" s="33">
        <f t="shared" si="32"/>
        <v>30.599999999999998</v>
      </c>
      <c r="U61" s="33">
        <f t="shared" si="33"/>
        <v>96.1</v>
      </c>
      <c r="V61" s="33">
        <v>253</v>
      </c>
      <c r="W61" s="33">
        <v>183</v>
      </c>
      <c r="X61" s="33">
        <v>163</v>
      </c>
      <c r="Y61" s="33">
        <f t="shared" si="34"/>
        <v>13.333333333333334</v>
      </c>
      <c r="Z61" s="33">
        <f t="shared" si="35"/>
        <v>35.6</v>
      </c>
      <c r="AA61" s="33">
        <f t="shared" si="36"/>
        <v>99.2</v>
      </c>
      <c r="AB61" s="33">
        <v>261</v>
      </c>
      <c r="AC61" s="33">
        <v>180</v>
      </c>
      <c r="AD61" s="33">
        <v>156</v>
      </c>
      <c r="AE61" s="33">
        <f t="shared" si="37"/>
        <v>13.714285714285714</v>
      </c>
      <c r="AF61" s="33">
        <f t="shared" si="38"/>
        <v>40.200000000000003</v>
      </c>
      <c r="AG61" s="33">
        <f t="shared" si="39"/>
        <v>102.4</v>
      </c>
      <c r="AI61" s="33">
        <f t="shared" si="20"/>
        <v>-15.718157181571817</v>
      </c>
      <c r="AJ61" s="33">
        <f t="shared" si="15"/>
        <v>-6</v>
      </c>
      <c r="AK61" s="33">
        <f t="shared" si="15"/>
        <v>0.70000000000000284</v>
      </c>
      <c r="AL61" s="33">
        <f t="shared" si="21"/>
        <v>-16.129943502824858</v>
      </c>
      <c r="AM61" s="33">
        <f t="shared" si="16"/>
        <v>-6.1999999999999993</v>
      </c>
      <c r="AN61" s="33">
        <f t="shared" si="16"/>
        <v>1.8999999999999915</v>
      </c>
      <c r="AO61" s="33">
        <f t="shared" si="22"/>
        <v>-16.18876404494382</v>
      </c>
      <c r="AP61" s="33">
        <f t="shared" si="17"/>
        <v>-7.0000000000000036</v>
      </c>
      <c r="AQ61" s="33">
        <f t="shared" si="17"/>
        <v>3.1999999999999886</v>
      </c>
      <c r="AR61" s="33">
        <f t="shared" si="23"/>
        <v>-16.38095238095238</v>
      </c>
      <c r="AS61" s="33">
        <f t="shared" si="18"/>
        <v>-7.6000000000000014</v>
      </c>
      <c r="AT61" s="33">
        <f t="shared" si="18"/>
        <v>3.9000000000000057</v>
      </c>
      <c r="AU61" s="33">
        <f t="shared" si="24"/>
        <v>-16.529616724738673</v>
      </c>
      <c r="AV61" s="33">
        <f t="shared" si="19"/>
        <v>-9.1999999999999957</v>
      </c>
      <c r="AW61" s="33">
        <f t="shared" si="19"/>
        <v>4.8000000000000114</v>
      </c>
    </row>
    <row r="62" spans="2:49" x14ac:dyDescent="0.4">
      <c r="B62" s="1230"/>
      <c r="C62" s="19" t="s">
        <v>208</v>
      </c>
      <c r="D62" s="18">
        <v>206</v>
      </c>
      <c r="E62" s="18">
        <v>202</v>
      </c>
      <c r="F62" s="18">
        <v>157</v>
      </c>
      <c r="G62" s="33">
        <f t="shared" si="25"/>
        <v>55.102040816326529</v>
      </c>
      <c r="H62" s="33">
        <f t="shared" si="26"/>
        <v>23.799999999999997</v>
      </c>
      <c r="I62" s="33">
        <f t="shared" si="27"/>
        <v>80.800000000000011</v>
      </c>
      <c r="J62" s="33">
        <v>208</v>
      </c>
      <c r="K62" s="33">
        <v>202</v>
      </c>
      <c r="L62" s="33">
        <v>144</v>
      </c>
      <c r="M62" s="33">
        <f t="shared" si="28"/>
        <v>54.375</v>
      </c>
      <c r="N62" s="33">
        <f t="shared" si="29"/>
        <v>30.8</v>
      </c>
      <c r="O62" s="33">
        <f t="shared" si="30"/>
        <v>81.599999999999994</v>
      </c>
      <c r="P62" s="33">
        <v>209</v>
      </c>
      <c r="Q62" s="33">
        <v>203</v>
      </c>
      <c r="R62" s="33">
        <v>130</v>
      </c>
      <c r="S62" s="33">
        <f t="shared" si="31"/>
        <v>55.443037974683541</v>
      </c>
      <c r="T62" s="33">
        <f t="shared" si="32"/>
        <v>37.799999999999997</v>
      </c>
      <c r="U62" s="33">
        <f t="shared" si="33"/>
        <v>82</v>
      </c>
      <c r="V62" s="33">
        <v>211</v>
      </c>
      <c r="W62" s="33">
        <v>203</v>
      </c>
      <c r="X62" s="33">
        <v>116</v>
      </c>
      <c r="Y62" s="33">
        <f t="shared" si="34"/>
        <v>54.94736842105263</v>
      </c>
      <c r="Z62" s="33">
        <f t="shared" si="35"/>
        <v>45</v>
      </c>
      <c r="AA62" s="33">
        <f t="shared" si="36"/>
        <v>82.699999999999989</v>
      </c>
      <c r="AB62" s="33">
        <v>212</v>
      </c>
      <c r="AC62" s="33">
        <v>203</v>
      </c>
      <c r="AD62" s="33">
        <v>101</v>
      </c>
      <c r="AE62" s="33">
        <f t="shared" si="37"/>
        <v>55.135135135135137</v>
      </c>
      <c r="AF62" s="33">
        <f t="shared" si="38"/>
        <v>52.400000000000006</v>
      </c>
      <c r="AG62" s="33">
        <f t="shared" si="39"/>
        <v>83.1</v>
      </c>
      <c r="AI62" s="33">
        <f t="shared" si="20"/>
        <v>41.931309109009455</v>
      </c>
      <c r="AJ62" s="33">
        <f t="shared" si="15"/>
        <v>5.5999999999999979</v>
      </c>
      <c r="AK62" s="33">
        <f t="shared" si="15"/>
        <v>-7.3999999999999915</v>
      </c>
      <c r="AL62" s="33">
        <f t="shared" si="21"/>
        <v>42.17161016949153</v>
      </c>
      <c r="AM62" s="33">
        <f t="shared" si="16"/>
        <v>5.8000000000000007</v>
      </c>
      <c r="AN62" s="33">
        <f t="shared" si="16"/>
        <v>-10.900000000000006</v>
      </c>
      <c r="AO62" s="33">
        <f t="shared" si="22"/>
        <v>42.643037974683537</v>
      </c>
      <c r="AP62" s="33">
        <f t="shared" si="17"/>
        <v>7.1999999999999993</v>
      </c>
      <c r="AQ62" s="33">
        <f t="shared" si="17"/>
        <v>-14.099999999999994</v>
      </c>
      <c r="AR62" s="33">
        <f t="shared" si="23"/>
        <v>41.614035087719294</v>
      </c>
      <c r="AS62" s="33">
        <f t="shared" si="18"/>
        <v>9.3999999999999986</v>
      </c>
      <c r="AT62" s="33">
        <f t="shared" si="18"/>
        <v>-16.500000000000014</v>
      </c>
      <c r="AU62" s="33">
        <f t="shared" si="24"/>
        <v>41.420849420849422</v>
      </c>
      <c r="AV62" s="33">
        <f t="shared" si="19"/>
        <v>12.200000000000003</v>
      </c>
      <c r="AW62" s="33">
        <f t="shared" si="19"/>
        <v>-19.300000000000011</v>
      </c>
    </row>
    <row r="63" spans="2:49" x14ac:dyDescent="0.4">
      <c r="B63" s="1231"/>
      <c r="C63" s="21" t="s">
        <v>200</v>
      </c>
      <c r="D63" s="20">
        <v>221</v>
      </c>
      <c r="E63" s="20">
        <v>196</v>
      </c>
      <c r="F63" s="20">
        <v>166</v>
      </c>
      <c r="G63" s="34">
        <f t="shared" si="25"/>
        <v>32.727272727272727</v>
      </c>
      <c r="H63" s="34">
        <f t="shared" si="26"/>
        <v>24.9</v>
      </c>
      <c r="I63" s="34">
        <f t="shared" si="27"/>
        <v>86.7</v>
      </c>
      <c r="J63" s="34">
        <v>227</v>
      </c>
      <c r="K63" s="34">
        <v>195</v>
      </c>
      <c r="L63" s="34">
        <v>154</v>
      </c>
      <c r="M63" s="34">
        <f t="shared" si="28"/>
        <v>33.698630136986303</v>
      </c>
      <c r="N63" s="34">
        <f t="shared" si="29"/>
        <v>32.200000000000003</v>
      </c>
      <c r="O63" s="34">
        <f t="shared" si="30"/>
        <v>89</v>
      </c>
      <c r="P63" s="34">
        <v>233</v>
      </c>
      <c r="Q63" s="34">
        <v>193</v>
      </c>
      <c r="R63" s="34">
        <v>143</v>
      </c>
      <c r="S63" s="34">
        <f t="shared" si="31"/>
        <v>33.333333333333336</v>
      </c>
      <c r="T63" s="34">
        <f t="shared" si="32"/>
        <v>38.6</v>
      </c>
      <c r="U63" s="34">
        <f t="shared" si="33"/>
        <v>91.4</v>
      </c>
      <c r="V63" s="34">
        <v>239</v>
      </c>
      <c r="W63" s="34">
        <v>192</v>
      </c>
      <c r="X63" s="34">
        <v>132</v>
      </c>
      <c r="Y63" s="34">
        <f t="shared" si="34"/>
        <v>33.644859813084111</v>
      </c>
      <c r="Z63" s="34">
        <f t="shared" si="35"/>
        <v>44.800000000000004</v>
      </c>
      <c r="AA63" s="34">
        <f t="shared" si="36"/>
        <v>93.7</v>
      </c>
      <c r="AB63" s="34">
        <v>244</v>
      </c>
      <c r="AC63" s="34">
        <v>191</v>
      </c>
      <c r="AD63" s="34">
        <v>120</v>
      </c>
      <c r="AE63" s="34">
        <f t="shared" si="37"/>
        <v>34.354838709677416</v>
      </c>
      <c r="AF63" s="34">
        <f t="shared" si="38"/>
        <v>50.8</v>
      </c>
      <c r="AG63" s="34">
        <f t="shared" si="39"/>
        <v>95.7</v>
      </c>
      <c r="AI63" s="34">
        <f t="shared" si="20"/>
        <v>-22.374768089053802</v>
      </c>
      <c r="AJ63" s="34">
        <f t="shared" si="15"/>
        <v>1.1000000000000014</v>
      </c>
      <c r="AK63" s="34">
        <f t="shared" si="15"/>
        <v>5.8999999999999915</v>
      </c>
      <c r="AL63" s="34">
        <f t="shared" si="21"/>
        <v>-20.676369863013697</v>
      </c>
      <c r="AM63" s="34">
        <f t="shared" si="16"/>
        <v>1.4000000000000021</v>
      </c>
      <c r="AN63" s="34">
        <f t="shared" si="16"/>
        <v>7.4000000000000057</v>
      </c>
      <c r="AO63" s="34">
        <f t="shared" si="22"/>
        <v>-22.109704641350206</v>
      </c>
      <c r="AP63" s="34">
        <f t="shared" si="17"/>
        <v>0.80000000000000426</v>
      </c>
      <c r="AQ63" s="34">
        <f t="shared" si="17"/>
        <v>9.4000000000000057</v>
      </c>
      <c r="AR63" s="34">
        <f t="shared" si="23"/>
        <v>-21.30250860796852</v>
      </c>
      <c r="AS63" s="34">
        <f t="shared" si="18"/>
        <v>-0.19999999999999574</v>
      </c>
      <c r="AT63" s="34">
        <f t="shared" si="18"/>
        <v>11.000000000000014</v>
      </c>
      <c r="AU63" s="34">
        <f t="shared" si="24"/>
        <v>-20.78029642545772</v>
      </c>
      <c r="AV63" s="34">
        <f t="shared" si="19"/>
        <v>-1.6000000000000085</v>
      </c>
      <c r="AW63" s="34">
        <f t="shared" si="19"/>
        <v>12.600000000000009</v>
      </c>
    </row>
    <row r="64" spans="2:49" x14ac:dyDescent="0.4">
      <c r="B64" s="1229">
        <v>9</v>
      </c>
      <c r="C64" s="17" t="s">
        <v>201</v>
      </c>
      <c r="D64" s="16">
        <v>250</v>
      </c>
      <c r="E64" s="16">
        <v>220</v>
      </c>
      <c r="F64" s="16">
        <v>221</v>
      </c>
      <c r="G64" s="28">
        <f t="shared" si="25"/>
        <v>-2</v>
      </c>
      <c r="H64" s="28">
        <f t="shared" si="26"/>
        <v>12</v>
      </c>
      <c r="I64" s="28">
        <f t="shared" si="27"/>
        <v>98</v>
      </c>
      <c r="J64" s="28">
        <v>261</v>
      </c>
      <c r="K64" s="28">
        <v>216</v>
      </c>
      <c r="L64" s="28">
        <v>218</v>
      </c>
      <c r="M64" s="28">
        <f t="shared" si="28"/>
        <v>-2.6666666666666665</v>
      </c>
      <c r="N64" s="28">
        <f t="shared" si="29"/>
        <v>17.2</v>
      </c>
      <c r="O64" s="28">
        <f t="shared" si="30"/>
        <v>102.4</v>
      </c>
      <c r="P64" s="28">
        <v>271</v>
      </c>
      <c r="Q64" s="28">
        <v>212</v>
      </c>
      <c r="R64" s="28">
        <v>215</v>
      </c>
      <c r="S64" s="28">
        <f t="shared" si="31"/>
        <v>-3.0508474576271185</v>
      </c>
      <c r="T64" s="28">
        <f t="shared" si="32"/>
        <v>21.8</v>
      </c>
      <c r="U64" s="28">
        <f t="shared" si="33"/>
        <v>106.3</v>
      </c>
      <c r="V64" s="28">
        <v>281</v>
      </c>
      <c r="W64" s="28">
        <v>208</v>
      </c>
      <c r="X64" s="28">
        <v>212</v>
      </c>
      <c r="Y64" s="28">
        <f t="shared" si="34"/>
        <v>-3.2876712328767121</v>
      </c>
      <c r="Z64" s="28">
        <f t="shared" si="35"/>
        <v>26</v>
      </c>
      <c r="AA64" s="28">
        <f t="shared" si="36"/>
        <v>110.2</v>
      </c>
      <c r="AB64" s="28">
        <v>289</v>
      </c>
      <c r="AC64" s="28">
        <v>205</v>
      </c>
      <c r="AD64" s="28">
        <v>210</v>
      </c>
      <c r="AE64" s="28">
        <f t="shared" si="37"/>
        <v>-3.5714285714285716</v>
      </c>
      <c r="AF64" s="28">
        <f t="shared" si="38"/>
        <v>29.099999999999998</v>
      </c>
      <c r="AG64" s="28">
        <f t="shared" si="39"/>
        <v>113.3</v>
      </c>
      <c r="AI64" s="28">
        <f t="shared" si="20"/>
        <v>-34.727272727272727</v>
      </c>
      <c r="AJ64" s="28">
        <f t="shared" si="15"/>
        <v>-12.899999999999999</v>
      </c>
      <c r="AK64" s="28">
        <f t="shared" si="15"/>
        <v>11.299999999999997</v>
      </c>
      <c r="AL64" s="28">
        <f t="shared" si="21"/>
        <v>-36.365296803652967</v>
      </c>
      <c r="AM64" s="28">
        <f t="shared" si="16"/>
        <v>-15.000000000000004</v>
      </c>
      <c r="AN64" s="28">
        <f t="shared" si="16"/>
        <v>13.400000000000006</v>
      </c>
      <c r="AO64" s="28">
        <f t="shared" si="22"/>
        <v>-36.384180790960457</v>
      </c>
      <c r="AP64" s="28">
        <f t="shared" si="17"/>
        <v>-16.8</v>
      </c>
      <c r="AQ64" s="28">
        <f t="shared" si="17"/>
        <v>14.899999999999991</v>
      </c>
      <c r="AR64" s="28">
        <f t="shared" si="23"/>
        <v>-36.932531045960822</v>
      </c>
      <c r="AS64" s="28">
        <f t="shared" si="18"/>
        <v>-18.800000000000004</v>
      </c>
      <c r="AT64" s="28">
        <f t="shared" si="18"/>
        <v>16.5</v>
      </c>
      <c r="AU64" s="28">
        <f t="shared" si="24"/>
        <v>-37.926267281105986</v>
      </c>
      <c r="AV64" s="28">
        <f t="shared" si="19"/>
        <v>-21.7</v>
      </c>
      <c r="AW64" s="28">
        <f t="shared" si="19"/>
        <v>17.599999999999994</v>
      </c>
    </row>
    <row r="65" spans="2:49" x14ac:dyDescent="0.4">
      <c r="B65" s="1230"/>
      <c r="C65" s="19" t="s">
        <v>205</v>
      </c>
      <c r="D65" s="18">
        <v>246</v>
      </c>
      <c r="E65" s="18">
        <v>224</v>
      </c>
      <c r="F65" s="18">
        <v>186</v>
      </c>
      <c r="G65" s="33">
        <f t="shared" si="25"/>
        <v>38</v>
      </c>
      <c r="H65" s="33">
        <f t="shared" si="26"/>
        <v>24.4</v>
      </c>
      <c r="I65" s="33">
        <f t="shared" si="27"/>
        <v>96.5</v>
      </c>
      <c r="J65" s="33">
        <v>252</v>
      </c>
      <c r="K65" s="33">
        <v>224</v>
      </c>
      <c r="L65" s="33">
        <v>173</v>
      </c>
      <c r="M65" s="33">
        <f t="shared" si="28"/>
        <v>38.734177215189874</v>
      </c>
      <c r="N65" s="33">
        <f t="shared" si="29"/>
        <v>31.3</v>
      </c>
      <c r="O65" s="33">
        <f t="shared" si="30"/>
        <v>98.8</v>
      </c>
      <c r="P65" s="33">
        <v>257</v>
      </c>
      <c r="Q65" s="33">
        <v>223</v>
      </c>
      <c r="R65" s="33">
        <v>161</v>
      </c>
      <c r="S65" s="33">
        <f t="shared" si="31"/>
        <v>38.75</v>
      </c>
      <c r="T65" s="33">
        <f t="shared" si="32"/>
        <v>37.4</v>
      </c>
      <c r="U65" s="33">
        <f t="shared" si="33"/>
        <v>100.8</v>
      </c>
      <c r="V65" s="33">
        <v>262</v>
      </c>
      <c r="W65" s="33">
        <v>222</v>
      </c>
      <c r="X65" s="33">
        <v>148</v>
      </c>
      <c r="Y65" s="33">
        <f t="shared" si="34"/>
        <v>38.94736842105263</v>
      </c>
      <c r="Z65" s="33">
        <f t="shared" si="35"/>
        <v>43.5</v>
      </c>
      <c r="AA65" s="33">
        <f t="shared" si="36"/>
        <v>102.69999999999999</v>
      </c>
      <c r="AB65" s="33">
        <v>266</v>
      </c>
      <c r="AC65" s="33">
        <v>221</v>
      </c>
      <c r="AD65" s="33">
        <v>135</v>
      </c>
      <c r="AE65" s="33">
        <f t="shared" si="37"/>
        <v>39.389312977099237</v>
      </c>
      <c r="AF65" s="33">
        <f t="shared" si="38"/>
        <v>49.2</v>
      </c>
      <c r="AG65" s="33">
        <f t="shared" si="39"/>
        <v>104.3</v>
      </c>
      <c r="AI65" s="33">
        <f t="shared" si="20"/>
        <v>40</v>
      </c>
      <c r="AJ65" s="33">
        <f t="shared" si="15"/>
        <v>12.399999999999999</v>
      </c>
      <c r="AK65" s="33">
        <f t="shared" si="15"/>
        <v>-1.5</v>
      </c>
      <c r="AL65" s="33">
        <f t="shared" si="21"/>
        <v>41.400843881856538</v>
      </c>
      <c r="AM65" s="33">
        <f t="shared" si="16"/>
        <v>14.100000000000001</v>
      </c>
      <c r="AN65" s="33">
        <f t="shared" si="16"/>
        <v>-3.6000000000000085</v>
      </c>
      <c r="AO65" s="33">
        <f t="shared" si="22"/>
        <v>41.800847457627121</v>
      </c>
      <c r="AP65" s="33">
        <f t="shared" si="17"/>
        <v>15.599999999999998</v>
      </c>
      <c r="AQ65" s="33">
        <f t="shared" si="17"/>
        <v>-5.5</v>
      </c>
      <c r="AR65" s="33">
        <f t="shared" si="23"/>
        <v>42.235039653929341</v>
      </c>
      <c r="AS65" s="33">
        <f t="shared" si="18"/>
        <v>17.5</v>
      </c>
      <c r="AT65" s="33">
        <f t="shared" si="18"/>
        <v>-7.5000000000000142</v>
      </c>
      <c r="AU65" s="33">
        <f t="shared" si="24"/>
        <v>42.960741548527807</v>
      </c>
      <c r="AV65" s="33">
        <f t="shared" si="19"/>
        <v>20.100000000000005</v>
      </c>
      <c r="AW65" s="33">
        <f t="shared" si="19"/>
        <v>-9</v>
      </c>
    </row>
    <row r="66" spans="2:49" x14ac:dyDescent="0.4">
      <c r="B66" s="1230"/>
      <c r="C66" s="19" t="s">
        <v>197</v>
      </c>
      <c r="D66" s="18">
        <v>255</v>
      </c>
      <c r="E66" s="18">
        <v>220</v>
      </c>
      <c r="F66" s="18">
        <v>206</v>
      </c>
      <c r="G66" s="33">
        <f t="shared" si="25"/>
        <v>17.142857142857142</v>
      </c>
      <c r="H66" s="33">
        <f t="shared" si="26"/>
        <v>19.2</v>
      </c>
      <c r="I66" s="33">
        <f t="shared" si="27"/>
        <v>100</v>
      </c>
      <c r="J66" s="33">
        <v>266</v>
      </c>
      <c r="K66" s="33">
        <v>216</v>
      </c>
      <c r="L66" s="33">
        <v>196</v>
      </c>
      <c r="M66" s="33">
        <f t="shared" si="28"/>
        <v>17.142857142857142</v>
      </c>
      <c r="N66" s="33">
        <f t="shared" si="29"/>
        <v>26.3</v>
      </c>
      <c r="O66" s="33">
        <f t="shared" si="30"/>
        <v>104.3</v>
      </c>
      <c r="P66" s="33">
        <v>275</v>
      </c>
      <c r="Q66" s="33">
        <v>213</v>
      </c>
      <c r="R66" s="33">
        <v>188</v>
      </c>
      <c r="S66" s="33">
        <f t="shared" si="31"/>
        <v>17.241379310344829</v>
      </c>
      <c r="T66" s="33">
        <f t="shared" si="32"/>
        <v>31.6</v>
      </c>
      <c r="U66" s="33">
        <f t="shared" si="33"/>
        <v>107.80000000000001</v>
      </c>
      <c r="V66" s="33">
        <v>283</v>
      </c>
      <c r="W66" s="33">
        <v>210</v>
      </c>
      <c r="X66" s="33">
        <v>179</v>
      </c>
      <c r="Y66" s="33">
        <f t="shared" si="34"/>
        <v>17.884615384615383</v>
      </c>
      <c r="Z66" s="33">
        <f t="shared" si="35"/>
        <v>36.700000000000003</v>
      </c>
      <c r="AA66" s="33">
        <f t="shared" si="36"/>
        <v>111.00000000000001</v>
      </c>
      <c r="AB66" s="33">
        <v>292</v>
      </c>
      <c r="AC66" s="33">
        <v>207</v>
      </c>
      <c r="AD66" s="33">
        <v>171</v>
      </c>
      <c r="AE66" s="33">
        <f t="shared" si="37"/>
        <v>17.851239669421489</v>
      </c>
      <c r="AF66" s="33">
        <f t="shared" si="38"/>
        <v>41.4</v>
      </c>
      <c r="AG66" s="33">
        <f t="shared" si="39"/>
        <v>114.5</v>
      </c>
      <c r="AI66" s="33">
        <f t="shared" si="20"/>
        <v>-20.857142857142858</v>
      </c>
      <c r="AJ66" s="33">
        <f t="shared" si="15"/>
        <v>-5.1999999999999993</v>
      </c>
      <c r="AK66" s="33">
        <f t="shared" si="15"/>
        <v>3.5</v>
      </c>
      <c r="AL66" s="33">
        <f t="shared" si="21"/>
        <v>-21.591320072332731</v>
      </c>
      <c r="AM66" s="33">
        <f t="shared" si="16"/>
        <v>-5</v>
      </c>
      <c r="AN66" s="33">
        <f t="shared" si="16"/>
        <v>5.5</v>
      </c>
      <c r="AO66" s="33">
        <f t="shared" si="22"/>
        <v>-21.508620689655171</v>
      </c>
      <c r="AP66" s="33">
        <f t="shared" si="17"/>
        <v>-5.7999999999999972</v>
      </c>
      <c r="AQ66" s="33">
        <f t="shared" si="17"/>
        <v>7.0000000000000142</v>
      </c>
      <c r="AR66" s="33">
        <f t="shared" si="23"/>
        <v>-21.062753036437247</v>
      </c>
      <c r="AS66" s="33">
        <f t="shared" si="18"/>
        <v>-6.7999999999999972</v>
      </c>
      <c r="AT66" s="33">
        <f t="shared" si="18"/>
        <v>8.3000000000000256</v>
      </c>
      <c r="AU66" s="33">
        <f t="shared" si="24"/>
        <v>-21.538073307677749</v>
      </c>
      <c r="AV66" s="33">
        <f t="shared" si="19"/>
        <v>-7.8000000000000043</v>
      </c>
      <c r="AW66" s="33">
        <f t="shared" si="19"/>
        <v>10.200000000000003</v>
      </c>
    </row>
    <row r="67" spans="2:49" x14ac:dyDescent="0.4">
      <c r="B67" s="1230"/>
      <c r="C67" s="19" t="s">
        <v>243</v>
      </c>
      <c r="D67" s="18">
        <v>251</v>
      </c>
      <c r="E67" s="18">
        <v>219</v>
      </c>
      <c r="F67" s="18">
        <v>218</v>
      </c>
      <c r="G67" s="33">
        <f t="shared" si="25"/>
        <v>1.8181818181818181</v>
      </c>
      <c r="H67" s="33">
        <f t="shared" si="26"/>
        <v>13.100000000000001</v>
      </c>
      <c r="I67" s="33">
        <f t="shared" si="27"/>
        <v>98.4</v>
      </c>
      <c r="J67" s="33">
        <v>263</v>
      </c>
      <c r="K67" s="33">
        <v>216</v>
      </c>
      <c r="L67" s="33">
        <v>214</v>
      </c>
      <c r="M67" s="33">
        <f t="shared" si="28"/>
        <v>2.4489795918367347</v>
      </c>
      <c r="N67" s="33">
        <f t="shared" si="29"/>
        <v>18.600000000000001</v>
      </c>
      <c r="O67" s="33">
        <f t="shared" si="30"/>
        <v>103.1</v>
      </c>
      <c r="P67" s="33">
        <v>273</v>
      </c>
      <c r="Q67" s="33">
        <v>212</v>
      </c>
      <c r="R67" s="33">
        <v>210</v>
      </c>
      <c r="S67" s="33">
        <f t="shared" si="31"/>
        <v>1.9047619047619047</v>
      </c>
      <c r="T67" s="33">
        <f t="shared" si="32"/>
        <v>23.1</v>
      </c>
      <c r="U67" s="33">
        <f t="shared" si="33"/>
        <v>107.1</v>
      </c>
      <c r="V67" s="33">
        <v>283</v>
      </c>
      <c r="W67" s="33">
        <v>208</v>
      </c>
      <c r="X67" s="33">
        <v>207</v>
      </c>
      <c r="Y67" s="33">
        <f t="shared" si="34"/>
        <v>0.78947368421052633</v>
      </c>
      <c r="Z67" s="33">
        <f t="shared" si="35"/>
        <v>26.900000000000002</v>
      </c>
      <c r="AA67" s="33">
        <f t="shared" si="36"/>
        <v>111.00000000000001</v>
      </c>
      <c r="AB67" s="33">
        <v>290</v>
      </c>
      <c r="AC67" s="33">
        <v>205</v>
      </c>
      <c r="AD67" s="33">
        <v>204</v>
      </c>
      <c r="AE67" s="33">
        <f t="shared" si="37"/>
        <v>0.69767441860465118</v>
      </c>
      <c r="AF67" s="33">
        <f t="shared" si="38"/>
        <v>29.7</v>
      </c>
      <c r="AG67" s="33">
        <f t="shared" si="39"/>
        <v>113.7</v>
      </c>
      <c r="AI67" s="33">
        <f t="shared" si="20"/>
        <v>-15.324675324675324</v>
      </c>
      <c r="AJ67" s="33">
        <f t="shared" si="15"/>
        <v>-6.0999999999999979</v>
      </c>
      <c r="AK67" s="33">
        <f t="shared" si="15"/>
        <v>-1.5999999999999943</v>
      </c>
      <c r="AL67" s="33">
        <f t="shared" si="21"/>
        <v>-14.693877551020407</v>
      </c>
      <c r="AM67" s="33">
        <f t="shared" si="16"/>
        <v>-7.6999999999999993</v>
      </c>
      <c r="AN67" s="33">
        <f t="shared" si="16"/>
        <v>-1.2000000000000028</v>
      </c>
      <c r="AO67" s="33">
        <f t="shared" si="22"/>
        <v>-15.336617405582924</v>
      </c>
      <c r="AP67" s="33">
        <f t="shared" si="17"/>
        <v>-8.5</v>
      </c>
      <c r="AQ67" s="33">
        <f t="shared" si="17"/>
        <v>-0.70000000000001705</v>
      </c>
      <c r="AR67" s="33">
        <f t="shared" si="23"/>
        <v>-17.095141700404856</v>
      </c>
      <c r="AS67" s="33">
        <f t="shared" si="18"/>
        <v>-9.8000000000000007</v>
      </c>
      <c r="AT67" s="33">
        <f t="shared" si="18"/>
        <v>0</v>
      </c>
      <c r="AU67" s="33">
        <f t="shared" si="24"/>
        <v>-17.153565250816836</v>
      </c>
      <c r="AV67" s="33">
        <f t="shared" si="19"/>
        <v>-11.7</v>
      </c>
      <c r="AW67" s="33">
        <f t="shared" si="19"/>
        <v>-0.79999999999999716</v>
      </c>
    </row>
    <row r="68" spans="2:49" x14ac:dyDescent="0.4">
      <c r="B68" s="1230"/>
      <c r="C68" s="21" t="s">
        <v>206</v>
      </c>
      <c r="D68" s="20">
        <v>243</v>
      </c>
      <c r="E68" s="20">
        <v>226</v>
      </c>
      <c r="F68" s="20">
        <v>184</v>
      </c>
      <c r="G68" s="34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4">
        <f t="shared" ref="H68:H78" si="41">ROUND((MAX(D68/255, E68/255, F68/255) - MIN(D68/255, E68/255, F68/255))/MAX(D68/255, E68/255, F68/255),3)*100</f>
        <v>24.3</v>
      </c>
      <c r="I68" s="34">
        <f t="shared" ref="I68:I78" si="42">ROUND(MAX(D68/255, E68/255, F68/255),3)*100</f>
        <v>95.3</v>
      </c>
      <c r="J68" s="34">
        <v>247</v>
      </c>
      <c r="K68" s="34">
        <v>225</v>
      </c>
      <c r="L68" s="34">
        <v>170</v>
      </c>
      <c r="M68" s="34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4">
        <f t="shared" ref="N68:N78" si="44">ROUND((MAX(J68/255, K68/255, L68/255) - MIN(J68/255, K68/255, L68/255))/MAX(J68/255, K68/255, L68/255),3)*100</f>
        <v>31.2</v>
      </c>
      <c r="O68" s="34">
        <f t="shared" ref="O68:O78" si="45">ROUND(MAX(J68/255, K68/255, L68/255),3)*100</f>
        <v>96.899999999999991</v>
      </c>
      <c r="P68" s="34">
        <v>251</v>
      </c>
      <c r="Q68" s="34">
        <v>225</v>
      </c>
      <c r="R68" s="34">
        <v>157</v>
      </c>
      <c r="S68" s="34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4">
        <f t="shared" ref="T68:T78" si="47">ROUND((MAX(P68/255, Q68/255, R68/255) - MIN(P68/255, Q68/255, R68/255))/MAX(P68/255, Q68/255, R68/255),3)*100</f>
        <v>37.5</v>
      </c>
      <c r="U68" s="34">
        <f t="shared" ref="U68:U78" si="48">ROUND(MAX(P68/255, Q68/255, R68/255),3)*100</f>
        <v>98.4</v>
      </c>
      <c r="V68" s="34">
        <v>255</v>
      </c>
      <c r="W68" s="34">
        <v>224</v>
      </c>
      <c r="X68" s="34">
        <v>144</v>
      </c>
      <c r="Y68" s="34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4">
        <f t="shared" ref="Z68:Z78" si="50">ROUND((MAX(V68/255, W68/255, X68/255) - MIN(V68/255, W68/255, X68/255))/MAX(V68/255, W68/255, X68/255),3)*100</f>
        <v>43.5</v>
      </c>
      <c r="AA68" s="34">
        <f t="shared" ref="AA68:AA78" si="51">ROUND(MAX(V68/255, W68/255, X68/255),3)*100</f>
        <v>100</v>
      </c>
      <c r="AB68" s="34">
        <v>259</v>
      </c>
      <c r="AC68" s="34">
        <v>224</v>
      </c>
      <c r="AD68" s="34">
        <v>131</v>
      </c>
      <c r="AE68" s="34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4">
        <f t="shared" ref="AF68:AF78" si="53">ROUND((MAX(AB68/255, AC68/255, AD68/255) - MIN(AB68/255, AC68/255, AD68/255))/MAX(AB68/255, AC68/255, AD68/255),3)*100</f>
        <v>49.4</v>
      </c>
      <c r="AG68" s="34">
        <f t="shared" ref="AG68:AG78" si="54">ROUND(MAX(AB68/255, AC68/255, AD68/255),3)*100</f>
        <v>101.6</v>
      </c>
      <c r="AI68" s="34">
        <f t="shared" si="20"/>
        <v>40.893682588597841</v>
      </c>
      <c r="AJ68" s="34">
        <f t="shared" si="15"/>
        <v>11.2</v>
      </c>
      <c r="AK68" s="34">
        <f t="shared" si="15"/>
        <v>-3.1000000000000085</v>
      </c>
      <c r="AL68" s="34">
        <f t="shared" si="21"/>
        <v>40.408163265306122</v>
      </c>
      <c r="AM68" s="34">
        <f t="shared" si="16"/>
        <v>12.599999999999998</v>
      </c>
      <c r="AN68" s="34">
        <f t="shared" si="16"/>
        <v>-6.2000000000000028</v>
      </c>
      <c r="AO68" s="34">
        <f t="shared" si="22"/>
        <v>41.499493414387032</v>
      </c>
      <c r="AP68" s="34">
        <f t="shared" si="17"/>
        <v>14.399999999999999</v>
      </c>
      <c r="AQ68" s="34">
        <f t="shared" si="17"/>
        <v>-8.6999999999999886</v>
      </c>
      <c r="AR68" s="34">
        <f t="shared" si="23"/>
        <v>42.453769559032715</v>
      </c>
      <c r="AS68" s="34">
        <f t="shared" si="18"/>
        <v>16.599999999999998</v>
      </c>
      <c r="AT68" s="34">
        <f t="shared" si="18"/>
        <v>-11.000000000000014</v>
      </c>
      <c r="AU68" s="34">
        <f t="shared" si="24"/>
        <v>42.896075581395351</v>
      </c>
      <c r="AV68" s="34">
        <f t="shared" si="19"/>
        <v>19.7</v>
      </c>
      <c r="AW68" s="34">
        <f t="shared" si="19"/>
        <v>-12.100000000000009</v>
      </c>
    </row>
    <row r="69" spans="2:49" x14ac:dyDescent="0.4">
      <c r="B69" s="1230"/>
      <c r="C69" s="17" t="s">
        <v>198</v>
      </c>
      <c r="D69" s="16">
        <v>254</v>
      </c>
      <c r="E69" s="16">
        <v>220</v>
      </c>
      <c r="F69" s="16">
        <v>201</v>
      </c>
      <c r="G69" s="28">
        <f t="shared" si="40"/>
        <v>21.509433962264151</v>
      </c>
      <c r="H69" s="28">
        <f t="shared" si="41"/>
        <v>20.9</v>
      </c>
      <c r="I69" s="28">
        <f t="shared" si="42"/>
        <v>99.6</v>
      </c>
      <c r="J69" s="28">
        <v>265</v>
      </c>
      <c r="K69" s="28">
        <v>217</v>
      </c>
      <c r="L69" s="28">
        <v>191</v>
      </c>
      <c r="M69" s="28">
        <f t="shared" si="43"/>
        <v>21.081081081081081</v>
      </c>
      <c r="N69" s="28">
        <f t="shared" si="44"/>
        <v>27.900000000000002</v>
      </c>
      <c r="O69" s="28">
        <f t="shared" si="45"/>
        <v>103.89999999999999</v>
      </c>
      <c r="P69" s="28">
        <v>273</v>
      </c>
      <c r="Q69" s="28">
        <v>215</v>
      </c>
      <c r="R69" s="28">
        <v>181</v>
      </c>
      <c r="S69" s="28">
        <f t="shared" si="46"/>
        <v>22.173913043478262</v>
      </c>
      <c r="T69" s="28">
        <f t="shared" si="47"/>
        <v>33.700000000000003</v>
      </c>
      <c r="U69" s="28">
        <f t="shared" si="48"/>
        <v>107.1</v>
      </c>
      <c r="V69" s="28">
        <v>281</v>
      </c>
      <c r="W69" s="28">
        <v>212</v>
      </c>
      <c r="X69" s="28">
        <v>172</v>
      </c>
      <c r="Y69" s="28">
        <f t="shared" si="49"/>
        <v>22.01834862385321</v>
      </c>
      <c r="Z69" s="28">
        <f t="shared" si="50"/>
        <v>38.800000000000004</v>
      </c>
      <c r="AA69" s="28">
        <f t="shared" si="51"/>
        <v>110.2</v>
      </c>
      <c r="AB69" s="28">
        <v>289</v>
      </c>
      <c r="AC69" s="28">
        <v>209</v>
      </c>
      <c r="AD69" s="28">
        <v>163</v>
      </c>
      <c r="AE69" s="28">
        <f t="shared" si="52"/>
        <v>21.904761904761905</v>
      </c>
      <c r="AF69" s="28">
        <f t="shared" si="53"/>
        <v>43.6</v>
      </c>
      <c r="AG69" s="28">
        <f t="shared" si="54"/>
        <v>113.3</v>
      </c>
      <c r="AI69" s="28">
        <f t="shared" si="20"/>
        <v>-21.20243044451551</v>
      </c>
      <c r="AJ69" s="28">
        <f t="shared" si="20"/>
        <v>-3.4000000000000021</v>
      </c>
      <c r="AK69" s="28">
        <f t="shared" si="20"/>
        <v>4.2999999999999972</v>
      </c>
      <c r="AL69" s="28">
        <f t="shared" si="21"/>
        <v>-21.776061776061773</v>
      </c>
      <c r="AM69" s="28">
        <f t="shared" si="21"/>
        <v>-3.2999999999999972</v>
      </c>
      <c r="AN69" s="28">
        <f t="shared" si="21"/>
        <v>7</v>
      </c>
      <c r="AO69" s="28">
        <f t="shared" si="22"/>
        <v>-21.230342275670676</v>
      </c>
      <c r="AP69" s="28">
        <f t="shared" si="22"/>
        <v>-3.7999999999999972</v>
      </c>
      <c r="AQ69" s="28">
        <f t="shared" si="22"/>
        <v>8.6999999999999886</v>
      </c>
      <c r="AR69" s="28">
        <f t="shared" si="23"/>
        <v>-21.224894619390032</v>
      </c>
      <c r="AS69" s="28">
        <f t="shared" si="23"/>
        <v>-4.6999999999999957</v>
      </c>
      <c r="AT69" s="28">
        <f t="shared" si="23"/>
        <v>10.200000000000003</v>
      </c>
      <c r="AU69" s="28">
        <f t="shared" si="24"/>
        <v>-21.688988095238095</v>
      </c>
      <c r="AV69" s="28">
        <f t="shared" si="24"/>
        <v>-5.7999999999999972</v>
      </c>
      <c r="AW69" s="28">
        <f t="shared" si="24"/>
        <v>11.700000000000003</v>
      </c>
    </row>
    <row r="70" spans="2:49" x14ac:dyDescent="0.4">
      <c r="B70" s="1230"/>
      <c r="C70" s="19" t="s">
        <v>202</v>
      </c>
      <c r="D70" s="18">
        <v>235</v>
      </c>
      <c r="E70" s="18">
        <v>219</v>
      </c>
      <c r="F70" s="18">
        <v>216</v>
      </c>
      <c r="G70" s="33">
        <f t="shared" si="40"/>
        <v>9.473684210526315</v>
      </c>
      <c r="H70" s="33">
        <f t="shared" si="41"/>
        <v>8.1</v>
      </c>
      <c r="I70" s="33">
        <f t="shared" si="42"/>
        <v>92.2</v>
      </c>
      <c r="J70" s="33">
        <v>264</v>
      </c>
      <c r="K70" s="33">
        <v>216</v>
      </c>
      <c r="L70" s="33">
        <v>210</v>
      </c>
      <c r="M70" s="33">
        <f t="shared" si="43"/>
        <v>6.666666666666667</v>
      </c>
      <c r="N70" s="33">
        <f t="shared" si="44"/>
        <v>20.5</v>
      </c>
      <c r="O70" s="33">
        <f t="shared" si="45"/>
        <v>103.49999999999999</v>
      </c>
      <c r="P70" s="33">
        <v>274</v>
      </c>
      <c r="Q70" s="33">
        <v>212</v>
      </c>
      <c r="R70" s="33">
        <v>206</v>
      </c>
      <c r="S70" s="33">
        <f t="shared" si="46"/>
        <v>5.2941176470588234</v>
      </c>
      <c r="T70" s="33">
        <f t="shared" si="47"/>
        <v>24.8</v>
      </c>
      <c r="U70" s="33">
        <f t="shared" si="48"/>
        <v>107.5</v>
      </c>
      <c r="V70" s="33">
        <v>284</v>
      </c>
      <c r="W70" s="33">
        <v>208</v>
      </c>
      <c r="X70" s="33">
        <v>201</v>
      </c>
      <c r="Y70" s="33">
        <f t="shared" si="49"/>
        <v>5.0602409638554215</v>
      </c>
      <c r="Z70" s="33">
        <f t="shared" si="50"/>
        <v>29.2</v>
      </c>
      <c r="AA70" s="33">
        <f t="shared" si="51"/>
        <v>111.4</v>
      </c>
      <c r="AB70" s="33">
        <v>292</v>
      </c>
      <c r="AC70" s="33">
        <v>204</v>
      </c>
      <c r="AD70" s="33">
        <v>197</v>
      </c>
      <c r="AE70" s="33">
        <f t="shared" si="52"/>
        <v>4.4210526315789478</v>
      </c>
      <c r="AF70" s="33">
        <f t="shared" si="53"/>
        <v>32.5</v>
      </c>
      <c r="AG70" s="33">
        <f t="shared" si="54"/>
        <v>114.5</v>
      </c>
      <c r="AI70" s="33">
        <f t="shared" ref="AI70:AK78" si="55">G70-G69</f>
        <v>-12.035749751737836</v>
      </c>
      <c r="AJ70" s="33">
        <f t="shared" si="55"/>
        <v>-12.799999999999999</v>
      </c>
      <c r="AK70" s="33">
        <f t="shared" si="55"/>
        <v>-7.3999999999999915</v>
      </c>
      <c r="AL70" s="33">
        <f t="shared" ref="AL70:AN78" si="56">M70-M69</f>
        <v>-14.414414414414413</v>
      </c>
      <c r="AM70" s="33">
        <f t="shared" si="56"/>
        <v>-7.4000000000000021</v>
      </c>
      <c r="AN70" s="33">
        <f t="shared" si="56"/>
        <v>-0.40000000000000568</v>
      </c>
      <c r="AO70" s="33">
        <f t="shared" ref="AO70:AQ78" si="57">S70-S69</f>
        <v>-16.879795396419439</v>
      </c>
      <c r="AP70" s="33">
        <f t="shared" si="57"/>
        <v>-8.9000000000000021</v>
      </c>
      <c r="AQ70" s="33">
        <f t="shared" si="57"/>
        <v>0.40000000000000568</v>
      </c>
      <c r="AR70" s="33">
        <f t="shared" ref="AR70:AT78" si="58">Y70-Y69</f>
        <v>-16.95810765999779</v>
      </c>
      <c r="AS70" s="33">
        <f t="shared" si="58"/>
        <v>-9.600000000000005</v>
      </c>
      <c r="AT70" s="33">
        <f t="shared" si="58"/>
        <v>1.2000000000000028</v>
      </c>
      <c r="AU70" s="33">
        <f t="shared" ref="AU70:AW78" si="59">AE70-AE69</f>
        <v>-17.483709273182956</v>
      </c>
      <c r="AV70" s="33">
        <f t="shared" si="59"/>
        <v>-11.100000000000001</v>
      </c>
      <c r="AW70" s="33">
        <f t="shared" si="59"/>
        <v>1.2000000000000028</v>
      </c>
    </row>
    <row r="71" spans="2:49" x14ac:dyDescent="0.4">
      <c r="B71" s="1230"/>
      <c r="C71" s="19" t="s">
        <v>207</v>
      </c>
      <c r="D71" s="18">
        <v>239</v>
      </c>
      <c r="E71" s="18">
        <v>227</v>
      </c>
      <c r="F71" s="18">
        <v>182</v>
      </c>
      <c r="G71" s="33">
        <f t="shared" si="40"/>
        <v>47.368421052631582</v>
      </c>
      <c r="H71" s="33">
        <f t="shared" si="41"/>
        <v>23.799999999999997</v>
      </c>
      <c r="I71" s="33">
        <f t="shared" si="42"/>
        <v>93.7</v>
      </c>
      <c r="J71" s="33">
        <v>242</v>
      </c>
      <c r="K71" s="33">
        <v>227</v>
      </c>
      <c r="L71" s="33">
        <v>168</v>
      </c>
      <c r="M71" s="33">
        <f t="shared" si="43"/>
        <v>47.837837837837839</v>
      </c>
      <c r="N71" s="33">
        <f t="shared" si="44"/>
        <v>30.599999999999998</v>
      </c>
      <c r="O71" s="33">
        <f t="shared" si="45"/>
        <v>94.899999999999991</v>
      </c>
      <c r="P71" s="33">
        <v>245</v>
      </c>
      <c r="Q71" s="33">
        <v>227</v>
      </c>
      <c r="R71" s="33">
        <v>154</v>
      </c>
      <c r="S71" s="33">
        <f t="shared" si="46"/>
        <v>48.131868131868131</v>
      </c>
      <c r="T71" s="33">
        <f t="shared" si="47"/>
        <v>37.1</v>
      </c>
      <c r="U71" s="33">
        <f t="shared" si="48"/>
        <v>96.1</v>
      </c>
      <c r="V71" s="33">
        <v>248</v>
      </c>
      <c r="W71" s="33">
        <v>227</v>
      </c>
      <c r="X71" s="33">
        <v>140</v>
      </c>
      <c r="Y71" s="33">
        <f t="shared" si="49"/>
        <v>48.333333333333336</v>
      </c>
      <c r="Z71" s="33">
        <f t="shared" si="50"/>
        <v>43.5</v>
      </c>
      <c r="AA71" s="33">
        <f t="shared" si="51"/>
        <v>97.3</v>
      </c>
      <c r="AB71" s="33">
        <v>251</v>
      </c>
      <c r="AC71" s="33">
        <v>227</v>
      </c>
      <c r="AD71" s="33">
        <v>126</v>
      </c>
      <c r="AE71" s="33">
        <f t="shared" si="52"/>
        <v>48.48</v>
      </c>
      <c r="AF71" s="33">
        <f t="shared" si="53"/>
        <v>49.8</v>
      </c>
      <c r="AG71" s="33">
        <f t="shared" si="54"/>
        <v>98.4</v>
      </c>
      <c r="AI71" s="33">
        <f t="shared" si="55"/>
        <v>37.894736842105267</v>
      </c>
      <c r="AJ71" s="33">
        <f t="shared" si="55"/>
        <v>15.699999999999998</v>
      </c>
      <c r="AK71" s="33">
        <f t="shared" si="55"/>
        <v>1.5</v>
      </c>
      <c r="AL71" s="33">
        <f t="shared" si="56"/>
        <v>41.171171171171174</v>
      </c>
      <c r="AM71" s="33">
        <f t="shared" si="56"/>
        <v>10.099999999999998</v>
      </c>
      <c r="AN71" s="33">
        <f t="shared" si="56"/>
        <v>-8.5999999999999943</v>
      </c>
      <c r="AO71" s="33">
        <f t="shared" si="57"/>
        <v>42.837750484809305</v>
      </c>
      <c r="AP71" s="33">
        <f t="shared" si="57"/>
        <v>12.3</v>
      </c>
      <c r="AQ71" s="33">
        <f t="shared" si="57"/>
        <v>-11.400000000000006</v>
      </c>
      <c r="AR71" s="33">
        <f t="shared" si="58"/>
        <v>43.273092369477915</v>
      </c>
      <c r="AS71" s="33">
        <f t="shared" si="58"/>
        <v>14.3</v>
      </c>
      <c r="AT71" s="33">
        <f t="shared" si="58"/>
        <v>-14.100000000000009</v>
      </c>
      <c r="AU71" s="33">
        <f t="shared" si="59"/>
        <v>44.058947368421052</v>
      </c>
      <c r="AV71" s="33">
        <f t="shared" si="59"/>
        <v>17.299999999999997</v>
      </c>
      <c r="AW71" s="33">
        <f t="shared" si="59"/>
        <v>-16.099999999999994</v>
      </c>
    </row>
    <row r="72" spans="2:49" x14ac:dyDescent="0.4">
      <c r="B72" s="1230"/>
      <c r="C72" s="19" t="s">
        <v>242</v>
      </c>
      <c r="D72" s="18">
        <v>253</v>
      </c>
      <c r="E72" s="18">
        <v>211</v>
      </c>
      <c r="F72" s="18">
        <v>197</v>
      </c>
      <c r="G72" s="33">
        <f t="shared" si="40"/>
        <v>15</v>
      </c>
      <c r="H72" s="33">
        <f t="shared" si="41"/>
        <v>22.1</v>
      </c>
      <c r="I72" s="33">
        <f t="shared" si="42"/>
        <v>99.2</v>
      </c>
      <c r="J72" s="33">
        <v>263</v>
      </c>
      <c r="K72" s="33">
        <v>219</v>
      </c>
      <c r="L72" s="33">
        <v>186</v>
      </c>
      <c r="M72" s="33">
        <f t="shared" si="43"/>
        <v>25.714285714285715</v>
      </c>
      <c r="N72" s="33">
        <f t="shared" si="44"/>
        <v>29.299999999999997</v>
      </c>
      <c r="O72" s="33">
        <f t="shared" si="45"/>
        <v>103.1</v>
      </c>
      <c r="P72" s="33">
        <v>270</v>
      </c>
      <c r="Q72" s="33">
        <v>216</v>
      </c>
      <c r="R72" s="33">
        <v>175</v>
      </c>
      <c r="S72" s="33">
        <f t="shared" si="46"/>
        <v>25.894736842105264</v>
      </c>
      <c r="T72" s="33">
        <f t="shared" si="47"/>
        <v>35.199999999999996</v>
      </c>
      <c r="U72" s="33">
        <f t="shared" si="48"/>
        <v>105.89999999999999</v>
      </c>
      <c r="V72" s="33">
        <v>277</v>
      </c>
      <c r="W72" s="33">
        <v>214</v>
      </c>
      <c r="X72" s="33">
        <v>165</v>
      </c>
      <c r="Y72" s="33">
        <f t="shared" si="49"/>
        <v>26.25</v>
      </c>
      <c r="Z72" s="33">
        <f t="shared" si="50"/>
        <v>40.400000000000006</v>
      </c>
      <c r="AA72" s="33">
        <f t="shared" si="51"/>
        <v>108.60000000000001</v>
      </c>
      <c r="AB72" s="33">
        <v>284</v>
      </c>
      <c r="AC72" s="33">
        <v>212</v>
      </c>
      <c r="AD72" s="33">
        <v>155</v>
      </c>
      <c r="AE72" s="33">
        <f t="shared" si="52"/>
        <v>26.511627906976745</v>
      </c>
      <c r="AF72" s="33">
        <f t="shared" si="53"/>
        <v>45.4</v>
      </c>
      <c r="AG72" s="33">
        <f t="shared" si="54"/>
        <v>111.4</v>
      </c>
      <c r="AI72" s="33">
        <f t="shared" si="55"/>
        <v>-32.368421052631582</v>
      </c>
      <c r="AJ72" s="33">
        <f t="shared" si="55"/>
        <v>-1.6999999999999957</v>
      </c>
      <c r="AK72" s="33">
        <f t="shared" si="55"/>
        <v>5.5</v>
      </c>
      <c r="AL72" s="33">
        <f t="shared" si="56"/>
        <v>-22.123552123552123</v>
      </c>
      <c r="AM72" s="33">
        <f t="shared" si="56"/>
        <v>-1.3000000000000007</v>
      </c>
      <c r="AN72" s="33">
        <f t="shared" si="56"/>
        <v>8.2000000000000028</v>
      </c>
      <c r="AO72" s="33">
        <f t="shared" si="57"/>
        <v>-22.237131289762868</v>
      </c>
      <c r="AP72" s="33">
        <f t="shared" si="57"/>
        <v>-1.9000000000000057</v>
      </c>
      <c r="AQ72" s="33">
        <f t="shared" si="57"/>
        <v>9.7999999999999972</v>
      </c>
      <c r="AR72" s="33">
        <f t="shared" si="58"/>
        <v>-22.083333333333336</v>
      </c>
      <c r="AS72" s="33">
        <f t="shared" si="58"/>
        <v>-3.0999999999999943</v>
      </c>
      <c r="AT72" s="33">
        <f t="shared" si="58"/>
        <v>11.300000000000011</v>
      </c>
      <c r="AU72" s="33">
        <f t="shared" si="59"/>
        <v>-21.968372093023252</v>
      </c>
      <c r="AV72" s="33">
        <f t="shared" si="59"/>
        <v>-4.3999999999999986</v>
      </c>
      <c r="AW72" s="33">
        <f t="shared" si="59"/>
        <v>13</v>
      </c>
    </row>
    <row r="73" spans="2:49" x14ac:dyDescent="0.4">
      <c r="B73" s="1230"/>
      <c r="C73" s="21" t="s">
        <v>203</v>
      </c>
      <c r="D73" s="20">
        <v>254</v>
      </c>
      <c r="E73" s="20">
        <v>219</v>
      </c>
      <c r="F73" s="20">
        <v>213</v>
      </c>
      <c r="G73" s="34">
        <f t="shared" si="40"/>
        <v>8.7804878048780495</v>
      </c>
      <c r="H73" s="34">
        <f t="shared" si="41"/>
        <v>16.100000000000001</v>
      </c>
      <c r="I73" s="34">
        <f t="shared" si="42"/>
        <v>99.6</v>
      </c>
      <c r="J73" s="34">
        <v>265</v>
      </c>
      <c r="K73" s="34">
        <v>216</v>
      </c>
      <c r="L73" s="34">
        <v>206</v>
      </c>
      <c r="M73" s="34">
        <f t="shared" si="43"/>
        <v>10.169491525423728</v>
      </c>
      <c r="N73" s="34">
        <f t="shared" si="44"/>
        <v>22.3</v>
      </c>
      <c r="O73" s="34">
        <f t="shared" si="45"/>
        <v>103.89999999999999</v>
      </c>
      <c r="P73" s="34">
        <v>275</v>
      </c>
      <c r="Q73" s="34">
        <v>212</v>
      </c>
      <c r="R73" s="34">
        <v>200</v>
      </c>
      <c r="S73" s="34">
        <f t="shared" si="46"/>
        <v>9.6</v>
      </c>
      <c r="T73" s="34">
        <f t="shared" si="47"/>
        <v>27.3</v>
      </c>
      <c r="U73" s="34">
        <f t="shared" si="48"/>
        <v>107.80000000000001</v>
      </c>
      <c r="V73" s="34">
        <v>284</v>
      </c>
      <c r="W73" s="34">
        <v>209</v>
      </c>
      <c r="X73" s="34">
        <v>193</v>
      </c>
      <c r="Y73" s="34">
        <f t="shared" si="49"/>
        <v>10.549450549450549</v>
      </c>
      <c r="Z73" s="34">
        <f t="shared" si="50"/>
        <v>32</v>
      </c>
      <c r="AA73" s="34">
        <f t="shared" si="51"/>
        <v>111.4</v>
      </c>
      <c r="AB73" s="34">
        <v>293</v>
      </c>
      <c r="AC73" s="34">
        <v>205</v>
      </c>
      <c r="AD73" s="34">
        <v>188</v>
      </c>
      <c r="AE73" s="34">
        <f t="shared" si="52"/>
        <v>9.7142857142857135</v>
      </c>
      <c r="AF73" s="34">
        <f t="shared" si="53"/>
        <v>35.799999999999997</v>
      </c>
      <c r="AG73" s="34">
        <f t="shared" si="54"/>
        <v>114.9</v>
      </c>
      <c r="AI73" s="34">
        <f t="shared" si="55"/>
        <v>-6.2195121951219505</v>
      </c>
      <c r="AJ73" s="34">
        <f t="shared" si="55"/>
        <v>-6</v>
      </c>
      <c r="AK73" s="34">
        <f t="shared" si="55"/>
        <v>0.39999999999999147</v>
      </c>
      <c r="AL73" s="34">
        <f t="shared" si="56"/>
        <v>-15.544794188861987</v>
      </c>
      <c r="AM73" s="34">
        <f t="shared" si="56"/>
        <v>-6.9999999999999964</v>
      </c>
      <c r="AN73" s="34">
        <f t="shared" si="56"/>
        <v>0.79999999999999716</v>
      </c>
      <c r="AO73" s="34">
        <f t="shared" si="57"/>
        <v>-16.294736842105266</v>
      </c>
      <c r="AP73" s="34">
        <f t="shared" si="57"/>
        <v>-7.899999999999995</v>
      </c>
      <c r="AQ73" s="34">
        <f t="shared" si="57"/>
        <v>1.9000000000000199</v>
      </c>
      <c r="AR73" s="34">
        <f t="shared" si="58"/>
        <v>-15.700549450549451</v>
      </c>
      <c r="AS73" s="34">
        <f t="shared" si="58"/>
        <v>-8.4000000000000057</v>
      </c>
      <c r="AT73" s="34">
        <f t="shared" si="58"/>
        <v>2.7999999999999972</v>
      </c>
      <c r="AU73" s="34">
        <f t="shared" si="59"/>
        <v>-16.797342192691033</v>
      </c>
      <c r="AV73" s="34">
        <f t="shared" si="59"/>
        <v>-9.6000000000000014</v>
      </c>
      <c r="AW73" s="34">
        <f t="shared" si="59"/>
        <v>3.5</v>
      </c>
    </row>
    <row r="74" spans="2:49" x14ac:dyDescent="0.4">
      <c r="B74" s="1230"/>
      <c r="C74" s="17" t="s">
        <v>241</v>
      </c>
      <c r="D74" s="16">
        <v>236</v>
      </c>
      <c r="E74" s="16">
        <v>228</v>
      </c>
      <c r="F74" s="16">
        <v>181</v>
      </c>
      <c r="G74" s="28">
        <f t="shared" si="40"/>
        <v>51.272727272727273</v>
      </c>
      <c r="H74" s="28">
        <f t="shared" si="41"/>
        <v>23.3</v>
      </c>
      <c r="I74" s="28">
        <f t="shared" si="42"/>
        <v>92.5</v>
      </c>
      <c r="J74" s="28">
        <v>238</v>
      </c>
      <c r="K74" s="28">
        <v>229</v>
      </c>
      <c r="L74" s="28">
        <v>167</v>
      </c>
      <c r="M74" s="28">
        <f t="shared" si="43"/>
        <v>52.394366197183096</v>
      </c>
      <c r="N74" s="28">
        <f t="shared" si="44"/>
        <v>29.799999999999997</v>
      </c>
      <c r="O74" s="28">
        <f t="shared" si="45"/>
        <v>93.300000000000011</v>
      </c>
      <c r="P74" s="28">
        <v>241</v>
      </c>
      <c r="Q74" s="28">
        <v>229</v>
      </c>
      <c r="R74" s="28">
        <v>153</v>
      </c>
      <c r="S74" s="28">
        <f t="shared" si="46"/>
        <v>51.81818181818182</v>
      </c>
      <c r="T74" s="28">
        <f t="shared" si="47"/>
        <v>36.5</v>
      </c>
      <c r="U74" s="28">
        <f t="shared" si="48"/>
        <v>94.5</v>
      </c>
      <c r="V74" s="28">
        <v>243</v>
      </c>
      <c r="W74" s="28">
        <v>229</v>
      </c>
      <c r="X74" s="28">
        <v>139</v>
      </c>
      <c r="Y74" s="28">
        <f t="shared" si="49"/>
        <v>51.92307692307692</v>
      </c>
      <c r="Z74" s="28">
        <f t="shared" si="50"/>
        <v>42.8</v>
      </c>
      <c r="AA74" s="28">
        <f t="shared" si="51"/>
        <v>95.3</v>
      </c>
      <c r="AB74" s="28">
        <v>245</v>
      </c>
      <c r="AC74" s="28">
        <v>229</v>
      </c>
      <c r="AD74" s="28">
        <v>124</v>
      </c>
      <c r="AE74" s="28">
        <f t="shared" si="52"/>
        <v>52.066115702479337</v>
      </c>
      <c r="AF74" s="28">
        <f t="shared" si="53"/>
        <v>49.4</v>
      </c>
      <c r="AG74" s="28">
        <f t="shared" si="54"/>
        <v>96.1</v>
      </c>
      <c r="AI74" s="28">
        <f t="shared" si="55"/>
        <v>42.492239467849224</v>
      </c>
      <c r="AJ74" s="28">
        <f t="shared" si="55"/>
        <v>7.1999999999999993</v>
      </c>
      <c r="AK74" s="28">
        <f t="shared" si="55"/>
        <v>-7.0999999999999943</v>
      </c>
      <c r="AL74" s="28">
        <f t="shared" si="56"/>
        <v>42.224874671759366</v>
      </c>
      <c r="AM74" s="28">
        <f t="shared" si="56"/>
        <v>7.4999999999999964</v>
      </c>
      <c r="AN74" s="28">
        <f t="shared" si="56"/>
        <v>-10.59999999999998</v>
      </c>
      <c r="AO74" s="28">
        <f t="shared" si="57"/>
        <v>42.218181818181819</v>
      </c>
      <c r="AP74" s="28">
        <f t="shared" si="57"/>
        <v>9.1999999999999993</v>
      </c>
      <c r="AQ74" s="28">
        <f t="shared" si="57"/>
        <v>-13.300000000000011</v>
      </c>
      <c r="AR74" s="28">
        <f t="shared" si="58"/>
        <v>41.373626373626372</v>
      </c>
      <c r="AS74" s="28">
        <f t="shared" si="58"/>
        <v>10.799999999999997</v>
      </c>
      <c r="AT74" s="28">
        <f t="shared" si="58"/>
        <v>-16.100000000000009</v>
      </c>
      <c r="AU74" s="28">
        <f t="shared" si="59"/>
        <v>42.351829988193622</v>
      </c>
      <c r="AV74" s="28">
        <f t="shared" si="59"/>
        <v>13.600000000000001</v>
      </c>
      <c r="AW74" s="28">
        <f t="shared" si="59"/>
        <v>-18.800000000000011</v>
      </c>
    </row>
    <row r="75" spans="2:49" x14ac:dyDescent="0.4">
      <c r="B75" s="1230"/>
      <c r="C75" s="19" t="s">
        <v>199</v>
      </c>
      <c r="D75" s="18">
        <v>252</v>
      </c>
      <c r="E75" s="18">
        <v>222</v>
      </c>
      <c r="F75" s="18">
        <v>193</v>
      </c>
      <c r="G75" s="33">
        <f t="shared" si="40"/>
        <v>29.491525423728813</v>
      </c>
      <c r="H75" s="33">
        <f t="shared" si="41"/>
        <v>23.400000000000002</v>
      </c>
      <c r="I75" s="33">
        <f t="shared" si="42"/>
        <v>98.8</v>
      </c>
      <c r="J75" s="33">
        <v>260</v>
      </c>
      <c r="K75" s="33">
        <v>220</v>
      </c>
      <c r="L75" s="33">
        <v>181</v>
      </c>
      <c r="M75" s="33">
        <f t="shared" si="43"/>
        <v>29.620253164556964</v>
      </c>
      <c r="N75" s="33">
        <f t="shared" si="44"/>
        <v>30.4</v>
      </c>
      <c r="O75" s="33">
        <f t="shared" si="45"/>
        <v>102</v>
      </c>
      <c r="P75" s="33">
        <v>266</v>
      </c>
      <c r="Q75" s="33">
        <v>218</v>
      </c>
      <c r="R75" s="33">
        <v>170</v>
      </c>
      <c r="S75" s="33">
        <f t="shared" si="46"/>
        <v>30</v>
      </c>
      <c r="T75" s="33">
        <f t="shared" si="47"/>
        <v>36.1</v>
      </c>
      <c r="U75" s="33">
        <f t="shared" si="48"/>
        <v>104.3</v>
      </c>
      <c r="V75" s="33">
        <v>273</v>
      </c>
      <c r="W75" s="33">
        <v>217</v>
      </c>
      <c r="X75" s="33">
        <v>159</v>
      </c>
      <c r="Y75" s="33">
        <f t="shared" si="49"/>
        <v>30.526315789473685</v>
      </c>
      <c r="Z75" s="33">
        <f t="shared" si="50"/>
        <v>41.8</v>
      </c>
      <c r="AA75" s="33">
        <f t="shared" si="51"/>
        <v>107.1</v>
      </c>
      <c r="AB75" s="33">
        <v>278</v>
      </c>
      <c r="AC75" s="33">
        <v>215</v>
      </c>
      <c r="AD75" s="33">
        <v>148</v>
      </c>
      <c r="AE75" s="33">
        <f t="shared" si="52"/>
        <v>30.923076923076923</v>
      </c>
      <c r="AF75" s="33">
        <f t="shared" si="53"/>
        <v>46.800000000000004</v>
      </c>
      <c r="AG75" s="33">
        <f t="shared" si="54"/>
        <v>109.00000000000001</v>
      </c>
      <c r="AI75" s="33">
        <f t="shared" si="55"/>
        <v>-21.78120184899846</v>
      </c>
      <c r="AJ75" s="33">
        <f t="shared" si="55"/>
        <v>0.10000000000000142</v>
      </c>
      <c r="AK75" s="33">
        <f t="shared" si="55"/>
        <v>6.2999999999999972</v>
      </c>
      <c r="AL75" s="33">
        <f t="shared" si="56"/>
        <v>-22.774113032626133</v>
      </c>
      <c r="AM75" s="33">
        <f t="shared" si="56"/>
        <v>0.60000000000000142</v>
      </c>
      <c r="AN75" s="33">
        <f t="shared" si="56"/>
        <v>8.6999999999999886</v>
      </c>
      <c r="AO75" s="33">
        <f t="shared" si="57"/>
        <v>-21.81818181818182</v>
      </c>
      <c r="AP75" s="33">
        <f t="shared" si="57"/>
        <v>-0.39999999999999858</v>
      </c>
      <c r="AQ75" s="33">
        <f t="shared" si="57"/>
        <v>9.7999999999999972</v>
      </c>
      <c r="AR75" s="33">
        <f t="shared" si="58"/>
        <v>-21.396761133603235</v>
      </c>
      <c r="AS75" s="33">
        <f t="shared" si="58"/>
        <v>-1</v>
      </c>
      <c r="AT75" s="33">
        <f t="shared" si="58"/>
        <v>11.799999999999997</v>
      </c>
      <c r="AU75" s="33">
        <f t="shared" si="59"/>
        <v>-21.143038779402413</v>
      </c>
      <c r="AV75" s="33">
        <f t="shared" si="59"/>
        <v>-2.5999999999999943</v>
      </c>
      <c r="AW75" s="33">
        <f t="shared" si="59"/>
        <v>12.90000000000002</v>
      </c>
    </row>
    <row r="76" spans="2:49" x14ac:dyDescent="0.4">
      <c r="B76" s="1230"/>
      <c r="C76" s="19" t="s">
        <v>204</v>
      </c>
      <c r="D76" s="18">
        <v>254</v>
      </c>
      <c r="E76" s="18">
        <v>219</v>
      </c>
      <c r="F76" s="18">
        <v>209</v>
      </c>
      <c r="G76" s="33">
        <f t="shared" si="40"/>
        <v>13.333333333333334</v>
      </c>
      <c r="H76" s="33">
        <f t="shared" si="41"/>
        <v>17.7</v>
      </c>
      <c r="I76" s="33">
        <f t="shared" si="42"/>
        <v>99.6</v>
      </c>
      <c r="J76" s="33">
        <v>266</v>
      </c>
      <c r="K76" s="33">
        <v>216</v>
      </c>
      <c r="L76" s="33">
        <v>201</v>
      </c>
      <c r="M76" s="33">
        <f t="shared" si="43"/>
        <v>13.846153846153847</v>
      </c>
      <c r="N76" s="33">
        <f t="shared" si="44"/>
        <v>24.4</v>
      </c>
      <c r="O76" s="33">
        <f t="shared" si="45"/>
        <v>104.3</v>
      </c>
      <c r="P76" s="33">
        <v>275</v>
      </c>
      <c r="Q76" s="33">
        <v>213</v>
      </c>
      <c r="R76" s="33">
        <v>194</v>
      </c>
      <c r="S76" s="33">
        <f t="shared" si="46"/>
        <v>14.074074074074074</v>
      </c>
      <c r="T76" s="33">
        <f t="shared" si="47"/>
        <v>29.5</v>
      </c>
      <c r="U76" s="33">
        <f t="shared" si="48"/>
        <v>107.80000000000001</v>
      </c>
      <c r="V76" s="33">
        <v>285</v>
      </c>
      <c r="W76" s="33">
        <v>209</v>
      </c>
      <c r="X76" s="33">
        <v>186</v>
      </c>
      <c r="Y76" s="33">
        <f t="shared" si="49"/>
        <v>13.939393939393939</v>
      </c>
      <c r="Z76" s="33">
        <f t="shared" si="50"/>
        <v>34.699999999999996</v>
      </c>
      <c r="AA76" s="33">
        <f t="shared" si="51"/>
        <v>111.80000000000001</v>
      </c>
      <c r="AB76" s="33">
        <v>294</v>
      </c>
      <c r="AC76" s="33">
        <v>206</v>
      </c>
      <c r="AD76" s="33">
        <v>180</v>
      </c>
      <c r="AE76" s="33">
        <f t="shared" si="52"/>
        <v>13.684210526315789</v>
      </c>
      <c r="AF76" s="33">
        <f t="shared" si="53"/>
        <v>38.800000000000004</v>
      </c>
      <c r="AG76" s="33">
        <f t="shared" si="54"/>
        <v>115.3</v>
      </c>
      <c r="AI76" s="33">
        <f t="shared" si="55"/>
        <v>-16.158192090395481</v>
      </c>
      <c r="AJ76" s="33">
        <f t="shared" si="55"/>
        <v>-5.7000000000000028</v>
      </c>
      <c r="AK76" s="33">
        <f t="shared" si="55"/>
        <v>0.79999999999999716</v>
      </c>
      <c r="AL76" s="33">
        <f t="shared" si="56"/>
        <v>-15.774099318403117</v>
      </c>
      <c r="AM76" s="33">
        <f t="shared" si="56"/>
        <v>-6</v>
      </c>
      <c r="AN76" s="33">
        <f t="shared" si="56"/>
        <v>2.2999999999999972</v>
      </c>
      <c r="AO76" s="33">
        <f t="shared" si="57"/>
        <v>-15.925925925925926</v>
      </c>
      <c r="AP76" s="33">
        <f t="shared" si="57"/>
        <v>-6.6000000000000014</v>
      </c>
      <c r="AQ76" s="33">
        <f t="shared" si="57"/>
        <v>3.5000000000000142</v>
      </c>
      <c r="AR76" s="33">
        <f t="shared" si="58"/>
        <v>-16.586921850079747</v>
      </c>
      <c r="AS76" s="33">
        <f t="shared" si="58"/>
        <v>-7.1000000000000014</v>
      </c>
      <c r="AT76" s="33">
        <f t="shared" si="58"/>
        <v>4.7000000000000171</v>
      </c>
      <c r="AU76" s="33">
        <f t="shared" si="59"/>
        <v>-17.238866396761132</v>
      </c>
      <c r="AV76" s="33">
        <f t="shared" si="59"/>
        <v>-8</v>
      </c>
      <c r="AW76" s="33">
        <f t="shared" si="59"/>
        <v>6.2999999999999829</v>
      </c>
    </row>
    <row r="77" spans="2:49" x14ac:dyDescent="0.4">
      <c r="B77" s="1230"/>
      <c r="C77" s="19" t="s">
        <v>208</v>
      </c>
      <c r="D77" s="18">
        <v>233</v>
      </c>
      <c r="E77" s="18">
        <v>229</v>
      </c>
      <c r="F77" s="18">
        <v>181</v>
      </c>
      <c r="G77" s="33">
        <f t="shared" si="40"/>
        <v>55.384615384615387</v>
      </c>
      <c r="H77" s="33">
        <f t="shared" si="41"/>
        <v>22.3</v>
      </c>
      <c r="I77" s="33">
        <f t="shared" si="42"/>
        <v>91.4</v>
      </c>
      <c r="J77" s="33">
        <v>235</v>
      </c>
      <c r="K77" s="33">
        <v>230</v>
      </c>
      <c r="L77" s="33">
        <v>167</v>
      </c>
      <c r="M77" s="33">
        <f t="shared" si="43"/>
        <v>55.588235294117645</v>
      </c>
      <c r="N77" s="33">
        <f t="shared" si="44"/>
        <v>28.9</v>
      </c>
      <c r="O77" s="33">
        <f t="shared" si="45"/>
        <v>92.2</v>
      </c>
      <c r="P77" s="33">
        <v>236</v>
      </c>
      <c r="Q77" s="33">
        <v>230</v>
      </c>
      <c r="R77" s="33">
        <v>153</v>
      </c>
      <c r="S77" s="33">
        <f t="shared" si="46"/>
        <v>55.662650602409641</v>
      </c>
      <c r="T77" s="33">
        <f t="shared" si="47"/>
        <v>35.199999999999996</v>
      </c>
      <c r="U77" s="33">
        <f t="shared" si="48"/>
        <v>92.5</v>
      </c>
      <c r="V77" s="33">
        <v>238</v>
      </c>
      <c r="W77" s="33">
        <v>231</v>
      </c>
      <c r="X77" s="33">
        <v>139</v>
      </c>
      <c r="Y77" s="33">
        <f t="shared" si="49"/>
        <v>55.757575757575758</v>
      </c>
      <c r="Z77" s="33">
        <f t="shared" si="50"/>
        <v>41.6</v>
      </c>
      <c r="AA77" s="33">
        <f t="shared" si="51"/>
        <v>93.300000000000011</v>
      </c>
      <c r="AB77" s="33">
        <v>239</v>
      </c>
      <c r="AC77" s="33">
        <v>231</v>
      </c>
      <c r="AD77" s="33">
        <v>124</v>
      </c>
      <c r="AE77" s="33">
        <f t="shared" si="52"/>
        <v>55.826086956521742</v>
      </c>
      <c r="AF77" s="33">
        <f t="shared" si="53"/>
        <v>48.1</v>
      </c>
      <c r="AG77" s="33">
        <f t="shared" si="54"/>
        <v>93.7</v>
      </c>
      <c r="AI77" s="33">
        <f t="shared" si="55"/>
        <v>42.051282051282051</v>
      </c>
      <c r="AJ77" s="33">
        <f t="shared" si="55"/>
        <v>4.6000000000000014</v>
      </c>
      <c r="AK77" s="33">
        <f t="shared" si="55"/>
        <v>-8.1999999999999886</v>
      </c>
      <c r="AL77" s="33">
        <f t="shared" si="56"/>
        <v>41.742081447963798</v>
      </c>
      <c r="AM77" s="33">
        <f t="shared" si="56"/>
        <v>4.5</v>
      </c>
      <c r="AN77" s="33">
        <f t="shared" si="56"/>
        <v>-12.099999999999994</v>
      </c>
      <c r="AO77" s="33">
        <f t="shared" si="57"/>
        <v>41.588576528335565</v>
      </c>
      <c r="AP77" s="33">
        <f t="shared" si="57"/>
        <v>5.6999999999999957</v>
      </c>
      <c r="AQ77" s="33">
        <f t="shared" si="57"/>
        <v>-15.300000000000011</v>
      </c>
      <c r="AR77" s="33">
        <f t="shared" si="58"/>
        <v>41.81818181818182</v>
      </c>
      <c r="AS77" s="33">
        <f t="shared" si="58"/>
        <v>6.9000000000000057</v>
      </c>
      <c r="AT77" s="33">
        <f t="shared" si="58"/>
        <v>-18.5</v>
      </c>
      <c r="AU77" s="33">
        <f t="shared" si="59"/>
        <v>42.141876430205954</v>
      </c>
      <c r="AV77" s="33">
        <f t="shared" si="59"/>
        <v>9.2999999999999972</v>
      </c>
      <c r="AW77" s="33">
        <f t="shared" si="59"/>
        <v>-21.599999999999994</v>
      </c>
    </row>
    <row r="78" spans="2:49" x14ac:dyDescent="0.4">
      <c r="B78" s="1231"/>
      <c r="C78" s="21" t="s">
        <v>200</v>
      </c>
      <c r="D78" s="20">
        <v>249</v>
      </c>
      <c r="E78" s="20">
        <v>223</v>
      </c>
      <c r="F78" s="20">
        <v>189</v>
      </c>
      <c r="G78" s="34">
        <f t="shared" si="40"/>
        <v>34</v>
      </c>
      <c r="H78" s="34">
        <f t="shared" si="41"/>
        <v>24.099999999999998</v>
      </c>
      <c r="I78" s="34">
        <f t="shared" si="42"/>
        <v>97.6</v>
      </c>
      <c r="J78" s="34">
        <v>256</v>
      </c>
      <c r="K78" s="34">
        <v>222</v>
      </c>
      <c r="L78" s="34">
        <v>177</v>
      </c>
      <c r="M78" s="34">
        <f t="shared" si="43"/>
        <v>34.177215189873415</v>
      </c>
      <c r="N78" s="34">
        <f t="shared" si="44"/>
        <v>30.9</v>
      </c>
      <c r="O78" s="34">
        <f t="shared" si="45"/>
        <v>100.4</v>
      </c>
      <c r="P78" s="34">
        <v>262</v>
      </c>
      <c r="Q78" s="34">
        <v>220</v>
      </c>
      <c r="R78" s="34">
        <v>165</v>
      </c>
      <c r="S78" s="34">
        <f t="shared" si="46"/>
        <v>34.020618556701031</v>
      </c>
      <c r="T78" s="34">
        <f t="shared" si="47"/>
        <v>37</v>
      </c>
      <c r="U78" s="34">
        <f t="shared" si="48"/>
        <v>102.69999999999999</v>
      </c>
      <c r="V78" s="34">
        <v>267</v>
      </c>
      <c r="W78" s="34">
        <v>219</v>
      </c>
      <c r="X78" s="34">
        <v>154</v>
      </c>
      <c r="Y78" s="34">
        <f t="shared" si="49"/>
        <v>34.513274336283189</v>
      </c>
      <c r="Z78" s="34">
        <f t="shared" si="50"/>
        <v>42.3</v>
      </c>
      <c r="AA78" s="34">
        <f t="shared" si="51"/>
        <v>104.69999999999999</v>
      </c>
      <c r="AB78" s="34">
        <v>272</v>
      </c>
      <c r="AC78" s="34">
        <v>218</v>
      </c>
      <c r="AD78" s="34">
        <v>141</v>
      </c>
      <c r="AE78" s="34">
        <f t="shared" si="52"/>
        <v>35.267175572519086</v>
      </c>
      <c r="AF78" s="34">
        <f t="shared" si="53"/>
        <v>48.199999999999996</v>
      </c>
      <c r="AG78" s="34">
        <f t="shared" si="54"/>
        <v>106.69999999999999</v>
      </c>
      <c r="AI78" s="34">
        <f t="shared" si="55"/>
        <v>-21.384615384615387</v>
      </c>
      <c r="AJ78" s="34">
        <f t="shared" si="55"/>
        <v>1.7999999999999972</v>
      </c>
      <c r="AK78" s="34">
        <f t="shared" si="55"/>
        <v>6.1999999999999886</v>
      </c>
      <c r="AL78" s="34">
        <f t="shared" si="56"/>
        <v>-21.41102010424423</v>
      </c>
      <c r="AM78" s="34">
        <f t="shared" si="56"/>
        <v>2</v>
      </c>
      <c r="AN78" s="34">
        <f t="shared" si="56"/>
        <v>8.2000000000000028</v>
      </c>
      <c r="AO78" s="34">
        <f t="shared" si="57"/>
        <v>-21.642032045708611</v>
      </c>
      <c r="AP78" s="34">
        <f t="shared" si="57"/>
        <v>1.8000000000000043</v>
      </c>
      <c r="AQ78" s="34">
        <f t="shared" si="57"/>
        <v>10.199999999999989</v>
      </c>
      <c r="AR78" s="34">
        <f t="shared" si="58"/>
        <v>-21.244301421292569</v>
      </c>
      <c r="AS78" s="34">
        <f t="shared" si="58"/>
        <v>0.69999999999999574</v>
      </c>
      <c r="AT78" s="34">
        <f t="shared" si="58"/>
        <v>11.399999999999977</v>
      </c>
      <c r="AU78" s="34">
        <f t="shared" si="59"/>
        <v>-20.558911384002656</v>
      </c>
      <c r="AV78" s="34">
        <f t="shared" si="59"/>
        <v>9.9999999999994316E-2</v>
      </c>
      <c r="AW78" s="34">
        <f t="shared" si="59"/>
        <v>12.999999999999986</v>
      </c>
    </row>
  </sheetData>
  <sortState ref="B4:AG78">
    <sortCondition ref="B4:B78"/>
    <sortCondition ref="C4:C78"/>
  </sortState>
  <mergeCells count="16">
    <mergeCell ref="AB2:AG2"/>
    <mergeCell ref="B2:C2"/>
    <mergeCell ref="D2:I2"/>
    <mergeCell ref="J2:O2"/>
    <mergeCell ref="P2:U2"/>
    <mergeCell ref="V2:AA2"/>
    <mergeCell ref="AI2:AK2"/>
    <mergeCell ref="AL2:AN2"/>
    <mergeCell ref="AO2:AQ2"/>
    <mergeCell ref="AR2:AT2"/>
    <mergeCell ref="AU2:AW2"/>
    <mergeCell ref="B4:B18"/>
    <mergeCell ref="B19:B33"/>
    <mergeCell ref="B34:B48"/>
    <mergeCell ref="B49:B63"/>
    <mergeCell ref="B64:B7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D4" sqref="D4"/>
    </sheetView>
  </sheetViews>
  <sheetFormatPr defaultRowHeight="17.399999999999999" x14ac:dyDescent="0.4"/>
  <cols>
    <col min="1" max="1" width="2.09765625" style="6" customWidth="1"/>
    <col min="2" max="3" width="5.5" style="15" customWidth="1"/>
    <col min="4" max="33" width="5.19921875" style="15" customWidth="1"/>
  </cols>
  <sheetData>
    <row r="1" spans="2:33" x14ac:dyDescent="0.4">
      <c r="B1" s="7"/>
    </row>
    <row r="2" spans="2:33" x14ac:dyDescent="0.4">
      <c r="B2" s="1228" t="s">
        <v>196</v>
      </c>
      <c r="C2" s="1228"/>
      <c r="D2" s="1228">
        <v>3</v>
      </c>
      <c r="E2" s="1228"/>
      <c r="F2" s="1228"/>
      <c r="G2" s="1228"/>
      <c r="H2" s="1228"/>
      <c r="I2" s="1228"/>
      <c r="J2" s="1228">
        <v>4</v>
      </c>
      <c r="K2" s="1228"/>
      <c r="L2" s="1228"/>
      <c r="M2" s="1228"/>
      <c r="N2" s="1228"/>
      <c r="O2" s="1228"/>
      <c r="P2" s="1228">
        <v>5</v>
      </c>
      <c r="Q2" s="1228"/>
      <c r="R2" s="1228"/>
      <c r="S2" s="1228"/>
      <c r="T2" s="1228"/>
      <c r="U2" s="1228"/>
      <c r="V2" s="1228">
        <v>6</v>
      </c>
      <c r="W2" s="1228"/>
      <c r="X2" s="1228"/>
      <c r="Y2" s="1228"/>
      <c r="Z2" s="1228"/>
      <c r="AA2" s="1228"/>
      <c r="AB2" s="1228">
        <v>7</v>
      </c>
      <c r="AC2" s="1228"/>
      <c r="AD2" s="1228"/>
      <c r="AE2" s="1228"/>
      <c r="AF2" s="1228"/>
      <c r="AG2" s="1228"/>
    </row>
    <row r="3" spans="2:33" x14ac:dyDescent="0.4">
      <c r="B3" s="23" t="s">
        <v>17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8" t="s">
        <v>240</v>
      </c>
      <c r="J3" s="8" t="s">
        <v>235</v>
      </c>
      <c r="K3" s="8" t="s">
        <v>236</v>
      </c>
      <c r="L3" s="8" t="s">
        <v>237</v>
      </c>
      <c r="M3" s="8" t="s">
        <v>238</v>
      </c>
      <c r="N3" s="8" t="s">
        <v>239</v>
      </c>
      <c r="O3" s="8" t="s">
        <v>240</v>
      </c>
      <c r="P3" s="8" t="s">
        <v>235</v>
      </c>
      <c r="Q3" s="8" t="s">
        <v>236</v>
      </c>
      <c r="R3" s="8" t="s">
        <v>237</v>
      </c>
      <c r="S3" s="8" t="s">
        <v>238</v>
      </c>
      <c r="T3" s="8" t="s">
        <v>239</v>
      </c>
      <c r="U3" s="8" t="s">
        <v>240</v>
      </c>
      <c r="V3" s="8" t="s">
        <v>235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235</v>
      </c>
      <c r="AC3" s="8" t="s">
        <v>236</v>
      </c>
      <c r="AD3" s="8" t="s">
        <v>237</v>
      </c>
      <c r="AE3" s="8" t="s">
        <v>238</v>
      </c>
      <c r="AF3" s="8" t="s">
        <v>239</v>
      </c>
      <c r="AG3" s="8" t="s">
        <v>194</v>
      </c>
    </row>
    <row r="4" spans="2:33" x14ac:dyDescent="0.4">
      <c r="B4" s="1229" t="s">
        <v>219</v>
      </c>
      <c r="C4" s="22">
        <v>5</v>
      </c>
      <c r="D4" s="22">
        <v>135</v>
      </c>
      <c r="E4" s="22">
        <v>116</v>
      </c>
      <c r="F4" s="28">
        <v>132</v>
      </c>
      <c r="G4" s="25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5">
        <f>ROUND((MAX(D4/255, E4/255, F4/255) - MIN(D4/255, E4/255, F4/255))/MAX(D4/255, E4/255, F4/255),3)*100</f>
        <v>14.099999999999998</v>
      </c>
      <c r="I4" s="22">
        <f>ROUND(MAX(D4/255, E4/255, F4/255),3)*100</f>
        <v>52.900000000000006</v>
      </c>
      <c r="J4" s="22">
        <v>140</v>
      </c>
      <c r="K4" s="22">
        <v>113</v>
      </c>
      <c r="L4" s="28">
        <v>136</v>
      </c>
      <c r="M4" s="25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5">
        <f>ROUND((MAX(J4/255, K4/255, L4/255) - MIN(J4/255, K4/255, L4/255))/MAX(J4/255, K4/255, L4/255),3)*100</f>
        <v>19.3</v>
      </c>
      <c r="O4" s="22">
        <f>ROUND(MAX(J4/255, K4/255, L4/255),3)*100</f>
        <v>54.900000000000006</v>
      </c>
      <c r="P4" s="22">
        <v>145</v>
      </c>
      <c r="Q4" s="22">
        <v>111</v>
      </c>
      <c r="R4" s="28">
        <v>140</v>
      </c>
      <c r="S4" s="25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5">
        <f>ROUND((MAX(P4/255, Q4/255, R4/255) - MIN(P4/255, Q4/255, R4/255))/MAX(P4/255, Q4/255, R4/255),3)*100</f>
        <v>23.400000000000002</v>
      </c>
      <c r="U4" s="22">
        <f>ROUND(MAX(P4/255, Q4/255, R4/255),3)*100</f>
        <v>56.899999999999991</v>
      </c>
      <c r="V4" s="22">
        <v>149</v>
      </c>
      <c r="W4" s="22">
        <v>108</v>
      </c>
      <c r="X4" s="28">
        <v>144</v>
      </c>
      <c r="Y4" s="25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5">
        <f>ROUND((MAX(V4/255, W4/255, X4/255) - MIN(V4/255, W4/255, X4/255))/MAX(V4/255, W4/255, X4/255),3)*100</f>
        <v>27.500000000000004</v>
      </c>
      <c r="AA4" s="22">
        <f>ROUND(MAX(V4/255, W4/255, X4/255),3)*100</f>
        <v>58.4</v>
      </c>
      <c r="AB4" s="22">
        <v>154</v>
      </c>
      <c r="AC4" s="22">
        <v>105</v>
      </c>
      <c r="AD4" s="28">
        <v>148</v>
      </c>
      <c r="AE4" s="25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5">
        <f>ROUND((MAX(AB4/255, AC4/255, AD4/255) - MIN(AB4/255, AC4/255, AD4/255))/MAX(AB4/255, AC4/255, AD4/255),3)*100</f>
        <v>31.8</v>
      </c>
      <c r="AG4" s="25">
        <f>ROUND(MAX(AB4/255, AC4/255, AD4/255),3)*100</f>
        <v>60.4</v>
      </c>
    </row>
    <row r="5" spans="2:33" x14ac:dyDescent="0.4">
      <c r="B5" s="1230"/>
      <c r="C5" s="18">
        <v>6</v>
      </c>
      <c r="D5" s="18">
        <v>161</v>
      </c>
      <c r="E5" s="18">
        <v>142</v>
      </c>
      <c r="F5" s="18">
        <v>157</v>
      </c>
      <c r="G5" s="26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6">
        <f t="shared" ref="H5:H68" si="1">ROUND((MAX(D5/255, E5/255, F5/255) - MIN(D5/255, E5/255, F5/255))/MAX(D5/255, E5/255, F5/255),3)*100</f>
        <v>11.799999999999999</v>
      </c>
      <c r="I5" s="18">
        <f t="shared" ref="I5:I68" si="2">ROUND(MAX(D5/255, E5/255, F5/255),3)*100</f>
        <v>63.1</v>
      </c>
      <c r="J5" s="18">
        <v>165</v>
      </c>
      <c r="K5" s="18">
        <v>139</v>
      </c>
      <c r="L5" s="18">
        <v>161</v>
      </c>
      <c r="M5" s="26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6">
        <f t="shared" ref="N5:N68" si="4">ROUND((MAX(J5/255, K5/255, L5/255) - MIN(J5/255, K5/255, L5/255))/MAX(J5/255, K5/255, L5/255),3)*100</f>
        <v>15.8</v>
      </c>
      <c r="O5" s="18">
        <f t="shared" ref="O5:O68" si="5">ROUND(MAX(J5/255, K5/255, L5/255),3)*100</f>
        <v>64.7</v>
      </c>
      <c r="P5" s="18">
        <v>170</v>
      </c>
      <c r="Q5" s="18">
        <v>137</v>
      </c>
      <c r="R5" s="18">
        <v>165</v>
      </c>
      <c r="S5" s="26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6">
        <f t="shared" ref="T5:T68" si="7">ROUND((MAX(P5/255, Q5/255, R5/255) - MIN(P5/255, Q5/255, R5/255))/MAX(P5/255, Q5/255, R5/255),3)*100</f>
        <v>19.400000000000002</v>
      </c>
      <c r="U5" s="18">
        <f t="shared" ref="U5:U68" si="8">ROUND(MAX(P5/255, Q5/255, R5/255),3)*100</f>
        <v>66.7</v>
      </c>
      <c r="V5" s="18">
        <v>175</v>
      </c>
      <c r="W5" s="18">
        <v>134</v>
      </c>
      <c r="X5" s="18">
        <v>169</v>
      </c>
      <c r="Y5" s="26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6">
        <f t="shared" ref="Z5:Z68" si="10">ROUND((MAX(V5/255, W5/255, X5/255) - MIN(V5/255, W5/255, X5/255))/MAX(V5/255, W5/255, X5/255),3)*100</f>
        <v>23.400000000000002</v>
      </c>
      <c r="AA5" s="18">
        <f t="shared" ref="AA5:AA68" si="11">ROUND(MAX(V5/255, W5/255, X5/255),3)*100</f>
        <v>68.600000000000009</v>
      </c>
      <c r="AB5" s="18">
        <v>180</v>
      </c>
      <c r="AC5" s="18">
        <v>132</v>
      </c>
      <c r="AD5" s="18">
        <v>173</v>
      </c>
      <c r="AE5" s="26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6">
        <f t="shared" ref="AF5:AF68" si="13">ROUND((MAX(AB5/255, AC5/255, AD5/255) - MIN(AB5/255, AC5/255, AD5/255))/MAX(AB5/255, AC5/255, AD5/255),3)*100</f>
        <v>26.700000000000003</v>
      </c>
      <c r="AG5" s="26">
        <f t="shared" ref="AG5:AG68" si="14">ROUND(MAX(AB5/255, AC5/255, AD5/255),3)*100</f>
        <v>70.599999999999994</v>
      </c>
    </row>
    <row r="6" spans="2:33" x14ac:dyDescent="0.4">
      <c r="B6" s="1230"/>
      <c r="C6" s="18">
        <v>7</v>
      </c>
      <c r="D6" s="18">
        <v>187</v>
      </c>
      <c r="E6" s="18">
        <v>168</v>
      </c>
      <c r="F6" s="18">
        <v>183</v>
      </c>
      <c r="G6" s="26">
        <f t="shared" si="0"/>
        <v>-47.368421052631582</v>
      </c>
      <c r="H6" s="26">
        <f t="shared" si="1"/>
        <v>10.199999999999999</v>
      </c>
      <c r="I6" s="18">
        <f t="shared" si="2"/>
        <v>73.3</v>
      </c>
      <c r="J6" s="18">
        <v>192</v>
      </c>
      <c r="K6" s="18">
        <v>166</v>
      </c>
      <c r="L6" s="18">
        <v>186</v>
      </c>
      <c r="M6" s="26">
        <f t="shared" si="3"/>
        <v>-46.153846153846153</v>
      </c>
      <c r="N6" s="26">
        <f t="shared" si="4"/>
        <v>13.5</v>
      </c>
      <c r="O6" s="18">
        <f t="shared" si="5"/>
        <v>75.3</v>
      </c>
      <c r="P6" s="18">
        <v>197</v>
      </c>
      <c r="Q6" s="18">
        <v>163</v>
      </c>
      <c r="R6" s="18">
        <v>190</v>
      </c>
      <c r="S6" s="26">
        <f t="shared" si="6"/>
        <v>-47.647058823529413</v>
      </c>
      <c r="T6" s="26">
        <f t="shared" si="7"/>
        <v>17.299999999999997</v>
      </c>
      <c r="U6" s="18">
        <f t="shared" si="8"/>
        <v>77.3</v>
      </c>
      <c r="V6" s="18">
        <v>202</v>
      </c>
      <c r="W6" s="18">
        <v>161</v>
      </c>
      <c r="X6" s="18">
        <v>194</v>
      </c>
      <c r="Y6" s="26">
        <f t="shared" si="9"/>
        <v>-48.292682926829265</v>
      </c>
      <c r="Z6" s="26">
        <f t="shared" si="10"/>
        <v>20.3</v>
      </c>
      <c r="AA6" s="18">
        <f t="shared" si="11"/>
        <v>79.2</v>
      </c>
      <c r="AB6" s="18">
        <v>207</v>
      </c>
      <c r="AC6" s="18">
        <v>158</v>
      </c>
      <c r="AD6" s="18">
        <v>198</v>
      </c>
      <c r="AE6" s="26">
        <f t="shared" si="12"/>
        <v>-48.979591836734691</v>
      </c>
      <c r="AF6" s="26">
        <f t="shared" si="13"/>
        <v>23.7</v>
      </c>
      <c r="AG6" s="26">
        <f t="shared" si="14"/>
        <v>81.2</v>
      </c>
    </row>
    <row r="7" spans="2:33" x14ac:dyDescent="0.4">
      <c r="B7" s="1230"/>
      <c r="C7" s="18">
        <v>8</v>
      </c>
      <c r="D7" s="18">
        <v>213</v>
      </c>
      <c r="E7" s="18">
        <v>195</v>
      </c>
      <c r="F7" s="18">
        <v>208</v>
      </c>
      <c r="G7" s="26">
        <f t="shared" si="0"/>
        <v>-43.333333333333336</v>
      </c>
      <c r="H7" s="26">
        <f t="shared" si="1"/>
        <v>8.5</v>
      </c>
      <c r="I7" s="18">
        <f t="shared" si="2"/>
        <v>83.5</v>
      </c>
      <c r="J7" s="18">
        <v>218</v>
      </c>
      <c r="K7" s="18">
        <v>192</v>
      </c>
      <c r="L7" s="18">
        <v>213</v>
      </c>
      <c r="M7" s="26">
        <f t="shared" si="3"/>
        <v>-48.46153846153846</v>
      </c>
      <c r="N7" s="26">
        <f t="shared" si="4"/>
        <v>11.899999999999999</v>
      </c>
      <c r="O7" s="18">
        <f t="shared" si="5"/>
        <v>85.5</v>
      </c>
      <c r="P7" s="18">
        <v>224</v>
      </c>
      <c r="Q7" s="18">
        <v>190</v>
      </c>
      <c r="R7" s="18">
        <v>216</v>
      </c>
      <c r="S7" s="26">
        <f t="shared" si="6"/>
        <v>-45.882352941176471</v>
      </c>
      <c r="T7" s="26">
        <f t="shared" si="7"/>
        <v>15.2</v>
      </c>
      <c r="U7" s="18">
        <f t="shared" si="8"/>
        <v>87.8</v>
      </c>
      <c r="V7" s="18">
        <v>229</v>
      </c>
      <c r="W7" s="18">
        <v>187</v>
      </c>
      <c r="X7" s="18">
        <v>220</v>
      </c>
      <c r="Y7" s="26">
        <f t="shared" si="9"/>
        <v>-47.142857142857146</v>
      </c>
      <c r="Z7" s="26">
        <f t="shared" si="10"/>
        <v>18.3</v>
      </c>
      <c r="AA7" s="18">
        <f t="shared" si="11"/>
        <v>89.8</v>
      </c>
      <c r="AB7" s="18">
        <v>235</v>
      </c>
      <c r="AC7" s="18">
        <v>184</v>
      </c>
      <c r="AD7" s="18">
        <v>225</v>
      </c>
      <c r="AE7" s="26">
        <f t="shared" si="12"/>
        <v>-48.235294117647058</v>
      </c>
      <c r="AF7" s="26">
        <f t="shared" si="13"/>
        <v>21.7</v>
      </c>
      <c r="AG7" s="26">
        <f t="shared" si="14"/>
        <v>92.2</v>
      </c>
    </row>
    <row r="8" spans="2:33" x14ac:dyDescent="0.4">
      <c r="B8" s="1231"/>
      <c r="C8" s="20">
        <v>9</v>
      </c>
      <c r="D8" s="20">
        <v>241</v>
      </c>
      <c r="E8" s="20">
        <v>221</v>
      </c>
      <c r="F8" s="20">
        <v>236</v>
      </c>
      <c r="G8" s="27">
        <f t="shared" si="0"/>
        <v>-45</v>
      </c>
      <c r="H8" s="27">
        <f t="shared" si="1"/>
        <v>8.3000000000000007</v>
      </c>
      <c r="I8" s="20">
        <f t="shared" si="2"/>
        <v>94.5</v>
      </c>
      <c r="J8" s="20">
        <v>247</v>
      </c>
      <c r="K8" s="20">
        <v>219</v>
      </c>
      <c r="L8" s="20">
        <v>240</v>
      </c>
      <c r="M8" s="27">
        <f t="shared" si="3"/>
        <v>-45</v>
      </c>
      <c r="N8" s="27">
        <f t="shared" si="4"/>
        <v>11.3</v>
      </c>
      <c r="O8" s="20">
        <f t="shared" si="5"/>
        <v>96.899999999999991</v>
      </c>
      <c r="P8" s="20">
        <v>253</v>
      </c>
      <c r="Q8" s="20">
        <v>216</v>
      </c>
      <c r="R8" s="20">
        <v>245</v>
      </c>
      <c r="S8" s="27">
        <f t="shared" si="6"/>
        <v>-47.027027027027025</v>
      </c>
      <c r="T8" s="27">
        <f t="shared" si="7"/>
        <v>14.6</v>
      </c>
      <c r="U8" s="20">
        <f t="shared" si="8"/>
        <v>99.2</v>
      </c>
      <c r="V8" s="20">
        <v>259</v>
      </c>
      <c r="W8" s="20">
        <v>213</v>
      </c>
      <c r="X8" s="20">
        <v>249</v>
      </c>
      <c r="Y8" s="27">
        <f t="shared" si="9"/>
        <v>-46.956521739130437</v>
      </c>
      <c r="Z8" s="27">
        <f t="shared" si="10"/>
        <v>17.8</v>
      </c>
      <c r="AA8" s="20">
        <f t="shared" si="11"/>
        <v>101.6</v>
      </c>
      <c r="AB8" s="20">
        <v>266</v>
      </c>
      <c r="AC8" s="20">
        <v>209</v>
      </c>
      <c r="AD8" s="20">
        <v>255</v>
      </c>
      <c r="AE8" s="27">
        <f t="shared" si="12"/>
        <v>-48.421052631578945</v>
      </c>
      <c r="AF8" s="27">
        <f t="shared" si="13"/>
        <v>21.4</v>
      </c>
      <c r="AG8" s="27">
        <f t="shared" si="14"/>
        <v>104.3</v>
      </c>
    </row>
    <row r="9" spans="2:33" x14ac:dyDescent="0.4">
      <c r="B9" s="1229" t="s">
        <v>220</v>
      </c>
      <c r="C9" s="22">
        <v>5</v>
      </c>
      <c r="D9" s="22">
        <v>133</v>
      </c>
      <c r="E9" s="22">
        <v>116</v>
      </c>
      <c r="F9" s="16">
        <v>135</v>
      </c>
      <c r="G9" s="25">
        <f t="shared" si="0"/>
        <v>293.68421052631578</v>
      </c>
      <c r="H9" s="25">
        <f t="shared" si="1"/>
        <v>14.099999999999998</v>
      </c>
      <c r="I9" s="22">
        <f t="shared" si="2"/>
        <v>52.900000000000006</v>
      </c>
      <c r="J9" s="22">
        <v>137</v>
      </c>
      <c r="K9" s="22">
        <v>114</v>
      </c>
      <c r="L9" s="16">
        <v>139</v>
      </c>
      <c r="M9" s="25">
        <f t="shared" si="3"/>
        <v>295.2</v>
      </c>
      <c r="N9" s="25">
        <f t="shared" si="4"/>
        <v>18</v>
      </c>
      <c r="O9" s="22">
        <f t="shared" si="5"/>
        <v>54.500000000000007</v>
      </c>
      <c r="P9" s="22">
        <v>140</v>
      </c>
      <c r="Q9" s="22">
        <v>112</v>
      </c>
      <c r="R9" s="16">
        <v>144</v>
      </c>
      <c r="S9" s="25">
        <f t="shared" si="6"/>
        <v>292.5</v>
      </c>
      <c r="T9" s="25">
        <f t="shared" si="7"/>
        <v>22.2</v>
      </c>
      <c r="U9" s="22">
        <f t="shared" si="8"/>
        <v>56.499999999999993</v>
      </c>
      <c r="V9" s="22">
        <v>144</v>
      </c>
      <c r="W9" s="22">
        <v>110</v>
      </c>
      <c r="X9" s="16">
        <v>148</v>
      </c>
      <c r="Y9" s="25">
        <f t="shared" si="9"/>
        <v>293.68421052631578</v>
      </c>
      <c r="Z9" s="25">
        <f t="shared" si="10"/>
        <v>25.7</v>
      </c>
      <c r="AA9" s="22">
        <f t="shared" si="11"/>
        <v>57.999999999999993</v>
      </c>
      <c r="AB9" s="22">
        <v>148</v>
      </c>
      <c r="AC9" s="22">
        <v>107</v>
      </c>
      <c r="AD9" s="16">
        <v>153</v>
      </c>
      <c r="AE9" s="25">
        <f t="shared" si="12"/>
        <v>293.47826086956525</v>
      </c>
      <c r="AF9" s="25">
        <f t="shared" si="13"/>
        <v>30.099999999999998</v>
      </c>
      <c r="AG9" s="25">
        <f t="shared" si="14"/>
        <v>60</v>
      </c>
    </row>
    <row r="10" spans="2:33" x14ac:dyDescent="0.4">
      <c r="B10" s="1230"/>
      <c r="C10" s="18">
        <v>6</v>
      </c>
      <c r="D10" s="18">
        <v>158</v>
      </c>
      <c r="E10" s="18">
        <v>142</v>
      </c>
      <c r="F10" s="18">
        <v>160</v>
      </c>
      <c r="G10" s="26">
        <f t="shared" si="0"/>
        <v>293.33333333333331</v>
      </c>
      <c r="H10" s="26">
        <f t="shared" si="1"/>
        <v>11.3</v>
      </c>
      <c r="I10" s="18">
        <f t="shared" si="2"/>
        <v>62.7</v>
      </c>
      <c r="J10" s="18">
        <v>162</v>
      </c>
      <c r="K10" s="18">
        <v>140</v>
      </c>
      <c r="L10" s="18">
        <v>164</v>
      </c>
      <c r="M10" s="26">
        <f t="shared" si="3"/>
        <v>295</v>
      </c>
      <c r="N10" s="26">
        <f t="shared" si="4"/>
        <v>14.6</v>
      </c>
      <c r="O10" s="18">
        <f t="shared" si="5"/>
        <v>64.3</v>
      </c>
      <c r="P10" s="18">
        <v>166</v>
      </c>
      <c r="Q10" s="18">
        <v>138</v>
      </c>
      <c r="R10" s="18">
        <v>169</v>
      </c>
      <c r="S10" s="26">
        <f t="shared" si="6"/>
        <v>294.19354838709677</v>
      </c>
      <c r="T10" s="26">
        <f t="shared" si="7"/>
        <v>18.3</v>
      </c>
      <c r="U10" s="18">
        <f t="shared" si="8"/>
        <v>66.3</v>
      </c>
      <c r="V10" s="18">
        <v>170</v>
      </c>
      <c r="W10" s="18">
        <v>136</v>
      </c>
      <c r="X10" s="18">
        <v>174</v>
      </c>
      <c r="Y10" s="26">
        <f t="shared" si="9"/>
        <v>293.68421052631578</v>
      </c>
      <c r="Z10" s="26">
        <f t="shared" si="10"/>
        <v>21.8</v>
      </c>
      <c r="AA10" s="18">
        <f t="shared" si="11"/>
        <v>68.2</v>
      </c>
      <c r="AB10" s="18">
        <v>174</v>
      </c>
      <c r="AC10" s="18">
        <v>134</v>
      </c>
      <c r="AD10" s="18">
        <v>178</v>
      </c>
      <c r="AE10" s="26">
        <f t="shared" si="12"/>
        <v>294.54545454545456</v>
      </c>
      <c r="AF10" s="26">
        <f t="shared" si="13"/>
        <v>24.7</v>
      </c>
      <c r="AG10" s="26">
        <f t="shared" si="14"/>
        <v>69.8</v>
      </c>
    </row>
    <row r="11" spans="2:33" x14ac:dyDescent="0.4">
      <c r="B11" s="1230"/>
      <c r="C11" s="18">
        <v>7</v>
      </c>
      <c r="D11" s="18">
        <v>184</v>
      </c>
      <c r="E11" s="18">
        <v>169</v>
      </c>
      <c r="F11" s="18">
        <v>185</v>
      </c>
      <c r="G11" s="26">
        <f t="shared" si="0"/>
        <v>296.25</v>
      </c>
      <c r="H11" s="26">
        <f t="shared" si="1"/>
        <v>8.6</v>
      </c>
      <c r="I11" s="18">
        <f t="shared" si="2"/>
        <v>72.5</v>
      </c>
      <c r="J11" s="18">
        <v>188</v>
      </c>
      <c r="K11" s="18">
        <v>167</v>
      </c>
      <c r="L11" s="18">
        <v>190</v>
      </c>
      <c r="M11" s="26">
        <f t="shared" si="3"/>
        <v>294.78260869565219</v>
      </c>
      <c r="N11" s="26">
        <f t="shared" si="4"/>
        <v>12.1</v>
      </c>
      <c r="O11" s="18">
        <f t="shared" si="5"/>
        <v>74.5</v>
      </c>
      <c r="P11" s="18">
        <v>192</v>
      </c>
      <c r="Q11" s="18">
        <v>164</v>
      </c>
      <c r="R11" s="18">
        <v>194</v>
      </c>
      <c r="S11" s="26">
        <f t="shared" si="6"/>
        <v>296</v>
      </c>
      <c r="T11" s="26">
        <f t="shared" si="7"/>
        <v>15.5</v>
      </c>
      <c r="U11" s="18">
        <f t="shared" si="8"/>
        <v>76.099999999999994</v>
      </c>
      <c r="V11" s="18">
        <v>196</v>
      </c>
      <c r="W11" s="18">
        <v>162</v>
      </c>
      <c r="X11" s="18">
        <v>199</v>
      </c>
      <c r="Y11" s="26">
        <f t="shared" si="9"/>
        <v>295.13513513513516</v>
      </c>
      <c r="Z11" s="26">
        <f t="shared" si="10"/>
        <v>18.600000000000001</v>
      </c>
      <c r="AA11" s="18">
        <f t="shared" si="11"/>
        <v>78</v>
      </c>
      <c r="AB11" s="18">
        <v>200</v>
      </c>
      <c r="AC11" s="18">
        <v>160</v>
      </c>
      <c r="AD11" s="18">
        <v>204</v>
      </c>
      <c r="AE11" s="26">
        <f t="shared" si="12"/>
        <v>294.54545454545456</v>
      </c>
      <c r="AF11" s="26">
        <f t="shared" si="13"/>
        <v>21.6</v>
      </c>
      <c r="AG11" s="26">
        <f t="shared" si="14"/>
        <v>80</v>
      </c>
    </row>
    <row r="12" spans="2:33" x14ac:dyDescent="0.4">
      <c r="B12" s="1230"/>
      <c r="C12" s="18">
        <v>8</v>
      </c>
      <c r="D12" s="18">
        <v>210</v>
      </c>
      <c r="E12" s="18">
        <v>195</v>
      </c>
      <c r="F12" s="18">
        <v>211</v>
      </c>
      <c r="G12" s="26">
        <f t="shared" si="0"/>
        <v>296.25</v>
      </c>
      <c r="H12" s="26">
        <f t="shared" si="1"/>
        <v>7.6</v>
      </c>
      <c r="I12" s="18">
        <f t="shared" si="2"/>
        <v>82.699999999999989</v>
      </c>
      <c r="J12" s="18">
        <v>215</v>
      </c>
      <c r="K12" s="18">
        <v>193</v>
      </c>
      <c r="L12" s="18">
        <v>216</v>
      </c>
      <c r="M12" s="26">
        <f t="shared" si="3"/>
        <v>297.39130434782606</v>
      </c>
      <c r="N12" s="26">
        <f t="shared" si="4"/>
        <v>10.6</v>
      </c>
      <c r="O12" s="18">
        <f t="shared" si="5"/>
        <v>84.7</v>
      </c>
      <c r="P12" s="18">
        <v>219</v>
      </c>
      <c r="Q12" s="18">
        <v>191</v>
      </c>
      <c r="R12" s="18">
        <v>221</v>
      </c>
      <c r="S12" s="26">
        <f t="shared" si="6"/>
        <v>296</v>
      </c>
      <c r="T12" s="26">
        <f t="shared" si="7"/>
        <v>13.600000000000001</v>
      </c>
      <c r="U12" s="18">
        <f t="shared" si="8"/>
        <v>86.7</v>
      </c>
      <c r="V12" s="18">
        <v>222</v>
      </c>
      <c r="W12" s="18">
        <v>189</v>
      </c>
      <c r="X12" s="18">
        <v>226</v>
      </c>
      <c r="Y12" s="26">
        <f t="shared" si="9"/>
        <v>293.51351351351354</v>
      </c>
      <c r="Z12" s="26">
        <f t="shared" si="10"/>
        <v>16.400000000000002</v>
      </c>
      <c r="AA12" s="18">
        <f t="shared" si="11"/>
        <v>88.6</v>
      </c>
      <c r="AB12" s="18">
        <v>227</v>
      </c>
      <c r="AC12" s="18">
        <v>186</v>
      </c>
      <c r="AD12" s="18">
        <v>231</v>
      </c>
      <c r="AE12" s="26">
        <f t="shared" si="12"/>
        <v>294.66666666666669</v>
      </c>
      <c r="AF12" s="26">
        <f t="shared" si="13"/>
        <v>19.5</v>
      </c>
      <c r="AG12" s="26">
        <f t="shared" si="14"/>
        <v>90.600000000000009</v>
      </c>
    </row>
    <row r="13" spans="2:33" x14ac:dyDescent="0.4">
      <c r="B13" s="1231"/>
      <c r="C13" s="20">
        <v>9</v>
      </c>
      <c r="D13" s="20">
        <v>237</v>
      </c>
      <c r="E13" s="20">
        <v>222</v>
      </c>
      <c r="F13" s="20">
        <v>239</v>
      </c>
      <c r="G13" s="27">
        <f t="shared" si="0"/>
        <v>292.94117647058823</v>
      </c>
      <c r="H13" s="27">
        <f t="shared" si="1"/>
        <v>7.1</v>
      </c>
      <c r="I13" s="20">
        <f t="shared" si="2"/>
        <v>93.7</v>
      </c>
      <c r="J13" s="20">
        <v>243</v>
      </c>
      <c r="K13" s="20">
        <v>220</v>
      </c>
      <c r="L13" s="20">
        <v>244</v>
      </c>
      <c r="M13" s="27">
        <f t="shared" si="3"/>
        <v>297.5</v>
      </c>
      <c r="N13" s="27">
        <f t="shared" si="4"/>
        <v>9.8000000000000007</v>
      </c>
      <c r="O13" s="20">
        <f t="shared" si="5"/>
        <v>95.7</v>
      </c>
      <c r="P13" s="20">
        <v>248</v>
      </c>
      <c r="Q13" s="20">
        <v>217</v>
      </c>
      <c r="R13" s="20">
        <v>250</v>
      </c>
      <c r="S13" s="27">
        <f t="shared" si="6"/>
        <v>296.36363636363637</v>
      </c>
      <c r="T13" s="27">
        <f t="shared" si="7"/>
        <v>13.200000000000001</v>
      </c>
      <c r="U13" s="20">
        <f t="shared" si="8"/>
        <v>98</v>
      </c>
      <c r="V13" s="20">
        <v>253</v>
      </c>
      <c r="W13" s="20">
        <v>215</v>
      </c>
      <c r="X13" s="20">
        <v>255</v>
      </c>
      <c r="Y13" s="27">
        <f t="shared" si="9"/>
        <v>297</v>
      </c>
      <c r="Z13" s="27">
        <f t="shared" si="10"/>
        <v>15.7</v>
      </c>
      <c r="AA13" s="20">
        <f t="shared" si="11"/>
        <v>100</v>
      </c>
      <c r="AB13" s="20">
        <v>258</v>
      </c>
      <c r="AC13" s="20">
        <v>211</v>
      </c>
      <c r="AD13" s="20">
        <v>262</v>
      </c>
      <c r="AE13" s="27">
        <f t="shared" si="12"/>
        <v>295.29411764705884</v>
      </c>
      <c r="AF13" s="27">
        <f t="shared" si="13"/>
        <v>19.5</v>
      </c>
      <c r="AG13" s="27">
        <f t="shared" si="14"/>
        <v>102.69999999999999</v>
      </c>
    </row>
    <row r="14" spans="2:33" x14ac:dyDescent="0.4">
      <c r="B14" s="1229" t="s">
        <v>221</v>
      </c>
      <c r="C14" s="22">
        <v>5</v>
      </c>
      <c r="D14" s="22">
        <v>129</v>
      </c>
      <c r="E14" s="22">
        <v>117</v>
      </c>
      <c r="F14" s="16">
        <v>137</v>
      </c>
      <c r="G14" s="25">
        <f t="shared" si="0"/>
        <v>276</v>
      </c>
      <c r="H14" s="25">
        <f t="shared" si="1"/>
        <v>14.6</v>
      </c>
      <c r="I14" s="22">
        <f t="shared" si="2"/>
        <v>53.7</v>
      </c>
      <c r="J14" s="22">
        <v>132</v>
      </c>
      <c r="K14" s="22">
        <v>115</v>
      </c>
      <c r="L14" s="16">
        <v>142</v>
      </c>
      <c r="M14" s="25">
        <f t="shared" si="3"/>
        <v>277.77777777777777</v>
      </c>
      <c r="N14" s="25">
        <f t="shared" si="4"/>
        <v>19</v>
      </c>
      <c r="O14" s="22">
        <f t="shared" si="5"/>
        <v>55.7</v>
      </c>
      <c r="P14" s="22">
        <v>135</v>
      </c>
      <c r="Q14" s="22">
        <v>113</v>
      </c>
      <c r="R14" s="16">
        <v>148</v>
      </c>
      <c r="S14" s="25">
        <f t="shared" si="6"/>
        <v>277.71428571428572</v>
      </c>
      <c r="T14" s="25">
        <f t="shared" si="7"/>
        <v>23.599999999999998</v>
      </c>
      <c r="U14" s="22">
        <f t="shared" si="8"/>
        <v>57.999999999999993</v>
      </c>
      <c r="V14" s="22">
        <v>138</v>
      </c>
      <c r="W14" s="22">
        <v>112</v>
      </c>
      <c r="X14" s="16">
        <v>153</v>
      </c>
      <c r="Y14" s="25">
        <f t="shared" si="9"/>
        <v>278.04878048780489</v>
      </c>
      <c r="Z14" s="25">
        <f t="shared" si="10"/>
        <v>26.8</v>
      </c>
      <c r="AA14" s="22">
        <f t="shared" si="11"/>
        <v>60</v>
      </c>
      <c r="AB14" s="22">
        <v>141</v>
      </c>
      <c r="AC14" s="22">
        <v>110</v>
      </c>
      <c r="AD14" s="16">
        <v>158</v>
      </c>
      <c r="AE14" s="25">
        <f t="shared" si="12"/>
        <v>278.75</v>
      </c>
      <c r="AF14" s="25">
        <f t="shared" si="13"/>
        <v>30.4</v>
      </c>
      <c r="AG14" s="25">
        <f t="shared" si="14"/>
        <v>62</v>
      </c>
    </row>
    <row r="15" spans="2:33" x14ac:dyDescent="0.4">
      <c r="B15" s="1230"/>
      <c r="C15" s="18">
        <v>6</v>
      </c>
      <c r="D15" s="18">
        <v>155</v>
      </c>
      <c r="E15" s="18">
        <v>143</v>
      </c>
      <c r="F15" s="18">
        <v>163</v>
      </c>
      <c r="G15" s="26">
        <f t="shared" si="0"/>
        <v>276</v>
      </c>
      <c r="H15" s="26">
        <f t="shared" si="1"/>
        <v>12.3</v>
      </c>
      <c r="I15" s="18">
        <f t="shared" si="2"/>
        <v>63.9</v>
      </c>
      <c r="J15" s="18">
        <v>157</v>
      </c>
      <c r="K15" s="18">
        <v>142</v>
      </c>
      <c r="L15" s="18">
        <v>168</v>
      </c>
      <c r="M15" s="26">
        <f t="shared" si="3"/>
        <v>274.61538461538464</v>
      </c>
      <c r="N15" s="26">
        <f t="shared" si="4"/>
        <v>15.5</v>
      </c>
      <c r="O15" s="18">
        <f t="shared" si="5"/>
        <v>65.900000000000006</v>
      </c>
      <c r="P15" s="18">
        <v>160</v>
      </c>
      <c r="Q15" s="18">
        <v>140</v>
      </c>
      <c r="R15" s="18">
        <v>173</v>
      </c>
      <c r="S15" s="26">
        <f t="shared" si="6"/>
        <v>276.36363636363637</v>
      </c>
      <c r="T15" s="26">
        <f t="shared" si="7"/>
        <v>19.100000000000001</v>
      </c>
      <c r="U15" s="18">
        <f t="shared" si="8"/>
        <v>67.800000000000011</v>
      </c>
      <c r="V15" s="18">
        <v>163</v>
      </c>
      <c r="W15" s="18">
        <v>138</v>
      </c>
      <c r="X15" s="18">
        <v>179</v>
      </c>
      <c r="Y15" s="26">
        <f t="shared" si="9"/>
        <v>276.58536585365852</v>
      </c>
      <c r="Z15" s="26">
        <f t="shared" si="10"/>
        <v>22.900000000000002</v>
      </c>
      <c r="AA15" s="18">
        <f t="shared" si="11"/>
        <v>70.199999999999989</v>
      </c>
      <c r="AB15" s="18">
        <v>166</v>
      </c>
      <c r="AC15" s="18">
        <v>136</v>
      </c>
      <c r="AD15" s="18">
        <v>184</v>
      </c>
      <c r="AE15" s="26">
        <f t="shared" si="12"/>
        <v>277.5</v>
      </c>
      <c r="AF15" s="26">
        <f t="shared" si="13"/>
        <v>26.1</v>
      </c>
      <c r="AG15" s="26">
        <f t="shared" si="14"/>
        <v>72.2</v>
      </c>
    </row>
    <row r="16" spans="2:33" x14ac:dyDescent="0.4">
      <c r="B16" s="1230"/>
      <c r="C16" s="18">
        <v>7</v>
      </c>
      <c r="D16" s="18">
        <v>180</v>
      </c>
      <c r="E16" s="18">
        <v>169</v>
      </c>
      <c r="F16" s="18">
        <v>188</v>
      </c>
      <c r="G16" s="26">
        <f t="shared" si="0"/>
        <v>274.73684210526318</v>
      </c>
      <c r="H16" s="26">
        <f t="shared" si="1"/>
        <v>10.100000000000001</v>
      </c>
      <c r="I16" s="18">
        <f t="shared" si="2"/>
        <v>73.7</v>
      </c>
      <c r="J16" s="18">
        <v>183</v>
      </c>
      <c r="K16" s="18">
        <v>168</v>
      </c>
      <c r="L16" s="18">
        <v>194</v>
      </c>
      <c r="M16" s="26">
        <f t="shared" si="3"/>
        <v>274.61538461538464</v>
      </c>
      <c r="N16" s="26">
        <f t="shared" si="4"/>
        <v>13.4</v>
      </c>
      <c r="O16" s="18">
        <f t="shared" si="5"/>
        <v>76.099999999999994</v>
      </c>
      <c r="P16" s="18">
        <v>185</v>
      </c>
      <c r="Q16" s="18">
        <v>166</v>
      </c>
      <c r="R16" s="18">
        <v>199</v>
      </c>
      <c r="S16" s="26">
        <f t="shared" si="6"/>
        <v>274.54545454545456</v>
      </c>
      <c r="T16" s="26">
        <f t="shared" si="7"/>
        <v>16.600000000000001</v>
      </c>
      <c r="U16" s="18">
        <f t="shared" si="8"/>
        <v>78</v>
      </c>
      <c r="V16" s="18">
        <v>188</v>
      </c>
      <c r="W16" s="18">
        <v>165</v>
      </c>
      <c r="X16" s="18">
        <v>205</v>
      </c>
      <c r="Y16" s="26">
        <f t="shared" si="9"/>
        <v>274.5</v>
      </c>
      <c r="Z16" s="26">
        <f t="shared" si="10"/>
        <v>19.5</v>
      </c>
      <c r="AA16" s="18">
        <f t="shared" si="11"/>
        <v>80.400000000000006</v>
      </c>
      <c r="AB16" s="18">
        <v>191</v>
      </c>
      <c r="AC16" s="18">
        <v>163</v>
      </c>
      <c r="AD16" s="18">
        <v>211</v>
      </c>
      <c r="AE16" s="26">
        <f t="shared" si="12"/>
        <v>275</v>
      </c>
      <c r="AF16" s="26">
        <f t="shared" si="13"/>
        <v>22.7</v>
      </c>
      <c r="AG16" s="26">
        <f t="shared" si="14"/>
        <v>82.699999999999989</v>
      </c>
    </row>
    <row r="17" spans="2:33" x14ac:dyDescent="0.4">
      <c r="B17" s="1230"/>
      <c r="C17" s="18">
        <v>8</v>
      </c>
      <c r="D17" s="18">
        <v>206</v>
      </c>
      <c r="E17" s="18">
        <v>196</v>
      </c>
      <c r="F17" s="18">
        <v>214</v>
      </c>
      <c r="G17" s="26">
        <f t="shared" si="0"/>
        <v>273.33333333333331</v>
      </c>
      <c r="H17" s="26">
        <f t="shared" si="1"/>
        <v>8.4</v>
      </c>
      <c r="I17" s="18">
        <f t="shared" si="2"/>
        <v>83.899999999999991</v>
      </c>
      <c r="J17" s="18">
        <v>208</v>
      </c>
      <c r="K17" s="18">
        <v>195</v>
      </c>
      <c r="L17" s="18">
        <v>221</v>
      </c>
      <c r="M17" s="26">
        <f t="shared" si="3"/>
        <v>270</v>
      </c>
      <c r="N17" s="26">
        <f t="shared" si="4"/>
        <v>11.799999999999999</v>
      </c>
      <c r="O17" s="18">
        <f t="shared" si="5"/>
        <v>86.7</v>
      </c>
      <c r="P17" s="18">
        <v>211</v>
      </c>
      <c r="Q17" s="18">
        <v>193</v>
      </c>
      <c r="R17" s="18">
        <v>227</v>
      </c>
      <c r="S17" s="26">
        <f t="shared" si="6"/>
        <v>271.76470588235293</v>
      </c>
      <c r="T17" s="26">
        <f t="shared" si="7"/>
        <v>15</v>
      </c>
      <c r="U17" s="18">
        <f t="shared" si="8"/>
        <v>89</v>
      </c>
      <c r="V17" s="18">
        <v>214</v>
      </c>
      <c r="W17" s="18">
        <v>191</v>
      </c>
      <c r="X17" s="18">
        <v>233</v>
      </c>
      <c r="Y17" s="26">
        <f t="shared" si="9"/>
        <v>272.85714285714283</v>
      </c>
      <c r="Z17" s="26">
        <f t="shared" si="10"/>
        <v>18</v>
      </c>
      <c r="AA17" s="18">
        <f t="shared" si="11"/>
        <v>91.4</v>
      </c>
      <c r="AB17" s="18">
        <v>217</v>
      </c>
      <c r="AC17" s="18">
        <v>189</v>
      </c>
      <c r="AD17" s="18">
        <v>240</v>
      </c>
      <c r="AE17" s="26">
        <f t="shared" si="12"/>
        <v>272.94117647058823</v>
      </c>
      <c r="AF17" s="26">
        <f t="shared" si="13"/>
        <v>21.3</v>
      </c>
      <c r="AG17" s="26">
        <f t="shared" si="14"/>
        <v>94.1</v>
      </c>
    </row>
    <row r="18" spans="2:33" x14ac:dyDescent="0.4">
      <c r="B18" s="1231"/>
      <c r="C18" s="20">
        <v>9</v>
      </c>
      <c r="D18" s="20">
        <v>232</v>
      </c>
      <c r="E18" s="20">
        <v>223</v>
      </c>
      <c r="F18" s="20">
        <v>243</v>
      </c>
      <c r="G18" s="27">
        <f t="shared" si="0"/>
        <v>267</v>
      </c>
      <c r="H18" s="27">
        <f t="shared" si="1"/>
        <v>8.2000000000000011</v>
      </c>
      <c r="I18" s="20">
        <f t="shared" si="2"/>
        <v>95.3</v>
      </c>
      <c r="J18" s="20">
        <v>235</v>
      </c>
      <c r="K18" s="20">
        <v>221</v>
      </c>
      <c r="L18" s="20">
        <v>250</v>
      </c>
      <c r="M18" s="27">
        <f t="shared" si="3"/>
        <v>268.9655172413793</v>
      </c>
      <c r="N18" s="27">
        <f t="shared" si="4"/>
        <v>11.600000000000001</v>
      </c>
      <c r="O18" s="20">
        <f t="shared" si="5"/>
        <v>98</v>
      </c>
      <c r="P18" s="20">
        <v>239</v>
      </c>
      <c r="Q18" s="20">
        <v>219</v>
      </c>
      <c r="R18" s="20">
        <v>257</v>
      </c>
      <c r="S18" s="27">
        <f t="shared" si="6"/>
        <v>271.57894736842104</v>
      </c>
      <c r="T18" s="27">
        <f t="shared" si="7"/>
        <v>14.799999999999999</v>
      </c>
      <c r="U18" s="20">
        <f t="shared" si="8"/>
        <v>100.8</v>
      </c>
      <c r="V18" s="20">
        <v>242</v>
      </c>
      <c r="W18" s="20">
        <v>217</v>
      </c>
      <c r="X18" s="20">
        <v>264</v>
      </c>
      <c r="Y18" s="27">
        <f t="shared" si="9"/>
        <v>271.91489361702128</v>
      </c>
      <c r="Z18" s="27">
        <f t="shared" si="10"/>
        <v>17.8</v>
      </c>
      <c r="AA18" s="20">
        <f t="shared" si="11"/>
        <v>103.49999999999999</v>
      </c>
      <c r="AB18" s="20">
        <v>246</v>
      </c>
      <c r="AC18" s="20">
        <v>215</v>
      </c>
      <c r="AD18" s="20">
        <v>272</v>
      </c>
      <c r="AE18" s="27">
        <f t="shared" si="12"/>
        <v>272.63157894736844</v>
      </c>
      <c r="AF18" s="27">
        <f t="shared" si="13"/>
        <v>21</v>
      </c>
      <c r="AG18" s="27">
        <f t="shared" si="14"/>
        <v>106.69999999999999</v>
      </c>
    </row>
    <row r="19" spans="2:33" x14ac:dyDescent="0.4">
      <c r="B19" s="1229" t="s">
        <v>222</v>
      </c>
      <c r="C19" s="22">
        <v>5</v>
      </c>
      <c r="D19" s="22">
        <v>127</v>
      </c>
      <c r="E19" s="22">
        <v>118</v>
      </c>
      <c r="F19" s="16">
        <v>139</v>
      </c>
      <c r="G19" s="25">
        <f t="shared" si="0"/>
        <v>265.71428571428572</v>
      </c>
      <c r="H19" s="25">
        <f t="shared" si="1"/>
        <v>15.1</v>
      </c>
      <c r="I19" s="22">
        <f t="shared" si="2"/>
        <v>54.500000000000007</v>
      </c>
      <c r="J19" s="22">
        <v>128</v>
      </c>
      <c r="K19" s="22">
        <v>116</v>
      </c>
      <c r="L19" s="16">
        <v>145</v>
      </c>
      <c r="M19" s="25">
        <f t="shared" si="3"/>
        <v>264.82758620689657</v>
      </c>
      <c r="N19" s="25">
        <f t="shared" si="4"/>
        <v>20</v>
      </c>
      <c r="O19" s="22">
        <f t="shared" si="5"/>
        <v>56.899999999999991</v>
      </c>
      <c r="P19" s="22">
        <v>130</v>
      </c>
      <c r="Q19" s="22">
        <v>115</v>
      </c>
      <c r="R19" s="16">
        <v>150</v>
      </c>
      <c r="S19" s="25">
        <f t="shared" si="6"/>
        <v>265.71428571428572</v>
      </c>
      <c r="T19" s="25">
        <f t="shared" si="7"/>
        <v>23.3</v>
      </c>
      <c r="U19" s="22">
        <f t="shared" si="8"/>
        <v>58.8</v>
      </c>
      <c r="V19" s="22">
        <v>132</v>
      </c>
      <c r="W19" s="22">
        <v>113</v>
      </c>
      <c r="X19" s="16">
        <v>156</v>
      </c>
      <c r="Y19" s="25">
        <f t="shared" si="9"/>
        <v>266.51162790697674</v>
      </c>
      <c r="Z19" s="25">
        <f t="shared" si="10"/>
        <v>27.6</v>
      </c>
      <c r="AA19" s="22">
        <f t="shared" si="11"/>
        <v>61.199999999999996</v>
      </c>
      <c r="AB19" s="22">
        <v>134</v>
      </c>
      <c r="AC19" s="22">
        <v>112</v>
      </c>
      <c r="AD19" s="16">
        <v>162</v>
      </c>
      <c r="AE19" s="25">
        <f t="shared" si="12"/>
        <v>266.39999999999998</v>
      </c>
      <c r="AF19" s="25">
        <f t="shared" si="13"/>
        <v>30.9</v>
      </c>
      <c r="AG19" s="25">
        <f t="shared" si="14"/>
        <v>63.5</v>
      </c>
    </row>
    <row r="20" spans="2:33" x14ac:dyDescent="0.4">
      <c r="B20" s="1230"/>
      <c r="C20" s="18">
        <v>6</v>
      </c>
      <c r="D20" s="18">
        <v>152</v>
      </c>
      <c r="E20" s="18">
        <v>144</v>
      </c>
      <c r="F20" s="18">
        <v>164</v>
      </c>
      <c r="G20" s="26">
        <f t="shared" si="0"/>
        <v>264</v>
      </c>
      <c r="H20" s="26">
        <f t="shared" si="1"/>
        <v>12.2</v>
      </c>
      <c r="I20" s="18">
        <f t="shared" si="2"/>
        <v>64.3</v>
      </c>
      <c r="J20" s="18">
        <v>153</v>
      </c>
      <c r="K20" s="18">
        <v>143</v>
      </c>
      <c r="L20" s="18">
        <v>170</v>
      </c>
      <c r="M20" s="26">
        <f t="shared" si="3"/>
        <v>262.22222222222223</v>
      </c>
      <c r="N20" s="26">
        <f t="shared" si="4"/>
        <v>15.9</v>
      </c>
      <c r="O20" s="18">
        <f t="shared" si="5"/>
        <v>66.7</v>
      </c>
      <c r="P20" s="18">
        <v>155</v>
      </c>
      <c r="Q20" s="18">
        <v>141</v>
      </c>
      <c r="R20" s="18">
        <v>176</v>
      </c>
      <c r="S20" s="26">
        <f t="shared" si="6"/>
        <v>264</v>
      </c>
      <c r="T20" s="26">
        <f t="shared" si="7"/>
        <v>19.900000000000002</v>
      </c>
      <c r="U20" s="18">
        <f t="shared" si="8"/>
        <v>69</v>
      </c>
      <c r="V20" s="18">
        <v>157</v>
      </c>
      <c r="W20" s="18">
        <v>140</v>
      </c>
      <c r="X20" s="18">
        <v>182</v>
      </c>
      <c r="Y20" s="26">
        <f t="shared" si="9"/>
        <v>264.28571428571428</v>
      </c>
      <c r="Z20" s="26">
        <f t="shared" si="10"/>
        <v>23.1</v>
      </c>
      <c r="AA20" s="18">
        <f t="shared" si="11"/>
        <v>71.399999999999991</v>
      </c>
      <c r="AB20" s="18">
        <v>159</v>
      </c>
      <c r="AC20" s="18">
        <v>138</v>
      </c>
      <c r="AD20" s="18">
        <v>188</v>
      </c>
      <c r="AE20" s="26">
        <f t="shared" si="12"/>
        <v>265.2</v>
      </c>
      <c r="AF20" s="26">
        <f t="shared" si="13"/>
        <v>26.6</v>
      </c>
      <c r="AG20" s="26">
        <f t="shared" si="14"/>
        <v>73.7</v>
      </c>
    </row>
    <row r="21" spans="2:33" x14ac:dyDescent="0.4">
      <c r="B21" s="1230"/>
      <c r="C21" s="18">
        <v>7</v>
      </c>
      <c r="D21" s="18">
        <v>177</v>
      </c>
      <c r="E21" s="18">
        <v>170</v>
      </c>
      <c r="F21" s="18">
        <v>190</v>
      </c>
      <c r="G21" s="26">
        <f t="shared" si="0"/>
        <v>261</v>
      </c>
      <c r="H21" s="26">
        <f t="shared" si="1"/>
        <v>10.5</v>
      </c>
      <c r="I21" s="18">
        <f t="shared" si="2"/>
        <v>74.5</v>
      </c>
      <c r="J21" s="18">
        <v>179</v>
      </c>
      <c r="K21" s="18">
        <v>169</v>
      </c>
      <c r="L21" s="18">
        <v>196</v>
      </c>
      <c r="M21" s="26">
        <f t="shared" si="3"/>
        <v>262.22222222222223</v>
      </c>
      <c r="N21" s="26">
        <f t="shared" si="4"/>
        <v>13.8</v>
      </c>
      <c r="O21" s="18">
        <f t="shared" si="5"/>
        <v>76.900000000000006</v>
      </c>
      <c r="P21" s="18">
        <v>181</v>
      </c>
      <c r="Q21" s="18">
        <v>168</v>
      </c>
      <c r="R21" s="18">
        <v>202</v>
      </c>
      <c r="S21" s="26">
        <f t="shared" si="6"/>
        <v>262.94117647058823</v>
      </c>
      <c r="T21" s="26">
        <f t="shared" si="7"/>
        <v>16.8</v>
      </c>
      <c r="U21" s="18">
        <f t="shared" si="8"/>
        <v>79.2</v>
      </c>
      <c r="V21" s="18">
        <v>182</v>
      </c>
      <c r="W21" s="18">
        <v>166</v>
      </c>
      <c r="X21" s="18">
        <v>208</v>
      </c>
      <c r="Y21" s="26">
        <f t="shared" si="9"/>
        <v>262.85714285714283</v>
      </c>
      <c r="Z21" s="26">
        <f t="shared" si="10"/>
        <v>20.200000000000003</v>
      </c>
      <c r="AA21" s="18">
        <f t="shared" si="11"/>
        <v>81.599999999999994</v>
      </c>
      <c r="AB21" s="18">
        <v>184</v>
      </c>
      <c r="AC21" s="18">
        <v>165</v>
      </c>
      <c r="AD21" s="18">
        <v>214</v>
      </c>
      <c r="AE21" s="26">
        <f t="shared" si="12"/>
        <v>263.26530612244898</v>
      </c>
      <c r="AF21" s="26">
        <f t="shared" si="13"/>
        <v>22.900000000000002</v>
      </c>
      <c r="AG21" s="26">
        <f t="shared" si="14"/>
        <v>83.899999999999991</v>
      </c>
    </row>
    <row r="22" spans="2:33" x14ac:dyDescent="0.4">
      <c r="B22" s="1230"/>
      <c r="C22" s="18">
        <v>8</v>
      </c>
      <c r="D22" s="18">
        <v>203</v>
      </c>
      <c r="E22" s="18">
        <v>197</v>
      </c>
      <c r="F22" s="18">
        <v>216</v>
      </c>
      <c r="G22" s="26">
        <f t="shared" si="0"/>
        <v>258.9473684210526</v>
      </c>
      <c r="H22" s="26">
        <f t="shared" si="1"/>
        <v>8.7999999999999989</v>
      </c>
      <c r="I22" s="18">
        <f t="shared" si="2"/>
        <v>84.7</v>
      </c>
      <c r="J22" s="18">
        <v>205</v>
      </c>
      <c r="K22" s="18">
        <v>196</v>
      </c>
      <c r="L22" s="18">
        <v>223</v>
      </c>
      <c r="M22" s="26">
        <f t="shared" si="3"/>
        <v>260</v>
      </c>
      <c r="N22" s="26">
        <f t="shared" si="4"/>
        <v>12.1</v>
      </c>
      <c r="O22" s="18">
        <f t="shared" si="5"/>
        <v>87.5</v>
      </c>
      <c r="P22" s="18">
        <v>207</v>
      </c>
      <c r="Q22" s="18">
        <v>194</v>
      </c>
      <c r="R22" s="18">
        <v>230</v>
      </c>
      <c r="S22" s="26">
        <f t="shared" si="6"/>
        <v>261.66666666666669</v>
      </c>
      <c r="T22" s="26">
        <f t="shared" si="7"/>
        <v>15.7</v>
      </c>
      <c r="U22" s="18">
        <f t="shared" si="8"/>
        <v>90.2</v>
      </c>
      <c r="V22" s="18">
        <v>208</v>
      </c>
      <c r="W22" s="18">
        <v>193</v>
      </c>
      <c r="X22" s="18">
        <v>236</v>
      </c>
      <c r="Y22" s="26">
        <f t="shared" si="9"/>
        <v>260.93023255813955</v>
      </c>
      <c r="Z22" s="26">
        <f t="shared" si="10"/>
        <v>18.2</v>
      </c>
      <c r="AA22" s="18">
        <f t="shared" si="11"/>
        <v>92.5</v>
      </c>
      <c r="AB22" s="18">
        <v>210</v>
      </c>
      <c r="AC22" s="18">
        <v>191</v>
      </c>
      <c r="AD22" s="18">
        <v>244</v>
      </c>
      <c r="AE22" s="26">
        <f t="shared" si="12"/>
        <v>261.50943396226415</v>
      </c>
      <c r="AF22" s="26">
        <f t="shared" si="13"/>
        <v>21.7</v>
      </c>
      <c r="AG22" s="26">
        <f t="shared" si="14"/>
        <v>95.7</v>
      </c>
    </row>
    <row r="23" spans="2:33" x14ac:dyDescent="0.4">
      <c r="B23" s="1231"/>
      <c r="C23" s="20">
        <v>9</v>
      </c>
      <c r="D23" s="20">
        <v>230</v>
      </c>
      <c r="E23" s="20">
        <v>224</v>
      </c>
      <c r="F23" s="20">
        <v>244</v>
      </c>
      <c r="G23" s="27">
        <f t="shared" si="0"/>
        <v>258</v>
      </c>
      <c r="H23" s="27">
        <f t="shared" si="1"/>
        <v>8.2000000000000011</v>
      </c>
      <c r="I23" s="20">
        <f t="shared" si="2"/>
        <v>95.7</v>
      </c>
      <c r="J23" s="20">
        <v>232</v>
      </c>
      <c r="K23" s="20">
        <v>222</v>
      </c>
      <c r="L23" s="20">
        <v>252</v>
      </c>
      <c r="M23" s="27">
        <f t="shared" si="3"/>
        <v>260</v>
      </c>
      <c r="N23" s="27">
        <f t="shared" si="4"/>
        <v>11.899999999999999</v>
      </c>
      <c r="O23" s="20">
        <f t="shared" si="5"/>
        <v>98.8</v>
      </c>
      <c r="P23" s="20">
        <v>233</v>
      </c>
      <c r="Q23" s="20">
        <v>221</v>
      </c>
      <c r="R23" s="20">
        <v>260</v>
      </c>
      <c r="S23" s="27">
        <f t="shared" si="6"/>
        <v>258.46153846153845</v>
      </c>
      <c r="T23" s="27">
        <f t="shared" si="7"/>
        <v>15</v>
      </c>
      <c r="U23" s="20">
        <f t="shared" si="8"/>
        <v>102</v>
      </c>
      <c r="V23" s="20">
        <v>235</v>
      </c>
      <c r="W23" s="20">
        <v>219</v>
      </c>
      <c r="X23" s="20">
        <v>268</v>
      </c>
      <c r="Y23" s="27">
        <f t="shared" si="9"/>
        <v>259.59183673469386</v>
      </c>
      <c r="Z23" s="27">
        <f t="shared" si="10"/>
        <v>18.3</v>
      </c>
      <c r="AA23" s="20">
        <f t="shared" si="11"/>
        <v>105.1</v>
      </c>
      <c r="AB23" s="20">
        <v>238</v>
      </c>
      <c r="AC23" s="20">
        <v>217</v>
      </c>
      <c r="AD23" s="20">
        <v>276</v>
      </c>
      <c r="AE23" s="27">
        <f t="shared" si="12"/>
        <v>261.35593220338984</v>
      </c>
      <c r="AF23" s="27">
        <f t="shared" si="13"/>
        <v>21.4</v>
      </c>
      <c r="AG23" s="27">
        <f t="shared" si="14"/>
        <v>108.2</v>
      </c>
    </row>
    <row r="24" spans="2:33" x14ac:dyDescent="0.4">
      <c r="B24" s="1229" t="s">
        <v>223</v>
      </c>
      <c r="C24" s="22">
        <v>5</v>
      </c>
      <c r="D24" s="22">
        <v>123</v>
      </c>
      <c r="E24" s="22">
        <v>119</v>
      </c>
      <c r="F24" s="16">
        <v>140</v>
      </c>
      <c r="G24" s="25">
        <f t="shared" si="0"/>
        <v>251.42857142857142</v>
      </c>
      <c r="H24" s="25">
        <f t="shared" si="1"/>
        <v>15</v>
      </c>
      <c r="I24" s="22">
        <f t="shared" si="2"/>
        <v>54.900000000000006</v>
      </c>
      <c r="J24" s="22">
        <v>124</v>
      </c>
      <c r="K24" s="22">
        <v>118</v>
      </c>
      <c r="L24" s="16">
        <v>146</v>
      </c>
      <c r="M24" s="25">
        <f t="shared" si="3"/>
        <v>252.85714285714286</v>
      </c>
      <c r="N24" s="25">
        <f t="shared" si="4"/>
        <v>19.2</v>
      </c>
      <c r="O24" s="22">
        <f t="shared" si="5"/>
        <v>57.3</v>
      </c>
      <c r="P24" s="22">
        <v>125</v>
      </c>
      <c r="Q24" s="22">
        <v>116</v>
      </c>
      <c r="R24" s="16">
        <v>153</v>
      </c>
      <c r="S24" s="25">
        <f t="shared" si="6"/>
        <v>254.59459459459458</v>
      </c>
      <c r="T24" s="25">
        <f t="shared" si="7"/>
        <v>24.2</v>
      </c>
      <c r="U24" s="22">
        <f t="shared" si="8"/>
        <v>60</v>
      </c>
      <c r="V24" s="22">
        <v>125</v>
      </c>
      <c r="W24" s="22">
        <v>115</v>
      </c>
      <c r="X24" s="16">
        <v>159</v>
      </c>
      <c r="Y24" s="25">
        <f t="shared" si="9"/>
        <v>253.63636363636363</v>
      </c>
      <c r="Z24" s="25">
        <f t="shared" si="10"/>
        <v>27.700000000000003</v>
      </c>
      <c r="AA24" s="22">
        <f t="shared" si="11"/>
        <v>62.4</v>
      </c>
      <c r="AB24" s="22">
        <v>126</v>
      </c>
      <c r="AC24" s="22">
        <v>114</v>
      </c>
      <c r="AD24" s="16">
        <v>165</v>
      </c>
      <c r="AE24" s="25">
        <f t="shared" si="12"/>
        <v>254.11764705882354</v>
      </c>
      <c r="AF24" s="25">
        <f t="shared" si="13"/>
        <v>30.9</v>
      </c>
      <c r="AG24" s="25">
        <f t="shared" si="14"/>
        <v>64.7</v>
      </c>
    </row>
    <row r="25" spans="2:33" x14ac:dyDescent="0.4">
      <c r="B25" s="1230"/>
      <c r="C25" s="18">
        <v>6</v>
      </c>
      <c r="D25" s="18">
        <v>149</v>
      </c>
      <c r="E25" s="18">
        <v>145</v>
      </c>
      <c r="F25" s="18">
        <v>165</v>
      </c>
      <c r="G25" s="26">
        <f t="shared" si="0"/>
        <v>252</v>
      </c>
      <c r="H25" s="26">
        <f t="shared" si="1"/>
        <v>12.1</v>
      </c>
      <c r="I25" s="18">
        <f t="shared" si="2"/>
        <v>64.7</v>
      </c>
      <c r="J25" s="18">
        <v>149</v>
      </c>
      <c r="K25" s="18">
        <v>144</v>
      </c>
      <c r="L25" s="18">
        <v>171</v>
      </c>
      <c r="M25" s="26">
        <f t="shared" si="3"/>
        <v>251.11111111111111</v>
      </c>
      <c r="N25" s="26">
        <f t="shared" si="4"/>
        <v>15.8</v>
      </c>
      <c r="O25" s="18">
        <f t="shared" si="5"/>
        <v>67.100000000000009</v>
      </c>
      <c r="P25" s="18">
        <v>150</v>
      </c>
      <c r="Q25" s="18">
        <v>143</v>
      </c>
      <c r="R25" s="18">
        <v>178</v>
      </c>
      <c r="S25" s="26">
        <f t="shared" si="6"/>
        <v>252</v>
      </c>
      <c r="T25" s="26">
        <f t="shared" si="7"/>
        <v>19.7</v>
      </c>
      <c r="U25" s="18">
        <f t="shared" si="8"/>
        <v>69.8</v>
      </c>
      <c r="V25" s="18">
        <v>150</v>
      </c>
      <c r="W25" s="18">
        <v>142</v>
      </c>
      <c r="X25" s="18">
        <v>184</v>
      </c>
      <c r="Y25" s="26">
        <f t="shared" si="9"/>
        <v>251.42857142857142</v>
      </c>
      <c r="Z25" s="26">
        <f t="shared" si="10"/>
        <v>22.8</v>
      </c>
      <c r="AA25" s="18">
        <f t="shared" si="11"/>
        <v>72.2</v>
      </c>
      <c r="AB25" s="18">
        <v>151</v>
      </c>
      <c r="AC25" s="18">
        <v>140</v>
      </c>
      <c r="AD25" s="18">
        <v>191</v>
      </c>
      <c r="AE25" s="26">
        <f t="shared" si="12"/>
        <v>252.94117647058823</v>
      </c>
      <c r="AF25" s="26">
        <f t="shared" si="13"/>
        <v>26.700000000000003</v>
      </c>
      <c r="AG25" s="26">
        <f t="shared" si="14"/>
        <v>74.900000000000006</v>
      </c>
    </row>
    <row r="26" spans="2:33" x14ac:dyDescent="0.4">
      <c r="B26" s="1230"/>
      <c r="C26" s="18">
        <v>7</v>
      </c>
      <c r="D26" s="18">
        <v>174</v>
      </c>
      <c r="E26" s="18">
        <v>171</v>
      </c>
      <c r="F26" s="18">
        <v>191</v>
      </c>
      <c r="G26" s="26">
        <f t="shared" si="0"/>
        <v>249</v>
      </c>
      <c r="H26" s="26">
        <f t="shared" si="1"/>
        <v>10.5</v>
      </c>
      <c r="I26" s="18">
        <f t="shared" si="2"/>
        <v>74.900000000000006</v>
      </c>
      <c r="J26" s="18">
        <v>175</v>
      </c>
      <c r="K26" s="18">
        <v>170</v>
      </c>
      <c r="L26" s="18">
        <v>198</v>
      </c>
      <c r="M26" s="26">
        <f t="shared" si="3"/>
        <v>250.71428571428572</v>
      </c>
      <c r="N26" s="26">
        <f t="shared" si="4"/>
        <v>14.099999999999998</v>
      </c>
      <c r="O26" s="18">
        <f t="shared" si="5"/>
        <v>77.600000000000009</v>
      </c>
      <c r="P26" s="18">
        <v>175</v>
      </c>
      <c r="Q26" s="18">
        <v>169</v>
      </c>
      <c r="R26" s="18">
        <v>204</v>
      </c>
      <c r="S26" s="26">
        <f t="shared" si="6"/>
        <v>250.28571428571428</v>
      </c>
      <c r="T26" s="26">
        <f t="shared" si="7"/>
        <v>17.2</v>
      </c>
      <c r="U26" s="18">
        <f t="shared" si="8"/>
        <v>80</v>
      </c>
      <c r="V26" s="18">
        <v>175</v>
      </c>
      <c r="W26" s="18">
        <v>168</v>
      </c>
      <c r="X26" s="18">
        <v>211</v>
      </c>
      <c r="Y26" s="26">
        <f t="shared" si="9"/>
        <v>249.76744186046511</v>
      </c>
      <c r="Z26" s="26">
        <f t="shared" si="10"/>
        <v>20.399999999999999</v>
      </c>
      <c r="AA26" s="18">
        <f t="shared" si="11"/>
        <v>82.699999999999989</v>
      </c>
      <c r="AB26" s="18">
        <v>176</v>
      </c>
      <c r="AC26" s="18">
        <v>167</v>
      </c>
      <c r="AD26" s="18">
        <v>218</v>
      </c>
      <c r="AE26" s="26">
        <f t="shared" si="12"/>
        <v>250.58823529411765</v>
      </c>
      <c r="AF26" s="26">
        <f t="shared" si="13"/>
        <v>23.400000000000002</v>
      </c>
      <c r="AG26" s="26">
        <f t="shared" si="14"/>
        <v>85.5</v>
      </c>
    </row>
    <row r="27" spans="2:33" x14ac:dyDescent="0.4">
      <c r="B27" s="1230"/>
      <c r="C27" s="18">
        <v>8</v>
      </c>
      <c r="D27" s="18">
        <v>200</v>
      </c>
      <c r="E27" s="18">
        <v>198</v>
      </c>
      <c r="F27" s="18">
        <v>217</v>
      </c>
      <c r="G27" s="26">
        <f t="shared" si="0"/>
        <v>246.31578947368422</v>
      </c>
      <c r="H27" s="26">
        <f t="shared" si="1"/>
        <v>8.7999999999999989</v>
      </c>
      <c r="I27" s="18">
        <f t="shared" si="2"/>
        <v>85.1</v>
      </c>
      <c r="J27" s="18">
        <v>201</v>
      </c>
      <c r="K27" s="18">
        <v>197</v>
      </c>
      <c r="L27" s="18">
        <v>224</v>
      </c>
      <c r="M27" s="26">
        <f t="shared" si="3"/>
        <v>248.88888888888889</v>
      </c>
      <c r="N27" s="26">
        <f t="shared" si="4"/>
        <v>12.1</v>
      </c>
      <c r="O27" s="18">
        <f t="shared" si="5"/>
        <v>87.8</v>
      </c>
      <c r="P27" s="18">
        <v>201</v>
      </c>
      <c r="Q27" s="18">
        <v>196</v>
      </c>
      <c r="R27" s="18">
        <v>232</v>
      </c>
      <c r="S27" s="26">
        <f t="shared" si="6"/>
        <v>248.33333333333334</v>
      </c>
      <c r="T27" s="26">
        <f t="shared" si="7"/>
        <v>15.5</v>
      </c>
      <c r="U27" s="18">
        <f t="shared" si="8"/>
        <v>91</v>
      </c>
      <c r="V27" s="18">
        <v>201</v>
      </c>
      <c r="W27" s="18">
        <v>194</v>
      </c>
      <c r="X27" s="18">
        <v>240</v>
      </c>
      <c r="Y27" s="26">
        <f t="shared" si="9"/>
        <v>249.13043478260869</v>
      </c>
      <c r="Z27" s="26">
        <f t="shared" si="10"/>
        <v>19.2</v>
      </c>
      <c r="AA27" s="18">
        <f t="shared" si="11"/>
        <v>94.1</v>
      </c>
      <c r="AB27" s="18">
        <v>202</v>
      </c>
      <c r="AC27" s="18">
        <v>193</v>
      </c>
      <c r="AD27" s="18">
        <v>248</v>
      </c>
      <c r="AE27" s="26">
        <f t="shared" si="12"/>
        <v>249.81818181818181</v>
      </c>
      <c r="AF27" s="26">
        <f t="shared" si="13"/>
        <v>22.2</v>
      </c>
      <c r="AG27" s="26">
        <f t="shared" si="14"/>
        <v>97.3</v>
      </c>
    </row>
    <row r="28" spans="2:33" x14ac:dyDescent="0.4">
      <c r="B28" s="1231"/>
      <c r="C28" s="20">
        <v>9</v>
      </c>
      <c r="D28" s="20">
        <v>227</v>
      </c>
      <c r="E28" s="20">
        <v>225</v>
      </c>
      <c r="F28" s="20">
        <v>245</v>
      </c>
      <c r="G28" s="27">
        <f t="shared" si="0"/>
        <v>246</v>
      </c>
      <c r="H28" s="27">
        <f t="shared" si="1"/>
        <v>8.2000000000000011</v>
      </c>
      <c r="I28" s="20">
        <f t="shared" si="2"/>
        <v>96.1</v>
      </c>
      <c r="J28" s="20">
        <v>227</v>
      </c>
      <c r="K28" s="20">
        <v>224</v>
      </c>
      <c r="L28" s="20">
        <v>254</v>
      </c>
      <c r="M28" s="27">
        <f t="shared" si="3"/>
        <v>246</v>
      </c>
      <c r="N28" s="27">
        <f t="shared" si="4"/>
        <v>11.799999999999999</v>
      </c>
      <c r="O28" s="20">
        <f t="shared" si="5"/>
        <v>99.6</v>
      </c>
      <c r="P28" s="20">
        <v>227</v>
      </c>
      <c r="Q28" s="20">
        <v>223</v>
      </c>
      <c r="R28" s="20">
        <v>262</v>
      </c>
      <c r="S28" s="27">
        <f t="shared" si="6"/>
        <v>246.15384615384616</v>
      </c>
      <c r="T28" s="27">
        <f t="shared" si="7"/>
        <v>14.899999999999999</v>
      </c>
      <c r="U28" s="20">
        <f t="shared" si="8"/>
        <v>102.69999999999999</v>
      </c>
      <c r="V28" s="20">
        <v>226</v>
      </c>
      <c r="W28" s="20">
        <v>221</v>
      </c>
      <c r="X28" s="20">
        <v>271</v>
      </c>
      <c r="Y28" s="27">
        <f t="shared" si="9"/>
        <v>246</v>
      </c>
      <c r="Z28" s="27">
        <f t="shared" si="10"/>
        <v>18.5</v>
      </c>
      <c r="AA28" s="20">
        <f t="shared" si="11"/>
        <v>106.3</v>
      </c>
      <c r="AB28" s="20">
        <v>227</v>
      </c>
      <c r="AC28" s="20">
        <v>220</v>
      </c>
      <c r="AD28" s="20">
        <v>281</v>
      </c>
      <c r="AE28" s="27">
        <f t="shared" si="12"/>
        <v>246.88524590163934</v>
      </c>
      <c r="AF28" s="27">
        <f t="shared" si="13"/>
        <v>21.7</v>
      </c>
      <c r="AG28" s="27">
        <f t="shared" si="14"/>
        <v>110.2</v>
      </c>
    </row>
    <row r="29" spans="2:33" x14ac:dyDescent="0.4">
      <c r="B29" s="1229" t="s">
        <v>224</v>
      </c>
      <c r="C29" s="22">
        <v>5</v>
      </c>
      <c r="D29" s="22">
        <v>120</v>
      </c>
      <c r="E29" s="22">
        <v>120</v>
      </c>
      <c r="F29" s="16">
        <v>141</v>
      </c>
      <c r="G29" s="25">
        <f t="shared" si="0"/>
        <v>240</v>
      </c>
      <c r="H29" s="25">
        <f t="shared" si="1"/>
        <v>14.899999999999999</v>
      </c>
      <c r="I29" s="22">
        <f t="shared" si="2"/>
        <v>55.300000000000004</v>
      </c>
      <c r="J29" s="22">
        <v>119</v>
      </c>
      <c r="K29" s="22">
        <v>119</v>
      </c>
      <c r="L29" s="16">
        <v>147</v>
      </c>
      <c r="M29" s="25">
        <f t="shared" si="3"/>
        <v>240</v>
      </c>
      <c r="N29" s="25">
        <f t="shared" si="4"/>
        <v>19</v>
      </c>
      <c r="O29" s="22">
        <f t="shared" si="5"/>
        <v>57.599999999999994</v>
      </c>
      <c r="P29" s="22">
        <v>118</v>
      </c>
      <c r="Q29" s="22">
        <v>118</v>
      </c>
      <c r="R29" s="16">
        <v>154</v>
      </c>
      <c r="S29" s="25">
        <f t="shared" si="6"/>
        <v>240</v>
      </c>
      <c r="T29" s="25">
        <f t="shared" si="7"/>
        <v>23.400000000000002</v>
      </c>
      <c r="U29" s="22">
        <f t="shared" si="8"/>
        <v>60.4</v>
      </c>
      <c r="V29" s="22">
        <v>118</v>
      </c>
      <c r="W29" s="22">
        <v>117</v>
      </c>
      <c r="X29" s="16">
        <v>161</v>
      </c>
      <c r="Y29" s="25">
        <f t="shared" si="9"/>
        <v>241.36363636363637</v>
      </c>
      <c r="Z29" s="25">
        <f t="shared" si="10"/>
        <v>27.3</v>
      </c>
      <c r="AA29" s="22">
        <f t="shared" si="11"/>
        <v>63.1</v>
      </c>
      <c r="AB29" s="22">
        <v>117</v>
      </c>
      <c r="AC29" s="22">
        <v>116</v>
      </c>
      <c r="AD29" s="16">
        <v>167</v>
      </c>
      <c r="AE29" s="25">
        <f t="shared" si="12"/>
        <v>241.1764705882353</v>
      </c>
      <c r="AF29" s="25">
        <f t="shared" si="13"/>
        <v>30.5</v>
      </c>
      <c r="AG29" s="25">
        <f t="shared" si="14"/>
        <v>65.5</v>
      </c>
    </row>
    <row r="30" spans="2:33" x14ac:dyDescent="0.4">
      <c r="B30" s="1230"/>
      <c r="C30" s="18">
        <v>6</v>
      </c>
      <c r="D30" s="18">
        <v>145</v>
      </c>
      <c r="E30" s="18">
        <v>146</v>
      </c>
      <c r="F30" s="18">
        <v>166</v>
      </c>
      <c r="G30" s="26">
        <f t="shared" si="0"/>
        <v>237.14285714285714</v>
      </c>
      <c r="H30" s="26">
        <f t="shared" si="1"/>
        <v>12.7</v>
      </c>
      <c r="I30" s="18">
        <f t="shared" si="2"/>
        <v>65.100000000000009</v>
      </c>
      <c r="J30" s="18">
        <v>144</v>
      </c>
      <c r="K30" s="18">
        <v>145</v>
      </c>
      <c r="L30" s="18">
        <v>172</v>
      </c>
      <c r="M30" s="26">
        <f t="shared" si="3"/>
        <v>237.85714285714286</v>
      </c>
      <c r="N30" s="26">
        <f t="shared" si="4"/>
        <v>16.3</v>
      </c>
      <c r="O30" s="18">
        <f t="shared" si="5"/>
        <v>67.5</v>
      </c>
      <c r="P30" s="18">
        <v>144</v>
      </c>
      <c r="Q30" s="18">
        <v>145</v>
      </c>
      <c r="R30" s="18">
        <v>172</v>
      </c>
      <c r="S30" s="26">
        <f t="shared" si="6"/>
        <v>237.85714285714286</v>
      </c>
      <c r="T30" s="26">
        <f t="shared" si="7"/>
        <v>16.3</v>
      </c>
      <c r="U30" s="18">
        <f t="shared" si="8"/>
        <v>67.5</v>
      </c>
      <c r="V30" s="18">
        <v>142</v>
      </c>
      <c r="W30" s="18">
        <v>144</v>
      </c>
      <c r="X30" s="18">
        <v>186</v>
      </c>
      <c r="Y30" s="26">
        <f t="shared" si="9"/>
        <v>237.27272727272728</v>
      </c>
      <c r="Z30" s="26">
        <f t="shared" si="10"/>
        <v>23.7</v>
      </c>
      <c r="AA30" s="18">
        <f t="shared" si="11"/>
        <v>72.899999999999991</v>
      </c>
      <c r="AB30" s="18">
        <v>141</v>
      </c>
      <c r="AC30" s="18">
        <v>143</v>
      </c>
      <c r="AD30" s="18">
        <v>193</v>
      </c>
      <c r="AE30" s="26">
        <f t="shared" si="12"/>
        <v>237.69230769230768</v>
      </c>
      <c r="AF30" s="26">
        <f t="shared" si="13"/>
        <v>26.900000000000002</v>
      </c>
      <c r="AG30" s="26">
        <f t="shared" si="14"/>
        <v>75.7</v>
      </c>
    </row>
    <row r="31" spans="2:33" x14ac:dyDescent="0.4">
      <c r="B31" s="1230"/>
      <c r="C31" s="18">
        <v>7</v>
      </c>
      <c r="D31" s="18">
        <v>171</v>
      </c>
      <c r="E31" s="18">
        <v>172</v>
      </c>
      <c r="F31" s="18">
        <v>192</v>
      </c>
      <c r="G31" s="26">
        <f t="shared" si="0"/>
        <v>237.14285714285714</v>
      </c>
      <c r="H31" s="26">
        <f t="shared" si="1"/>
        <v>10.9</v>
      </c>
      <c r="I31" s="18">
        <f t="shared" si="2"/>
        <v>75.3</v>
      </c>
      <c r="J31" s="18">
        <v>170</v>
      </c>
      <c r="K31" s="18">
        <v>171</v>
      </c>
      <c r="L31" s="18">
        <v>199</v>
      </c>
      <c r="M31" s="26">
        <f t="shared" si="3"/>
        <v>237.93103448275863</v>
      </c>
      <c r="N31" s="26">
        <f t="shared" si="4"/>
        <v>14.6</v>
      </c>
      <c r="O31" s="18">
        <f t="shared" si="5"/>
        <v>78</v>
      </c>
      <c r="P31" s="18">
        <v>169</v>
      </c>
      <c r="Q31" s="18">
        <v>171</v>
      </c>
      <c r="R31" s="18">
        <v>206</v>
      </c>
      <c r="S31" s="26">
        <f t="shared" si="6"/>
        <v>236.75675675675674</v>
      </c>
      <c r="T31" s="26">
        <f t="shared" si="7"/>
        <v>18</v>
      </c>
      <c r="U31" s="18">
        <f t="shared" si="8"/>
        <v>80.800000000000011</v>
      </c>
      <c r="V31" s="18">
        <v>168</v>
      </c>
      <c r="W31" s="18">
        <v>170</v>
      </c>
      <c r="X31" s="18">
        <v>213</v>
      </c>
      <c r="Y31" s="26">
        <f t="shared" si="9"/>
        <v>237.33333333333334</v>
      </c>
      <c r="Z31" s="26">
        <f t="shared" si="10"/>
        <v>21.099999999999998</v>
      </c>
      <c r="AA31" s="18">
        <f t="shared" si="11"/>
        <v>83.5</v>
      </c>
      <c r="AB31" s="18">
        <v>166</v>
      </c>
      <c r="AC31" s="18">
        <v>169</v>
      </c>
      <c r="AD31" s="18">
        <v>220</v>
      </c>
      <c r="AE31" s="26">
        <f t="shared" si="12"/>
        <v>236.66666666666666</v>
      </c>
      <c r="AF31" s="26">
        <f t="shared" si="13"/>
        <v>24.5</v>
      </c>
      <c r="AG31" s="26">
        <f t="shared" si="14"/>
        <v>86.3</v>
      </c>
    </row>
    <row r="32" spans="2:33" x14ac:dyDescent="0.4">
      <c r="B32" s="1230"/>
      <c r="C32" s="18">
        <v>8</v>
      </c>
      <c r="D32" s="18">
        <v>197</v>
      </c>
      <c r="E32" s="18">
        <v>199</v>
      </c>
      <c r="F32" s="18">
        <v>217</v>
      </c>
      <c r="G32" s="26">
        <f t="shared" si="0"/>
        <v>234</v>
      </c>
      <c r="H32" s="26">
        <f t="shared" si="1"/>
        <v>9.1999999999999993</v>
      </c>
      <c r="I32" s="18">
        <f t="shared" si="2"/>
        <v>85.1</v>
      </c>
      <c r="J32" s="18">
        <v>196</v>
      </c>
      <c r="K32" s="18">
        <v>198</v>
      </c>
      <c r="L32" s="18">
        <v>225</v>
      </c>
      <c r="M32" s="26">
        <f t="shared" si="3"/>
        <v>235.86206896551724</v>
      </c>
      <c r="N32" s="26">
        <f t="shared" si="4"/>
        <v>12.9</v>
      </c>
      <c r="O32" s="18">
        <f t="shared" si="5"/>
        <v>88.2</v>
      </c>
      <c r="P32" s="18">
        <v>194</v>
      </c>
      <c r="Q32" s="18">
        <v>197</v>
      </c>
      <c r="R32" s="18">
        <v>233</v>
      </c>
      <c r="S32" s="26">
        <f t="shared" si="6"/>
        <v>235.38461538461539</v>
      </c>
      <c r="T32" s="26">
        <f t="shared" si="7"/>
        <v>16.7</v>
      </c>
      <c r="U32" s="18">
        <f t="shared" si="8"/>
        <v>91.4</v>
      </c>
      <c r="V32" s="18">
        <v>193</v>
      </c>
      <c r="W32" s="18">
        <v>197</v>
      </c>
      <c r="X32" s="18">
        <v>242</v>
      </c>
      <c r="Y32" s="26">
        <f t="shared" si="9"/>
        <v>235.10204081632654</v>
      </c>
      <c r="Z32" s="26">
        <f t="shared" si="10"/>
        <v>20.200000000000003</v>
      </c>
      <c r="AA32" s="18">
        <f t="shared" si="11"/>
        <v>94.899999999999991</v>
      </c>
      <c r="AB32" s="18">
        <v>191</v>
      </c>
      <c r="AC32" s="18">
        <v>196</v>
      </c>
      <c r="AD32" s="18">
        <v>251</v>
      </c>
      <c r="AE32" s="26">
        <f t="shared" si="12"/>
        <v>235</v>
      </c>
      <c r="AF32" s="26">
        <f t="shared" si="13"/>
        <v>23.9</v>
      </c>
      <c r="AG32" s="26">
        <f t="shared" si="14"/>
        <v>98.4</v>
      </c>
    </row>
    <row r="33" spans="2:33" x14ac:dyDescent="0.4">
      <c r="B33" s="1231"/>
      <c r="C33" s="20">
        <v>9</v>
      </c>
      <c r="D33" s="20">
        <v>224</v>
      </c>
      <c r="E33" s="20">
        <v>226</v>
      </c>
      <c r="F33" s="20">
        <v>246</v>
      </c>
      <c r="G33" s="27">
        <f t="shared" si="0"/>
        <v>234.54545454545453</v>
      </c>
      <c r="H33" s="27">
        <f t="shared" si="1"/>
        <v>8.9</v>
      </c>
      <c r="I33" s="20">
        <f t="shared" si="2"/>
        <v>96.5</v>
      </c>
      <c r="J33" s="20">
        <v>222</v>
      </c>
      <c r="K33" s="20">
        <v>225</v>
      </c>
      <c r="L33" s="20">
        <v>255</v>
      </c>
      <c r="M33" s="27">
        <f t="shared" si="3"/>
        <v>234.54545454545453</v>
      </c>
      <c r="N33" s="27">
        <f t="shared" si="4"/>
        <v>12.9</v>
      </c>
      <c r="O33" s="20">
        <f t="shared" si="5"/>
        <v>100</v>
      </c>
      <c r="P33" s="20">
        <v>220</v>
      </c>
      <c r="Q33" s="20">
        <v>224</v>
      </c>
      <c r="R33" s="20">
        <v>264</v>
      </c>
      <c r="S33" s="27">
        <f t="shared" si="6"/>
        <v>234.54545454545453</v>
      </c>
      <c r="T33" s="27">
        <f t="shared" si="7"/>
        <v>16.7</v>
      </c>
      <c r="U33" s="20">
        <f t="shared" si="8"/>
        <v>103.49999999999999</v>
      </c>
      <c r="V33" s="20">
        <v>217</v>
      </c>
      <c r="W33" s="20">
        <v>224</v>
      </c>
      <c r="X33" s="20">
        <v>273</v>
      </c>
      <c r="Y33" s="27">
        <f t="shared" si="9"/>
        <v>232.5</v>
      </c>
      <c r="Z33" s="27">
        <f t="shared" si="10"/>
        <v>20.5</v>
      </c>
      <c r="AA33" s="20">
        <f t="shared" si="11"/>
        <v>107.1</v>
      </c>
      <c r="AB33" s="20">
        <v>216</v>
      </c>
      <c r="AC33" s="20">
        <v>223</v>
      </c>
      <c r="AD33" s="20">
        <v>284</v>
      </c>
      <c r="AE33" s="27">
        <f t="shared" si="12"/>
        <v>233.8235294117647</v>
      </c>
      <c r="AF33" s="27">
        <f t="shared" si="13"/>
        <v>23.9</v>
      </c>
      <c r="AG33" s="27">
        <f t="shared" si="14"/>
        <v>111.4</v>
      </c>
    </row>
    <row r="34" spans="2:33" x14ac:dyDescent="0.4">
      <c r="B34" s="1229" t="s">
        <v>225</v>
      </c>
      <c r="C34" s="22">
        <v>5</v>
      </c>
      <c r="D34" s="22">
        <v>116</v>
      </c>
      <c r="E34" s="22">
        <v>121</v>
      </c>
      <c r="F34" s="16">
        <v>141</v>
      </c>
      <c r="G34" s="25">
        <f t="shared" si="0"/>
        <v>228</v>
      </c>
      <c r="H34" s="25">
        <f t="shared" si="1"/>
        <v>17.7</v>
      </c>
      <c r="I34" s="22">
        <f t="shared" si="2"/>
        <v>55.300000000000004</v>
      </c>
      <c r="J34" s="22">
        <v>113</v>
      </c>
      <c r="K34" s="22">
        <v>121</v>
      </c>
      <c r="L34" s="16">
        <v>148</v>
      </c>
      <c r="M34" s="25">
        <f t="shared" si="3"/>
        <v>226.28571428571428</v>
      </c>
      <c r="N34" s="25">
        <f t="shared" si="4"/>
        <v>23.599999999999998</v>
      </c>
      <c r="O34" s="22">
        <f t="shared" si="5"/>
        <v>57.999999999999993</v>
      </c>
      <c r="P34" s="22">
        <v>111</v>
      </c>
      <c r="Q34" s="22">
        <v>120</v>
      </c>
      <c r="R34" s="16">
        <v>155</v>
      </c>
      <c r="S34" s="25">
        <f t="shared" si="6"/>
        <v>227.72727272727272</v>
      </c>
      <c r="T34" s="25">
        <f t="shared" si="7"/>
        <v>28.4</v>
      </c>
      <c r="U34" s="22">
        <f t="shared" si="8"/>
        <v>60.8</v>
      </c>
      <c r="V34" s="22">
        <v>108</v>
      </c>
      <c r="W34" s="22">
        <v>120</v>
      </c>
      <c r="X34" s="16">
        <v>162</v>
      </c>
      <c r="Y34" s="25">
        <f t="shared" si="9"/>
        <v>226.66666666666666</v>
      </c>
      <c r="Z34" s="25">
        <f t="shared" si="10"/>
        <v>33.300000000000004</v>
      </c>
      <c r="AA34" s="22">
        <f t="shared" si="11"/>
        <v>63.5</v>
      </c>
      <c r="AB34" s="22">
        <v>105</v>
      </c>
      <c r="AC34" s="22">
        <v>120</v>
      </c>
      <c r="AD34" s="16">
        <v>169</v>
      </c>
      <c r="AE34" s="25">
        <f t="shared" si="12"/>
        <v>225.9375</v>
      </c>
      <c r="AF34" s="25">
        <f t="shared" si="13"/>
        <v>37.9</v>
      </c>
      <c r="AG34" s="25">
        <f t="shared" si="14"/>
        <v>66.3</v>
      </c>
    </row>
    <row r="35" spans="2:33" x14ac:dyDescent="0.4">
      <c r="B35" s="1230"/>
      <c r="C35" s="18">
        <v>6</v>
      </c>
      <c r="D35" s="18">
        <v>141</v>
      </c>
      <c r="E35" s="18">
        <v>147</v>
      </c>
      <c r="F35" s="18">
        <v>166</v>
      </c>
      <c r="G35" s="26">
        <f t="shared" si="0"/>
        <v>225.6</v>
      </c>
      <c r="H35" s="26">
        <f t="shared" si="1"/>
        <v>15.1</v>
      </c>
      <c r="I35" s="18">
        <f t="shared" si="2"/>
        <v>65.100000000000009</v>
      </c>
      <c r="J35" s="18">
        <v>139</v>
      </c>
      <c r="K35" s="18">
        <v>147</v>
      </c>
      <c r="L35" s="18">
        <v>173</v>
      </c>
      <c r="M35" s="26">
        <f t="shared" si="3"/>
        <v>225.88235294117646</v>
      </c>
      <c r="N35" s="26">
        <f t="shared" si="4"/>
        <v>19.7</v>
      </c>
      <c r="O35" s="18">
        <f t="shared" si="5"/>
        <v>67.800000000000011</v>
      </c>
      <c r="P35" s="18">
        <v>136</v>
      </c>
      <c r="Q35" s="18">
        <v>146</v>
      </c>
      <c r="R35" s="18">
        <v>180</v>
      </c>
      <c r="S35" s="26">
        <f t="shared" si="6"/>
        <v>226.36363636363637</v>
      </c>
      <c r="T35" s="26">
        <f t="shared" si="7"/>
        <v>24.4</v>
      </c>
      <c r="U35" s="18">
        <f t="shared" si="8"/>
        <v>70.599999999999994</v>
      </c>
      <c r="V35" s="18">
        <v>133</v>
      </c>
      <c r="W35" s="18">
        <v>146</v>
      </c>
      <c r="X35" s="18">
        <v>188</v>
      </c>
      <c r="Y35" s="26">
        <f t="shared" si="9"/>
        <v>225.81818181818181</v>
      </c>
      <c r="Z35" s="26">
        <f t="shared" si="10"/>
        <v>29.299999999999997</v>
      </c>
      <c r="AA35" s="18">
        <f t="shared" si="11"/>
        <v>73.7</v>
      </c>
      <c r="AB35" s="18">
        <v>130</v>
      </c>
      <c r="AC35" s="18">
        <v>146</v>
      </c>
      <c r="AD35" s="18">
        <v>194</v>
      </c>
      <c r="AE35" s="26">
        <f t="shared" si="12"/>
        <v>225</v>
      </c>
      <c r="AF35" s="26">
        <f t="shared" si="13"/>
        <v>33</v>
      </c>
      <c r="AG35" s="26">
        <f t="shared" si="14"/>
        <v>76.099999999999994</v>
      </c>
    </row>
    <row r="36" spans="2:33" x14ac:dyDescent="0.4">
      <c r="B36" s="1230"/>
      <c r="C36" s="18">
        <v>7</v>
      </c>
      <c r="D36" s="18">
        <v>167</v>
      </c>
      <c r="E36" s="18">
        <v>173</v>
      </c>
      <c r="F36" s="18">
        <v>192</v>
      </c>
      <c r="G36" s="26">
        <f t="shared" si="0"/>
        <v>225.6</v>
      </c>
      <c r="H36" s="26">
        <f t="shared" si="1"/>
        <v>13</v>
      </c>
      <c r="I36" s="18">
        <f t="shared" si="2"/>
        <v>75.3</v>
      </c>
      <c r="J36" s="18">
        <v>164</v>
      </c>
      <c r="K36" s="18">
        <v>173</v>
      </c>
      <c r="L36" s="18">
        <v>199</v>
      </c>
      <c r="M36" s="26">
        <f t="shared" si="3"/>
        <v>224.57142857142858</v>
      </c>
      <c r="N36" s="26">
        <f t="shared" si="4"/>
        <v>17.599999999999998</v>
      </c>
      <c r="O36" s="18">
        <f t="shared" si="5"/>
        <v>78</v>
      </c>
      <c r="P36" s="18">
        <v>161</v>
      </c>
      <c r="Q36" s="18">
        <v>173</v>
      </c>
      <c r="R36" s="18">
        <v>206</v>
      </c>
      <c r="S36" s="26">
        <f t="shared" si="6"/>
        <v>224</v>
      </c>
      <c r="T36" s="26">
        <f t="shared" si="7"/>
        <v>21.8</v>
      </c>
      <c r="U36" s="18">
        <f t="shared" si="8"/>
        <v>80.800000000000011</v>
      </c>
      <c r="V36" s="18">
        <v>159</v>
      </c>
      <c r="W36" s="18">
        <v>173</v>
      </c>
      <c r="X36" s="18">
        <v>214</v>
      </c>
      <c r="Y36" s="26">
        <f t="shared" si="9"/>
        <v>224.72727272727272</v>
      </c>
      <c r="Z36" s="26">
        <f t="shared" si="10"/>
        <v>25.7</v>
      </c>
      <c r="AA36" s="18">
        <f t="shared" si="11"/>
        <v>83.899999999999991</v>
      </c>
      <c r="AB36" s="18">
        <v>155</v>
      </c>
      <c r="AC36" s="18">
        <v>172</v>
      </c>
      <c r="AD36" s="18">
        <v>222</v>
      </c>
      <c r="AE36" s="26">
        <f t="shared" si="12"/>
        <v>224.77611940298507</v>
      </c>
      <c r="AF36" s="26">
        <f t="shared" si="13"/>
        <v>30.2</v>
      </c>
      <c r="AG36" s="26">
        <f t="shared" si="14"/>
        <v>87.1</v>
      </c>
    </row>
    <row r="37" spans="2:33" x14ac:dyDescent="0.4">
      <c r="B37" s="1230"/>
      <c r="C37" s="18">
        <v>8</v>
      </c>
      <c r="D37" s="18">
        <v>193</v>
      </c>
      <c r="E37" s="18">
        <v>200</v>
      </c>
      <c r="F37" s="18">
        <v>218</v>
      </c>
      <c r="G37" s="26">
        <f t="shared" si="0"/>
        <v>223.2</v>
      </c>
      <c r="H37" s="26">
        <f t="shared" si="1"/>
        <v>11.5</v>
      </c>
      <c r="I37" s="18">
        <f t="shared" si="2"/>
        <v>85.5</v>
      </c>
      <c r="J37" s="18">
        <v>190</v>
      </c>
      <c r="K37" s="18">
        <v>200</v>
      </c>
      <c r="L37" s="18">
        <v>226</v>
      </c>
      <c r="M37" s="26">
        <f t="shared" si="3"/>
        <v>223.33333333333334</v>
      </c>
      <c r="N37" s="26">
        <f t="shared" si="4"/>
        <v>15.9</v>
      </c>
      <c r="O37" s="18">
        <f t="shared" si="5"/>
        <v>88.6</v>
      </c>
      <c r="P37" s="18">
        <v>186</v>
      </c>
      <c r="Q37" s="18">
        <v>199</v>
      </c>
      <c r="R37" s="18">
        <v>235</v>
      </c>
      <c r="S37" s="26">
        <f t="shared" si="6"/>
        <v>224.08163265306123</v>
      </c>
      <c r="T37" s="26">
        <f t="shared" si="7"/>
        <v>20.9</v>
      </c>
      <c r="U37" s="18">
        <f t="shared" si="8"/>
        <v>92.2</v>
      </c>
      <c r="V37" s="18">
        <v>183</v>
      </c>
      <c r="W37" s="18">
        <v>199</v>
      </c>
      <c r="X37" s="18">
        <v>243</v>
      </c>
      <c r="Y37" s="26">
        <f t="shared" si="9"/>
        <v>224</v>
      </c>
      <c r="Z37" s="26">
        <f t="shared" si="10"/>
        <v>24.7</v>
      </c>
      <c r="AA37" s="18">
        <f t="shared" si="11"/>
        <v>95.3</v>
      </c>
      <c r="AB37" s="18">
        <v>178</v>
      </c>
      <c r="AC37" s="18">
        <v>199</v>
      </c>
      <c r="AD37" s="18">
        <v>253</v>
      </c>
      <c r="AE37" s="26">
        <f t="shared" si="12"/>
        <v>223.2</v>
      </c>
      <c r="AF37" s="26">
        <f t="shared" si="13"/>
        <v>29.599999999999998</v>
      </c>
      <c r="AG37" s="26">
        <f t="shared" si="14"/>
        <v>99.2</v>
      </c>
    </row>
    <row r="38" spans="2:33" x14ac:dyDescent="0.4">
      <c r="B38" s="1231"/>
      <c r="C38" s="20">
        <v>9</v>
      </c>
      <c r="D38" s="20">
        <v>220</v>
      </c>
      <c r="E38" s="20">
        <v>227</v>
      </c>
      <c r="F38" s="20">
        <v>246</v>
      </c>
      <c r="G38" s="27">
        <f t="shared" si="0"/>
        <v>223.84615384615384</v>
      </c>
      <c r="H38" s="27">
        <f t="shared" si="1"/>
        <v>10.6</v>
      </c>
      <c r="I38" s="20">
        <f t="shared" si="2"/>
        <v>96.5</v>
      </c>
      <c r="J38" s="20">
        <v>216</v>
      </c>
      <c r="K38" s="20">
        <v>227</v>
      </c>
      <c r="L38" s="20">
        <v>256</v>
      </c>
      <c r="M38" s="27">
        <f t="shared" si="3"/>
        <v>223.5</v>
      </c>
      <c r="N38" s="27">
        <f t="shared" si="4"/>
        <v>15.6</v>
      </c>
      <c r="O38" s="20">
        <f t="shared" si="5"/>
        <v>100.4</v>
      </c>
      <c r="P38" s="20">
        <v>212</v>
      </c>
      <c r="Q38" s="20">
        <v>226</v>
      </c>
      <c r="R38" s="20">
        <v>265</v>
      </c>
      <c r="S38" s="27">
        <f t="shared" si="6"/>
        <v>224.15094339622641</v>
      </c>
      <c r="T38" s="27">
        <f t="shared" si="7"/>
        <v>20</v>
      </c>
      <c r="U38" s="20">
        <f t="shared" si="8"/>
        <v>103.89999999999999</v>
      </c>
      <c r="V38" s="20">
        <v>208</v>
      </c>
      <c r="W38" s="20">
        <v>226</v>
      </c>
      <c r="X38" s="20">
        <v>275</v>
      </c>
      <c r="Y38" s="27">
        <f t="shared" si="9"/>
        <v>223.88059701492537</v>
      </c>
      <c r="Z38" s="27">
        <f t="shared" si="10"/>
        <v>24.4</v>
      </c>
      <c r="AA38" s="20">
        <f t="shared" si="11"/>
        <v>107.80000000000001</v>
      </c>
      <c r="AB38" s="20">
        <v>204</v>
      </c>
      <c r="AC38" s="20">
        <v>226</v>
      </c>
      <c r="AD38" s="20">
        <v>285</v>
      </c>
      <c r="AE38" s="27">
        <f t="shared" si="12"/>
        <v>223.7037037037037</v>
      </c>
      <c r="AF38" s="27">
        <f t="shared" si="13"/>
        <v>28.4</v>
      </c>
      <c r="AG38" s="27">
        <f t="shared" si="14"/>
        <v>111.80000000000001</v>
      </c>
    </row>
    <row r="39" spans="2:33" x14ac:dyDescent="0.4">
      <c r="B39" s="1229" t="s">
        <v>226</v>
      </c>
      <c r="C39" s="22">
        <v>5</v>
      </c>
      <c r="D39" s="22">
        <v>111</v>
      </c>
      <c r="E39" s="22">
        <v>122</v>
      </c>
      <c r="F39" s="16">
        <v>141</v>
      </c>
      <c r="G39" s="25">
        <f t="shared" si="0"/>
        <v>218</v>
      </c>
      <c r="H39" s="25">
        <f t="shared" si="1"/>
        <v>21.3</v>
      </c>
      <c r="I39" s="22">
        <f t="shared" si="2"/>
        <v>55.300000000000004</v>
      </c>
      <c r="J39" s="22">
        <v>107</v>
      </c>
      <c r="K39" s="22">
        <v>122</v>
      </c>
      <c r="L39" s="16">
        <v>148</v>
      </c>
      <c r="M39" s="25">
        <f t="shared" si="3"/>
        <v>218.04878048780489</v>
      </c>
      <c r="N39" s="25">
        <f t="shared" si="4"/>
        <v>27.700000000000003</v>
      </c>
      <c r="O39" s="22">
        <f t="shared" si="5"/>
        <v>57.999999999999993</v>
      </c>
      <c r="P39" s="22">
        <v>102</v>
      </c>
      <c r="Q39" s="22">
        <v>122</v>
      </c>
      <c r="R39" s="16">
        <v>155</v>
      </c>
      <c r="S39" s="25">
        <f t="shared" si="6"/>
        <v>217.35849056603774</v>
      </c>
      <c r="T39" s="25">
        <f t="shared" si="7"/>
        <v>34.200000000000003</v>
      </c>
      <c r="U39" s="22">
        <f t="shared" si="8"/>
        <v>60.8</v>
      </c>
      <c r="V39" s="22">
        <v>97</v>
      </c>
      <c r="W39" s="22">
        <v>123</v>
      </c>
      <c r="X39" s="16">
        <v>162</v>
      </c>
      <c r="Y39" s="25">
        <f t="shared" si="9"/>
        <v>216</v>
      </c>
      <c r="Z39" s="25">
        <f t="shared" si="10"/>
        <v>40.1</v>
      </c>
      <c r="AA39" s="22">
        <f t="shared" si="11"/>
        <v>63.5</v>
      </c>
      <c r="AB39" s="22">
        <v>90</v>
      </c>
      <c r="AC39" s="22">
        <v>123</v>
      </c>
      <c r="AD39" s="16">
        <v>169</v>
      </c>
      <c r="AE39" s="25">
        <f t="shared" si="12"/>
        <v>214.9367088607595</v>
      </c>
      <c r="AF39" s="25">
        <f t="shared" si="13"/>
        <v>46.7</v>
      </c>
      <c r="AG39" s="25">
        <f t="shared" si="14"/>
        <v>66.3</v>
      </c>
    </row>
    <row r="40" spans="2:33" x14ac:dyDescent="0.4">
      <c r="B40" s="1230"/>
      <c r="C40" s="18">
        <v>6</v>
      </c>
      <c r="D40" s="18">
        <v>137</v>
      </c>
      <c r="E40" s="18">
        <v>148</v>
      </c>
      <c r="F40" s="18">
        <v>166</v>
      </c>
      <c r="G40" s="26">
        <f t="shared" si="0"/>
        <v>217.24137931034483</v>
      </c>
      <c r="H40" s="26">
        <f t="shared" si="1"/>
        <v>17.5</v>
      </c>
      <c r="I40" s="18">
        <f t="shared" si="2"/>
        <v>65.100000000000009</v>
      </c>
      <c r="J40" s="18">
        <v>133</v>
      </c>
      <c r="K40" s="18">
        <v>148</v>
      </c>
      <c r="L40" s="18">
        <v>173</v>
      </c>
      <c r="M40" s="26">
        <f t="shared" si="3"/>
        <v>217.5</v>
      </c>
      <c r="N40" s="26">
        <f t="shared" si="4"/>
        <v>23.1</v>
      </c>
      <c r="O40" s="18">
        <f t="shared" si="5"/>
        <v>67.800000000000011</v>
      </c>
      <c r="P40" s="18">
        <v>128</v>
      </c>
      <c r="Q40" s="18">
        <v>149</v>
      </c>
      <c r="R40" s="18">
        <v>180</v>
      </c>
      <c r="S40" s="26">
        <f t="shared" si="6"/>
        <v>215.76923076923077</v>
      </c>
      <c r="T40" s="26">
        <f t="shared" si="7"/>
        <v>28.9</v>
      </c>
      <c r="U40" s="18">
        <f t="shared" si="8"/>
        <v>70.599999999999994</v>
      </c>
      <c r="V40" s="18">
        <v>122</v>
      </c>
      <c r="W40" s="18">
        <v>149</v>
      </c>
      <c r="X40" s="18">
        <v>188</v>
      </c>
      <c r="Y40" s="26">
        <f t="shared" si="9"/>
        <v>215.45454545454544</v>
      </c>
      <c r="Z40" s="26">
        <f t="shared" si="10"/>
        <v>35.099999999999994</v>
      </c>
      <c r="AA40" s="18">
        <f t="shared" si="11"/>
        <v>73.7</v>
      </c>
      <c r="AB40" s="18">
        <v>117</v>
      </c>
      <c r="AC40" s="18">
        <v>149</v>
      </c>
      <c r="AD40" s="18">
        <v>195</v>
      </c>
      <c r="AE40" s="26">
        <f t="shared" si="12"/>
        <v>215.38461538461539</v>
      </c>
      <c r="AF40" s="26">
        <f t="shared" si="13"/>
        <v>40</v>
      </c>
      <c r="AG40" s="26">
        <f t="shared" si="14"/>
        <v>76.5</v>
      </c>
    </row>
    <row r="41" spans="2:33" x14ac:dyDescent="0.4">
      <c r="B41" s="1230"/>
      <c r="C41" s="18">
        <v>7</v>
      </c>
      <c r="D41" s="18">
        <v>163</v>
      </c>
      <c r="E41" s="18">
        <v>174</v>
      </c>
      <c r="F41" s="18">
        <v>192</v>
      </c>
      <c r="G41" s="26">
        <f t="shared" si="0"/>
        <v>217.24137931034483</v>
      </c>
      <c r="H41" s="26">
        <f t="shared" si="1"/>
        <v>15.1</v>
      </c>
      <c r="I41" s="18">
        <f t="shared" si="2"/>
        <v>75.3</v>
      </c>
      <c r="J41" s="18">
        <v>158</v>
      </c>
      <c r="K41" s="18">
        <v>175</v>
      </c>
      <c r="L41" s="18">
        <v>199</v>
      </c>
      <c r="M41" s="26">
        <f t="shared" si="3"/>
        <v>215.1219512195122</v>
      </c>
      <c r="N41" s="26">
        <f t="shared" si="4"/>
        <v>20.599999999999998</v>
      </c>
      <c r="O41" s="18">
        <f t="shared" si="5"/>
        <v>78</v>
      </c>
      <c r="P41" s="18">
        <v>153</v>
      </c>
      <c r="Q41" s="18">
        <v>175</v>
      </c>
      <c r="R41" s="18">
        <v>207</v>
      </c>
      <c r="S41" s="26">
        <f t="shared" si="6"/>
        <v>215.55555555555554</v>
      </c>
      <c r="T41" s="26">
        <f t="shared" si="7"/>
        <v>26.1</v>
      </c>
      <c r="U41" s="18">
        <f t="shared" si="8"/>
        <v>81.2</v>
      </c>
      <c r="V41" s="18">
        <v>148</v>
      </c>
      <c r="W41" s="18">
        <v>175</v>
      </c>
      <c r="X41" s="18">
        <v>214</v>
      </c>
      <c r="Y41" s="26">
        <f t="shared" si="9"/>
        <v>215.45454545454544</v>
      </c>
      <c r="Z41" s="26">
        <f t="shared" si="10"/>
        <v>30.8</v>
      </c>
      <c r="AA41" s="18">
        <f t="shared" si="11"/>
        <v>83.899999999999991</v>
      </c>
      <c r="AB41" s="18">
        <v>141</v>
      </c>
      <c r="AC41" s="18">
        <v>176</v>
      </c>
      <c r="AD41" s="18">
        <v>222</v>
      </c>
      <c r="AE41" s="26">
        <f t="shared" si="12"/>
        <v>214.07407407407408</v>
      </c>
      <c r="AF41" s="26">
        <f t="shared" si="13"/>
        <v>36.5</v>
      </c>
      <c r="AG41" s="26">
        <f t="shared" si="14"/>
        <v>87.1</v>
      </c>
    </row>
    <row r="42" spans="2:33" x14ac:dyDescent="0.4">
      <c r="B42" s="1230"/>
      <c r="C42" s="18">
        <v>8</v>
      </c>
      <c r="D42" s="18">
        <v>188</v>
      </c>
      <c r="E42" s="18">
        <v>201</v>
      </c>
      <c r="F42" s="18">
        <v>218</v>
      </c>
      <c r="G42" s="26">
        <f t="shared" si="0"/>
        <v>214</v>
      </c>
      <c r="H42" s="26">
        <f t="shared" si="1"/>
        <v>13.8</v>
      </c>
      <c r="I42" s="18">
        <f t="shared" si="2"/>
        <v>85.5</v>
      </c>
      <c r="J42" s="18">
        <v>183</v>
      </c>
      <c r="K42" s="18">
        <v>201</v>
      </c>
      <c r="L42" s="18">
        <v>226</v>
      </c>
      <c r="M42" s="26">
        <f t="shared" si="3"/>
        <v>214.88372093023256</v>
      </c>
      <c r="N42" s="26">
        <f t="shared" si="4"/>
        <v>19</v>
      </c>
      <c r="O42" s="18">
        <f t="shared" si="5"/>
        <v>88.6</v>
      </c>
      <c r="P42" s="18">
        <v>177</v>
      </c>
      <c r="Q42" s="18">
        <v>202</v>
      </c>
      <c r="R42" s="18">
        <v>235</v>
      </c>
      <c r="S42" s="26">
        <f t="shared" si="6"/>
        <v>214.13793103448276</v>
      </c>
      <c r="T42" s="26">
        <f t="shared" si="7"/>
        <v>24.7</v>
      </c>
      <c r="U42" s="18">
        <f t="shared" si="8"/>
        <v>92.2</v>
      </c>
      <c r="V42" s="18">
        <v>171</v>
      </c>
      <c r="W42" s="18">
        <v>202</v>
      </c>
      <c r="X42" s="18">
        <v>244</v>
      </c>
      <c r="Y42" s="26">
        <f t="shared" si="9"/>
        <v>214.52054794520546</v>
      </c>
      <c r="Z42" s="26">
        <f t="shared" si="10"/>
        <v>29.9</v>
      </c>
      <c r="AA42" s="18">
        <f t="shared" si="11"/>
        <v>95.7</v>
      </c>
      <c r="AB42" s="18">
        <v>164</v>
      </c>
      <c r="AC42" s="18">
        <v>203</v>
      </c>
      <c r="AD42" s="18">
        <v>252</v>
      </c>
      <c r="AE42" s="26">
        <f t="shared" si="12"/>
        <v>213.40909090909091</v>
      </c>
      <c r="AF42" s="26">
        <f t="shared" si="13"/>
        <v>34.9</v>
      </c>
      <c r="AG42" s="26">
        <f t="shared" si="14"/>
        <v>98.8</v>
      </c>
    </row>
    <row r="43" spans="2:33" x14ac:dyDescent="0.4">
      <c r="B43" s="1231"/>
      <c r="C43" s="20">
        <v>9</v>
      </c>
      <c r="D43" s="20">
        <v>215</v>
      </c>
      <c r="E43" s="20">
        <v>228</v>
      </c>
      <c r="F43" s="20">
        <v>247</v>
      </c>
      <c r="G43" s="27">
        <f t="shared" si="0"/>
        <v>215.625</v>
      </c>
      <c r="H43" s="27">
        <f t="shared" si="1"/>
        <v>13</v>
      </c>
      <c r="I43" s="20">
        <f t="shared" si="2"/>
        <v>96.899999999999991</v>
      </c>
      <c r="J43" s="20">
        <v>210</v>
      </c>
      <c r="K43" s="20">
        <v>225</v>
      </c>
      <c r="L43" s="20">
        <v>256</v>
      </c>
      <c r="M43" s="27">
        <f t="shared" si="3"/>
        <v>220.43478260869566</v>
      </c>
      <c r="N43" s="27">
        <f t="shared" si="4"/>
        <v>18</v>
      </c>
      <c r="O43" s="20">
        <f t="shared" si="5"/>
        <v>100.4</v>
      </c>
      <c r="P43" s="20">
        <v>202</v>
      </c>
      <c r="Q43" s="20">
        <v>229</v>
      </c>
      <c r="R43" s="20">
        <v>266</v>
      </c>
      <c r="S43" s="27">
        <f t="shared" si="6"/>
        <v>214.6875</v>
      </c>
      <c r="T43" s="27">
        <f t="shared" si="7"/>
        <v>24.099999999999998</v>
      </c>
      <c r="U43" s="20">
        <f t="shared" si="8"/>
        <v>104.3</v>
      </c>
      <c r="V43" s="20">
        <v>195</v>
      </c>
      <c r="W43" s="20">
        <v>230</v>
      </c>
      <c r="X43" s="20">
        <v>275</v>
      </c>
      <c r="Y43" s="27">
        <f t="shared" si="9"/>
        <v>213.75</v>
      </c>
      <c r="Z43" s="27">
        <f t="shared" si="10"/>
        <v>29.099999999999998</v>
      </c>
      <c r="AA43" s="20">
        <f t="shared" si="11"/>
        <v>107.80000000000001</v>
      </c>
      <c r="AB43" s="20">
        <v>188</v>
      </c>
      <c r="AC43" s="20">
        <v>230</v>
      </c>
      <c r="AD43" s="20">
        <v>284</v>
      </c>
      <c r="AE43" s="27">
        <f t="shared" si="12"/>
        <v>213.75</v>
      </c>
      <c r="AF43" s="27">
        <f t="shared" si="13"/>
        <v>33.800000000000004</v>
      </c>
      <c r="AG43" s="27">
        <f t="shared" si="14"/>
        <v>111.4</v>
      </c>
    </row>
    <row r="44" spans="2:33" x14ac:dyDescent="0.4">
      <c r="B44" s="1229" t="s">
        <v>227</v>
      </c>
      <c r="C44" s="22">
        <v>5</v>
      </c>
      <c r="D44" s="22">
        <v>107</v>
      </c>
      <c r="E44" s="22">
        <v>123</v>
      </c>
      <c r="F44" s="16">
        <v>141</v>
      </c>
      <c r="G44" s="25">
        <f t="shared" si="0"/>
        <v>211.76470588235293</v>
      </c>
      <c r="H44" s="25">
        <f t="shared" si="1"/>
        <v>24.099999999999998</v>
      </c>
      <c r="I44" s="22">
        <f t="shared" si="2"/>
        <v>55.300000000000004</v>
      </c>
      <c r="J44" s="22">
        <v>101</v>
      </c>
      <c r="K44" s="22">
        <v>124</v>
      </c>
      <c r="L44" s="16">
        <v>147</v>
      </c>
      <c r="M44" s="25">
        <f t="shared" si="3"/>
        <v>210</v>
      </c>
      <c r="N44" s="25">
        <f t="shared" si="4"/>
        <v>31.3</v>
      </c>
      <c r="O44" s="22">
        <f t="shared" si="5"/>
        <v>57.599999999999994</v>
      </c>
      <c r="P44" s="22">
        <v>94</v>
      </c>
      <c r="Q44" s="22">
        <v>124</v>
      </c>
      <c r="R44" s="16">
        <v>154</v>
      </c>
      <c r="S44" s="25">
        <f t="shared" si="6"/>
        <v>210</v>
      </c>
      <c r="T44" s="25">
        <f t="shared" si="7"/>
        <v>39</v>
      </c>
      <c r="U44" s="22">
        <f t="shared" si="8"/>
        <v>60.4</v>
      </c>
      <c r="V44" s="22">
        <v>87</v>
      </c>
      <c r="W44" s="22">
        <v>125</v>
      </c>
      <c r="X44" s="16">
        <v>162</v>
      </c>
      <c r="Y44" s="25">
        <f t="shared" si="9"/>
        <v>209.6</v>
      </c>
      <c r="Z44" s="25">
        <f t="shared" si="10"/>
        <v>46.300000000000004</v>
      </c>
      <c r="AA44" s="22">
        <f t="shared" si="11"/>
        <v>63.5</v>
      </c>
      <c r="AB44" s="22">
        <v>78</v>
      </c>
      <c r="AC44" s="22">
        <v>125</v>
      </c>
      <c r="AD44" s="16">
        <v>168</v>
      </c>
      <c r="AE44" s="25">
        <f t="shared" si="12"/>
        <v>208.66666666666666</v>
      </c>
      <c r="AF44" s="25">
        <f t="shared" si="13"/>
        <v>53.6</v>
      </c>
      <c r="AG44" s="25">
        <f t="shared" si="14"/>
        <v>65.900000000000006</v>
      </c>
    </row>
    <row r="45" spans="2:33" x14ac:dyDescent="0.4">
      <c r="B45" s="1230"/>
      <c r="C45" s="18">
        <v>6</v>
      </c>
      <c r="D45" s="18">
        <v>133</v>
      </c>
      <c r="E45" s="18">
        <v>149</v>
      </c>
      <c r="F45" s="18">
        <v>166</v>
      </c>
      <c r="G45" s="26">
        <f t="shared" si="0"/>
        <v>210.90909090909091</v>
      </c>
      <c r="H45" s="26">
        <f t="shared" si="1"/>
        <v>19.900000000000002</v>
      </c>
      <c r="I45" s="18">
        <f t="shared" si="2"/>
        <v>65.100000000000009</v>
      </c>
      <c r="J45" s="18">
        <v>127</v>
      </c>
      <c r="K45" s="18">
        <v>150</v>
      </c>
      <c r="L45" s="18">
        <v>172</v>
      </c>
      <c r="M45" s="26">
        <f t="shared" si="3"/>
        <v>209.33333333333334</v>
      </c>
      <c r="N45" s="26">
        <f t="shared" si="4"/>
        <v>26.200000000000003</v>
      </c>
      <c r="O45" s="18">
        <f t="shared" si="5"/>
        <v>67.5</v>
      </c>
      <c r="P45" s="18">
        <v>120</v>
      </c>
      <c r="Q45" s="18">
        <v>150</v>
      </c>
      <c r="R45" s="18">
        <v>180</v>
      </c>
      <c r="S45" s="26">
        <f t="shared" si="6"/>
        <v>210</v>
      </c>
      <c r="T45" s="26">
        <f t="shared" si="7"/>
        <v>33.300000000000004</v>
      </c>
      <c r="U45" s="18">
        <f t="shared" si="8"/>
        <v>70.599999999999994</v>
      </c>
      <c r="V45" s="18">
        <v>113</v>
      </c>
      <c r="W45" s="18">
        <v>151</v>
      </c>
      <c r="X45" s="18">
        <v>187</v>
      </c>
      <c r="Y45" s="26">
        <f t="shared" si="9"/>
        <v>209.18918918918919</v>
      </c>
      <c r="Z45" s="26">
        <f t="shared" si="10"/>
        <v>39.6</v>
      </c>
      <c r="AA45" s="18">
        <f t="shared" si="11"/>
        <v>73.3</v>
      </c>
      <c r="AB45" s="18">
        <v>105</v>
      </c>
      <c r="AC45" s="18">
        <v>151</v>
      </c>
      <c r="AD45" s="18">
        <v>194</v>
      </c>
      <c r="AE45" s="26">
        <f t="shared" si="12"/>
        <v>208.98876404494382</v>
      </c>
      <c r="AF45" s="26">
        <f t="shared" si="13"/>
        <v>45.9</v>
      </c>
      <c r="AG45" s="26">
        <f t="shared" si="14"/>
        <v>76.099999999999994</v>
      </c>
    </row>
    <row r="46" spans="2:33" x14ac:dyDescent="0.4">
      <c r="B46" s="1230"/>
      <c r="C46" s="18">
        <v>7</v>
      </c>
      <c r="D46" s="18">
        <v>159</v>
      </c>
      <c r="E46" s="18">
        <v>175</v>
      </c>
      <c r="F46" s="18">
        <v>192</v>
      </c>
      <c r="G46" s="26">
        <f t="shared" si="0"/>
        <v>210.90909090909091</v>
      </c>
      <c r="H46" s="26">
        <f t="shared" si="1"/>
        <v>17.2</v>
      </c>
      <c r="I46" s="18">
        <f t="shared" si="2"/>
        <v>75.3</v>
      </c>
      <c r="J46" s="18">
        <v>153</v>
      </c>
      <c r="K46" s="18">
        <v>176</v>
      </c>
      <c r="L46" s="18">
        <v>199</v>
      </c>
      <c r="M46" s="26">
        <f t="shared" si="3"/>
        <v>210</v>
      </c>
      <c r="N46" s="26">
        <f t="shared" si="4"/>
        <v>23.1</v>
      </c>
      <c r="O46" s="18">
        <f t="shared" si="5"/>
        <v>78</v>
      </c>
      <c r="P46" s="18">
        <v>146</v>
      </c>
      <c r="Q46" s="18">
        <v>177</v>
      </c>
      <c r="R46" s="18">
        <v>206</v>
      </c>
      <c r="S46" s="26">
        <f t="shared" si="6"/>
        <v>209</v>
      </c>
      <c r="T46" s="26">
        <f t="shared" si="7"/>
        <v>29.099999999999998</v>
      </c>
      <c r="U46" s="18">
        <f t="shared" si="8"/>
        <v>80.800000000000011</v>
      </c>
      <c r="V46" s="18">
        <v>139</v>
      </c>
      <c r="W46" s="18">
        <v>177</v>
      </c>
      <c r="X46" s="18">
        <v>213</v>
      </c>
      <c r="Y46" s="26">
        <f t="shared" si="9"/>
        <v>209.18918918918919</v>
      </c>
      <c r="Z46" s="26">
        <f t="shared" si="10"/>
        <v>34.699999999999996</v>
      </c>
      <c r="AA46" s="18">
        <f t="shared" si="11"/>
        <v>83.5</v>
      </c>
      <c r="AB46" s="18">
        <v>131</v>
      </c>
      <c r="AC46" s="18">
        <v>178</v>
      </c>
      <c r="AD46" s="18">
        <v>221</v>
      </c>
      <c r="AE46" s="26">
        <f t="shared" si="12"/>
        <v>208.66666666666666</v>
      </c>
      <c r="AF46" s="26">
        <f t="shared" si="13"/>
        <v>40.699999999999996</v>
      </c>
      <c r="AG46" s="26">
        <f t="shared" si="14"/>
        <v>86.7</v>
      </c>
    </row>
    <row r="47" spans="2:33" x14ac:dyDescent="0.4">
      <c r="B47" s="1230"/>
      <c r="C47" s="18">
        <v>8</v>
      </c>
      <c r="D47" s="18">
        <v>185</v>
      </c>
      <c r="E47" s="18">
        <v>202</v>
      </c>
      <c r="F47" s="18">
        <v>218</v>
      </c>
      <c r="G47" s="26">
        <f t="shared" si="0"/>
        <v>209.09090909090909</v>
      </c>
      <c r="H47" s="26">
        <f t="shared" si="1"/>
        <v>15.1</v>
      </c>
      <c r="I47" s="18">
        <f t="shared" si="2"/>
        <v>85.5</v>
      </c>
      <c r="J47" s="18">
        <v>178</v>
      </c>
      <c r="K47" s="18">
        <v>203</v>
      </c>
      <c r="L47" s="18">
        <v>226</v>
      </c>
      <c r="M47" s="26">
        <f t="shared" si="3"/>
        <v>208.75</v>
      </c>
      <c r="N47" s="26">
        <f t="shared" si="4"/>
        <v>21.2</v>
      </c>
      <c r="O47" s="18">
        <f t="shared" si="5"/>
        <v>88.6</v>
      </c>
      <c r="P47" s="18">
        <v>170</v>
      </c>
      <c r="Q47" s="18">
        <v>204</v>
      </c>
      <c r="R47" s="18">
        <v>234</v>
      </c>
      <c r="S47" s="26">
        <f t="shared" si="6"/>
        <v>208.125</v>
      </c>
      <c r="T47" s="26">
        <f t="shared" si="7"/>
        <v>27.400000000000002</v>
      </c>
      <c r="U47" s="18">
        <f t="shared" si="8"/>
        <v>91.8</v>
      </c>
      <c r="V47" s="18">
        <v>162</v>
      </c>
      <c r="W47" s="18">
        <v>204</v>
      </c>
      <c r="X47" s="18">
        <v>243</v>
      </c>
      <c r="Y47" s="26">
        <f t="shared" si="9"/>
        <v>208.88888888888889</v>
      </c>
      <c r="Z47" s="26">
        <f t="shared" si="10"/>
        <v>33.300000000000004</v>
      </c>
      <c r="AA47" s="18">
        <f t="shared" si="11"/>
        <v>95.3</v>
      </c>
      <c r="AB47" s="18">
        <v>152</v>
      </c>
      <c r="AC47" s="18">
        <v>205</v>
      </c>
      <c r="AD47" s="18">
        <v>251</v>
      </c>
      <c r="AE47" s="26">
        <f t="shared" si="12"/>
        <v>207.87878787878788</v>
      </c>
      <c r="AF47" s="26">
        <f t="shared" si="13"/>
        <v>39.4</v>
      </c>
      <c r="AG47" s="26">
        <f t="shared" si="14"/>
        <v>98.4</v>
      </c>
    </row>
    <row r="48" spans="2:33" x14ac:dyDescent="0.4">
      <c r="B48" s="1231"/>
      <c r="C48" s="20">
        <v>9</v>
      </c>
      <c r="D48" s="20">
        <v>210</v>
      </c>
      <c r="E48" s="20">
        <v>229</v>
      </c>
      <c r="F48" s="20">
        <v>247</v>
      </c>
      <c r="G48" s="27">
        <f t="shared" si="0"/>
        <v>209.18918918918919</v>
      </c>
      <c r="H48" s="27">
        <f t="shared" si="1"/>
        <v>15</v>
      </c>
      <c r="I48" s="20">
        <f t="shared" si="2"/>
        <v>96.899999999999991</v>
      </c>
      <c r="J48" s="20">
        <v>202</v>
      </c>
      <c r="K48" s="20">
        <v>230</v>
      </c>
      <c r="L48" s="20">
        <v>256</v>
      </c>
      <c r="M48" s="27">
        <f t="shared" si="3"/>
        <v>208.88888888888889</v>
      </c>
      <c r="N48" s="27">
        <f t="shared" si="4"/>
        <v>21.099999999999998</v>
      </c>
      <c r="O48" s="20">
        <f t="shared" si="5"/>
        <v>100.4</v>
      </c>
      <c r="P48" s="20">
        <v>193</v>
      </c>
      <c r="Q48" s="20">
        <v>231</v>
      </c>
      <c r="R48" s="20">
        <v>265</v>
      </c>
      <c r="S48" s="27">
        <f t="shared" si="6"/>
        <v>208.33333333333334</v>
      </c>
      <c r="T48" s="27">
        <f t="shared" si="7"/>
        <v>27.200000000000003</v>
      </c>
      <c r="U48" s="20">
        <f t="shared" si="8"/>
        <v>103.89999999999999</v>
      </c>
      <c r="V48" s="20">
        <v>184</v>
      </c>
      <c r="W48" s="20">
        <v>232</v>
      </c>
      <c r="X48" s="20">
        <v>274</v>
      </c>
      <c r="Y48" s="27">
        <f t="shared" si="9"/>
        <v>208</v>
      </c>
      <c r="Z48" s="27">
        <f t="shared" si="10"/>
        <v>32.800000000000004</v>
      </c>
      <c r="AA48" s="20">
        <f t="shared" si="11"/>
        <v>107.5</v>
      </c>
      <c r="AB48" s="20">
        <v>174</v>
      </c>
      <c r="AC48" s="20">
        <v>233</v>
      </c>
      <c r="AD48" s="20">
        <v>282</v>
      </c>
      <c r="AE48" s="27">
        <f t="shared" si="12"/>
        <v>207.22222222222223</v>
      </c>
      <c r="AF48" s="27">
        <f t="shared" si="13"/>
        <v>38.299999999999997</v>
      </c>
      <c r="AG48" s="27">
        <f t="shared" si="14"/>
        <v>110.60000000000001</v>
      </c>
    </row>
    <row r="49" spans="2:33" x14ac:dyDescent="0.4">
      <c r="B49" s="1229" t="s">
        <v>228</v>
      </c>
      <c r="C49" s="22">
        <v>5</v>
      </c>
      <c r="D49" s="22">
        <v>103</v>
      </c>
      <c r="E49" s="22">
        <v>124</v>
      </c>
      <c r="F49" s="16">
        <v>140</v>
      </c>
      <c r="G49" s="25">
        <f t="shared" si="0"/>
        <v>205.94594594594594</v>
      </c>
      <c r="H49" s="25">
        <f t="shared" si="1"/>
        <v>26.400000000000002</v>
      </c>
      <c r="I49" s="22">
        <f t="shared" si="2"/>
        <v>54.900000000000006</v>
      </c>
      <c r="J49" s="22">
        <v>95</v>
      </c>
      <c r="K49" s="22">
        <v>125</v>
      </c>
      <c r="L49" s="16">
        <v>147</v>
      </c>
      <c r="M49" s="25">
        <f t="shared" si="3"/>
        <v>205.38461538461539</v>
      </c>
      <c r="N49" s="25">
        <f t="shared" si="4"/>
        <v>35.4</v>
      </c>
      <c r="O49" s="22">
        <f t="shared" si="5"/>
        <v>57.599999999999994</v>
      </c>
      <c r="P49" s="22">
        <v>86</v>
      </c>
      <c r="Q49" s="22">
        <v>126</v>
      </c>
      <c r="R49" s="16">
        <v>154</v>
      </c>
      <c r="S49" s="25">
        <f t="shared" si="6"/>
        <v>204.70588235294116</v>
      </c>
      <c r="T49" s="25">
        <f t="shared" si="7"/>
        <v>44.2</v>
      </c>
      <c r="U49" s="22">
        <f t="shared" si="8"/>
        <v>60.4</v>
      </c>
      <c r="V49" s="22">
        <v>77</v>
      </c>
      <c r="W49" s="22">
        <v>127</v>
      </c>
      <c r="X49" s="16">
        <v>160</v>
      </c>
      <c r="Y49" s="25">
        <f t="shared" si="9"/>
        <v>203.85542168674698</v>
      </c>
      <c r="Z49" s="25">
        <f t="shared" si="10"/>
        <v>51.9</v>
      </c>
      <c r="AA49" s="22">
        <f t="shared" si="11"/>
        <v>62.7</v>
      </c>
      <c r="AB49" s="22">
        <v>62</v>
      </c>
      <c r="AC49" s="22">
        <v>128</v>
      </c>
      <c r="AD49" s="16">
        <v>167</v>
      </c>
      <c r="AE49" s="25">
        <f t="shared" si="12"/>
        <v>202.28571428571428</v>
      </c>
      <c r="AF49" s="25">
        <f t="shared" si="13"/>
        <v>62.9</v>
      </c>
      <c r="AG49" s="25">
        <f t="shared" si="14"/>
        <v>65.5</v>
      </c>
    </row>
    <row r="50" spans="2:33" x14ac:dyDescent="0.4">
      <c r="B50" s="1230"/>
      <c r="C50" s="18">
        <v>6</v>
      </c>
      <c r="D50" s="18">
        <v>129</v>
      </c>
      <c r="E50" s="18">
        <v>150</v>
      </c>
      <c r="F50" s="18">
        <v>165</v>
      </c>
      <c r="G50" s="26">
        <f t="shared" si="0"/>
        <v>205</v>
      </c>
      <c r="H50" s="26">
        <f t="shared" si="1"/>
        <v>21.8</v>
      </c>
      <c r="I50" s="18">
        <f t="shared" si="2"/>
        <v>64.7</v>
      </c>
      <c r="J50" s="18">
        <v>122</v>
      </c>
      <c r="K50" s="18">
        <v>151</v>
      </c>
      <c r="L50" s="18">
        <v>172</v>
      </c>
      <c r="M50" s="26">
        <f t="shared" si="3"/>
        <v>205.2</v>
      </c>
      <c r="N50" s="26">
        <f t="shared" si="4"/>
        <v>29.099999999999998</v>
      </c>
      <c r="O50" s="18">
        <f t="shared" si="5"/>
        <v>67.5</v>
      </c>
      <c r="P50" s="18">
        <v>113</v>
      </c>
      <c r="Q50" s="18">
        <v>152</v>
      </c>
      <c r="R50" s="18">
        <v>179</v>
      </c>
      <c r="S50" s="26">
        <f t="shared" si="6"/>
        <v>204.54545454545456</v>
      </c>
      <c r="T50" s="26">
        <f t="shared" si="7"/>
        <v>36.9</v>
      </c>
      <c r="U50" s="18">
        <f t="shared" si="8"/>
        <v>70.199999999999989</v>
      </c>
      <c r="V50" s="18">
        <v>103</v>
      </c>
      <c r="W50" s="18">
        <v>153</v>
      </c>
      <c r="X50" s="18">
        <v>186</v>
      </c>
      <c r="Y50" s="26">
        <f t="shared" si="9"/>
        <v>203.85542168674698</v>
      </c>
      <c r="Z50" s="26">
        <f t="shared" si="10"/>
        <v>44.6</v>
      </c>
      <c r="AA50" s="18">
        <f t="shared" si="11"/>
        <v>72.899999999999991</v>
      </c>
      <c r="AB50" s="18">
        <v>92</v>
      </c>
      <c r="AC50" s="18">
        <v>154</v>
      </c>
      <c r="AD50" s="18">
        <v>193</v>
      </c>
      <c r="AE50" s="26">
        <f t="shared" si="12"/>
        <v>203.16831683168317</v>
      </c>
      <c r="AF50" s="26">
        <f t="shared" si="13"/>
        <v>52.300000000000004</v>
      </c>
      <c r="AG50" s="26">
        <f t="shared" si="14"/>
        <v>75.7</v>
      </c>
    </row>
    <row r="51" spans="2:33" x14ac:dyDescent="0.4">
      <c r="B51" s="1230"/>
      <c r="C51" s="18">
        <v>7</v>
      </c>
      <c r="D51" s="18">
        <v>155</v>
      </c>
      <c r="E51" s="18">
        <v>186</v>
      </c>
      <c r="F51" s="18">
        <v>191</v>
      </c>
      <c r="G51" s="26">
        <f t="shared" si="0"/>
        <v>188.33333333333334</v>
      </c>
      <c r="H51" s="26">
        <f t="shared" si="1"/>
        <v>18.8</v>
      </c>
      <c r="I51" s="18">
        <f t="shared" si="2"/>
        <v>74.900000000000006</v>
      </c>
      <c r="J51" s="18">
        <v>147</v>
      </c>
      <c r="K51" s="18">
        <v>178</v>
      </c>
      <c r="L51" s="18">
        <v>198</v>
      </c>
      <c r="M51" s="26">
        <f t="shared" si="3"/>
        <v>203.52941176470588</v>
      </c>
      <c r="N51" s="26">
        <f t="shared" si="4"/>
        <v>25.8</v>
      </c>
      <c r="O51" s="18">
        <f t="shared" si="5"/>
        <v>77.600000000000009</v>
      </c>
      <c r="P51" s="18">
        <v>138</v>
      </c>
      <c r="Q51" s="18">
        <v>179</v>
      </c>
      <c r="R51" s="18">
        <v>205</v>
      </c>
      <c r="S51" s="26">
        <f t="shared" si="6"/>
        <v>203.28358208955223</v>
      </c>
      <c r="T51" s="26">
        <f t="shared" si="7"/>
        <v>32.700000000000003</v>
      </c>
      <c r="U51" s="18">
        <f t="shared" si="8"/>
        <v>80.400000000000006</v>
      </c>
      <c r="V51" s="18">
        <v>130</v>
      </c>
      <c r="W51" s="18">
        <v>180</v>
      </c>
      <c r="X51" s="18">
        <v>212</v>
      </c>
      <c r="Y51" s="26">
        <f t="shared" si="9"/>
        <v>203.41463414634146</v>
      </c>
      <c r="Z51" s="26">
        <f t="shared" si="10"/>
        <v>38.700000000000003</v>
      </c>
      <c r="AA51" s="18">
        <f t="shared" si="11"/>
        <v>83.1</v>
      </c>
      <c r="AB51" s="18">
        <v>118</v>
      </c>
      <c r="AC51" s="18">
        <v>181</v>
      </c>
      <c r="AD51" s="18">
        <v>219</v>
      </c>
      <c r="AE51" s="26">
        <f t="shared" si="12"/>
        <v>202.57425742574259</v>
      </c>
      <c r="AF51" s="26">
        <f t="shared" si="13"/>
        <v>46.1</v>
      </c>
      <c r="AG51" s="26">
        <f t="shared" si="14"/>
        <v>85.9</v>
      </c>
    </row>
    <row r="52" spans="2:33" x14ac:dyDescent="0.4">
      <c r="B52" s="1230"/>
      <c r="C52" s="18">
        <v>8</v>
      </c>
      <c r="D52" s="18">
        <v>181</v>
      </c>
      <c r="E52" s="18">
        <v>203</v>
      </c>
      <c r="F52" s="18">
        <v>218</v>
      </c>
      <c r="G52" s="26">
        <f t="shared" si="0"/>
        <v>204.32432432432432</v>
      </c>
      <c r="H52" s="26">
        <f t="shared" si="1"/>
        <v>17</v>
      </c>
      <c r="I52" s="18">
        <f t="shared" si="2"/>
        <v>85.5</v>
      </c>
      <c r="J52" s="18">
        <v>172</v>
      </c>
      <c r="K52" s="18">
        <v>204</v>
      </c>
      <c r="L52" s="18">
        <v>226</v>
      </c>
      <c r="M52" s="26">
        <f t="shared" si="3"/>
        <v>204.44444444444446</v>
      </c>
      <c r="N52" s="26">
        <f t="shared" si="4"/>
        <v>23.9</v>
      </c>
      <c r="O52" s="18">
        <f t="shared" si="5"/>
        <v>88.6</v>
      </c>
      <c r="P52" s="18">
        <v>162</v>
      </c>
      <c r="Q52" s="18">
        <v>205</v>
      </c>
      <c r="R52" s="18">
        <v>233</v>
      </c>
      <c r="S52" s="26">
        <f t="shared" si="6"/>
        <v>203.66197183098592</v>
      </c>
      <c r="T52" s="26">
        <f t="shared" si="7"/>
        <v>30.5</v>
      </c>
      <c r="U52" s="18">
        <f t="shared" si="8"/>
        <v>91.4</v>
      </c>
      <c r="V52" s="18">
        <v>153</v>
      </c>
      <c r="W52" s="18">
        <v>207</v>
      </c>
      <c r="X52" s="18">
        <v>241</v>
      </c>
      <c r="Y52" s="26">
        <f t="shared" si="9"/>
        <v>203.18181818181819</v>
      </c>
      <c r="Z52" s="26">
        <f t="shared" si="10"/>
        <v>36.5</v>
      </c>
      <c r="AA52" s="18">
        <f t="shared" si="11"/>
        <v>94.5</v>
      </c>
      <c r="AB52" s="18">
        <v>139</v>
      </c>
      <c r="AC52" s="18">
        <v>208</v>
      </c>
      <c r="AD52" s="18">
        <v>249</v>
      </c>
      <c r="AE52" s="26">
        <f t="shared" si="12"/>
        <v>202.36363636363637</v>
      </c>
      <c r="AF52" s="26">
        <f t="shared" si="13"/>
        <v>44.2</v>
      </c>
      <c r="AG52" s="26">
        <f t="shared" si="14"/>
        <v>97.6</v>
      </c>
    </row>
    <row r="53" spans="2:33" x14ac:dyDescent="0.4">
      <c r="B53" s="1231"/>
      <c r="C53" s="20">
        <v>9</v>
      </c>
      <c r="D53" s="20">
        <v>205</v>
      </c>
      <c r="E53" s="20">
        <v>231</v>
      </c>
      <c r="F53" s="20">
        <v>246</v>
      </c>
      <c r="G53" s="27">
        <f t="shared" si="0"/>
        <v>201.95121951219511</v>
      </c>
      <c r="H53" s="27">
        <f t="shared" si="1"/>
        <v>16.7</v>
      </c>
      <c r="I53" s="20">
        <f t="shared" si="2"/>
        <v>96.5</v>
      </c>
      <c r="J53" s="20">
        <v>195</v>
      </c>
      <c r="K53" s="20">
        <v>232</v>
      </c>
      <c r="L53" s="20">
        <v>255</v>
      </c>
      <c r="M53" s="27">
        <f t="shared" si="3"/>
        <v>203</v>
      </c>
      <c r="N53" s="27">
        <f t="shared" si="4"/>
        <v>23.5</v>
      </c>
      <c r="O53" s="20">
        <f t="shared" si="5"/>
        <v>100</v>
      </c>
      <c r="P53" s="20">
        <v>183</v>
      </c>
      <c r="Q53" s="20">
        <v>234</v>
      </c>
      <c r="R53" s="20">
        <v>264</v>
      </c>
      <c r="S53" s="27">
        <f t="shared" si="6"/>
        <v>202.22222222222223</v>
      </c>
      <c r="T53" s="27">
        <f t="shared" si="7"/>
        <v>30.7</v>
      </c>
      <c r="U53" s="20">
        <f t="shared" si="8"/>
        <v>103.49999999999999</v>
      </c>
      <c r="V53" s="20">
        <v>171</v>
      </c>
      <c r="W53" s="20">
        <v>135</v>
      </c>
      <c r="X53" s="20">
        <v>272</v>
      </c>
      <c r="Y53" s="27">
        <f t="shared" si="9"/>
        <v>255.76642335766422</v>
      </c>
      <c r="Z53" s="27">
        <f t="shared" si="10"/>
        <v>50.4</v>
      </c>
      <c r="AA53" s="20">
        <f t="shared" si="11"/>
        <v>106.69999999999999</v>
      </c>
      <c r="AB53" s="20">
        <v>158</v>
      </c>
      <c r="AC53" s="20">
        <v>237</v>
      </c>
      <c r="AD53" s="20">
        <v>280</v>
      </c>
      <c r="AE53" s="27">
        <f t="shared" si="12"/>
        <v>201.14754098360658</v>
      </c>
      <c r="AF53" s="27">
        <f t="shared" si="13"/>
        <v>43.6</v>
      </c>
      <c r="AG53" s="27">
        <f t="shared" si="14"/>
        <v>109.80000000000001</v>
      </c>
    </row>
    <row r="54" spans="2:33" x14ac:dyDescent="0.4">
      <c r="B54" s="1229" t="s">
        <v>229</v>
      </c>
      <c r="C54" s="22">
        <v>5</v>
      </c>
      <c r="D54" s="22">
        <v>99</v>
      </c>
      <c r="E54" s="22">
        <v>125</v>
      </c>
      <c r="F54" s="16">
        <v>140</v>
      </c>
      <c r="G54" s="25">
        <f t="shared" si="0"/>
        <v>201.95121951219511</v>
      </c>
      <c r="H54" s="25">
        <f t="shared" si="1"/>
        <v>29.299999999999997</v>
      </c>
      <c r="I54" s="22">
        <f t="shared" si="2"/>
        <v>54.900000000000006</v>
      </c>
      <c r="J54" s="22">
        <v>90</v>
      </c>
      <c r="K54" s="22">
        <v>126</v>
      </c>
      <c r="L54" s="16">
        <v>146</v>
      </c>
      <c r="M54" s="25">
        <f t="shared" si="3"/>
        <v>201.42857142857144</v>
      </c>
      <c r="N54" s="25">
        <f t="shared" si="4"/>
        <v>38.4</v>
      </c>
      <c r="O54" s="22">
        <f t="shared" si="5"/>
        <v>57.3</v>
      </c>
      <c r="P54" s="22">
        <v>78</v>
      </c>
      <c r="Q54" s="22">
        <v>127</v>
      </c>
      <c r="R54" s="16">
        <v>152</v>
      </c>
      <c r="S54" s="25">
        <f t="shared" si="6"/>
        <v>200.27027027027026</v>
      </c>
      <c r="T54" s="25">
        <f t="shared" si="7"/>
        <v>48.699999999999996</v>
      </c>
      <c r="U54" s="22">
        <f t="shared" si="8"/>
        <v>59.599999999999994</v>
      </c>
      <c r="V54" s="22">
        <v>67</v>
      </c>
      <c r="W54" s="22">
        <v>129</v>
      </c>
      <c r="X54" s="16">
        <v>159</v>
      </c>
      <c r="Y54" s="25">
        <f t="shared" si="9"/>
        <v>199.56521739130434</v>
      </c>
      <c r="Z54" s="25">
        <f t="shared" si="10"/>
        <v>57.9</v>
      </c>
      <c r="AA54" s="22">
        <f t="shared" si="11"/>
        <v>62.4</v>
      </c>
      <c r="AB54" s="22">
        <v>39</v>
      </c>
      <c r="AC54" s="22">
        <v>130</v>
      </c>
      <c r="AD54" s="16">
        <v>165</v>
      </c>
      <c r="AE54" s="25">
        <f t="shared" si="12"/>
        <v>196.66666666666666</v>
      </c>
      <c r="AF54" s="25">
        <f t="shared" si="13"/>
        <v>76.400000000000006</v>
      </c>
      <c r="AG54" s="25">
        <f t="shared" si="14"/>
        <v>64.7</v>
      </c>
    </row>
    <row r="55" spans="2:33" x14ac:dyDescent="0.4">
      <c r="B55" s="1230"/>
      <c r="C55" s="18">
        <v>6</v>
      </c>
      <c r="D55" s="18">
        <v>125</v>
      </c>
      <c r="E55" s="18">
        <v>151</v>
      </c>
      <c r="F55" s="18">
        <v>164</v>
      </c>
      <c r="G55" s="26">
        <f t="shared" si="0"/>
        <v>200</v>
      </c>
      <c r="H55" s="26">
        <f t="shared" si="1"/>
        <v>23.799999999999997</v>
      </c>
      <c r="I55" s="18">
        <f t="shared" si="2"/>
        <v>64.3</v>
      </c>
      <c r="J55" s="18">
        <v>116</v>
      </c>
      <c r="K55" s="18">
        <v>152</v>
      </c>
      <c r="L55" s="18">
        <v>171</v>
      </c>
      <c r="M55" s="26">
        <f t="shared" si="3"/>
        <v>200.72727272727272</v>
      </c>
      <c r="N55" s="26">
        <f t="shared" si="4"/>
        <v>32.200000000000003</v>
      </c>
      <c r="O55" s="18">
        <f t="shared" si="5"/>
        <v>67.100000000000009</v>
      </c>
      <c r="P55" s="18">
        <v>105</v>
      </c>
      <c r="Q55" s="18">
        <v>154</v>
      </c>
      <c r="R55" s="18">
        <v>178</v>
      </c>
      <c r="S55" s="26">
        <f t="shared" si="6"/>
        <v>199.72602739726028</v>
      </c>
      <c r="T55" s="26">
        <f t="shared" si="7"/>
        <v>41</v>
      </c>
      <c r="U55" s="18">
        <f t="shared" si="8"/>
        <v>69.8</v>
      </c>
      <c r="V55" s="18">
        <v>94</v>
      </c>
      <c r="W55" s="18">
        <v>155</v>
      </c>
      <c r="X55" s="18">
        <v>184</v>
      </c>
      <c r="Y55" s="26">
        <f t="shared" si="9"/>
        <v>199.33333333333334</v>
      </c>
      <c r="Z55" s="26">
        <f t="shared" si="10"/>
        <v>48.9</v>
      </c>
      <c r="AA55" s="18">
        <f t="shared" si="11"/>
        <v>72.2</v>
      </c>
      <c r="AB55" s="18">
        <v>77</v>
      </c>
      <c r="AC55" s="18">
        <v>156</v>
      </c>
      <c r="AD55" s="18">
        <v>191</v>
      </c>
      <c r="AE55" s="26">
        <f t="shared" si="12"/>
        <v>198.42105263157896</v>
      </c>
      <c r="AF55" s="26">
        <f t="shared" si="13"/>
        <v>59.699999999999996</v>
      </c>
      <c r="AG55" s="26">
        <f t="shared" si="14"/>
        <v>74.900000000000006</v>
      </c>
    </row>
    <row r="56" spans="2:33" x14ac:dyDescent="0.4">
      <c r="B56" s="1230"/>
      <c r="C56" s="18">
        <v>7</v>
      </c>
      <c r="D56" s="18">
        <v>150</v>
      </c>
      <c r="E56" s="18">
        <v>178</v>
      </c>
      <c r="F56" s="18">
        <v>191</v>
      </c>
      <c r="G56" s="26">
        <f t="shared" si="0"/>
        <v>199.02439024390245</v>
      </c>
      <c r="H56" s="26">
        <f t="shared" si="1"/>
        <v>21.5</v>
      </c>
      <c r="I56" s="18">
        <f t="shared" si="2"/>
        <v>74.900000000000006</v>
      </c>
      <c r="J56" s="18">
        <v>141</v>
      </c>
      <c r="K56" s="18">
        <v>179</v>
      </c>
      <c r="L56" s="18">
        <v>197</v>
      </c>
      <c r="M56" s="26">
        <f t="shared" si="3"/>
        <v>199.28571428571428</v>
      </c>
      <c r="N56" s="26">
        <f t="shared" si="4"/>
        <v>28.4</v>
      </c>
      <c r="O56" s="18">
        <f t="shared" si="5"/>
        <v>77.3</v>
      </c>
      <c r="P56" s="18">
        <v>131</v>
      </c>
      <c r="Q56" s="18">
        <v>180</v>
      </c>
      <c r="R56" s="18">
        <v>204</v>
      </c>
      <c r="S56" s="26">
        <f t="shared" si="6"/>
        <v>199.72602739726028</v>
      </c>
      <c r="T56" s="26">
        <f t="shared" si="7"/>
        <v>35.799999999999997</v>
      </c>
      <c r="U56" s="18">
        <f t="shared" si="8"/>
        <v>80</v>
      </c>
      <c r="V56" s="18">
        <v>120</v>
      </c>
      <c r="W56" s="18">
        <v>182</v>
      </c>
      <c r="X56" s="18">
        <v>210</v>
      </c>
      <c r="Y56" s="26">
        <f t="shared" si="9"/>
        <v>198.66666666666666</v>
      </c>
      <c r="Z56" s="26">
        <f t="shared" si="10"/>
        <v>42.9</v>
      </c>
      <c r="AA56" s="18">
        <f t="shared" si="11"/>
        <v>82.399999999999991</v>
      </c>
      <c r="AB56" s="18">
        <v>105</v>
      </c>
      <c r="AC56" s="18">
        <v>183</v>
      </c>
      <c r="AD56" s="18">
        <v>217</v>
      </c>
      <c r="AE56" s="26">
        <f t="shared" si="12"/>
        <v>198.21428571428572</v>
      </c>
      <c r="AF56" s="26">
        <f t="shared" si="13"/>
        <v>51.6</v>
      </c>
      <c r="AG56" s="26">
        <f t="shared" si="14"/>
        <v>85.1</v>
      </c>
    </row>
    <row r="57" spans="2:33" x14ac:dyDescent="0.4">
      <c r="B57" s="1230"/>
      <c r="C57" s="18">
        <v>8</v>
      </c>
      <c r="D57" s="18">
        <v>176</v>
      </c>
      <c r="E57" s="18">
        <v>204</v>
      </c>
      <c r="F57" s="18">
        <v>217</v>
      </c>
      <c r="G57" s="26">
        <f t="shared" si="0"/>
        <v>199.02439024390245</v>
      </c>
      <c r="H57" s="26">
        <f t="shared" si="1"/>
        <v>18.899999999999999</v>
      </c>
      <c r="I57" s="18">
        <f t="shared" si="2"/>
        <v>85.1</v>
      </c>
      <c r="J57" s="18">
        <v>166</v>
      </c>
      <c r="K57" s="18">
        <v>206</v>
      </c>
      <c r="L57" s="18">
        <v>224</v>
      </c>
      <c r="M57" s="26">
        <f t="shared" si="3"/>
        <v>198.62068965517241</v>
      </c>
      <c r="N57" s="26">
        <f t="shared" si="4"/>
        <v>25.900000000000002</v>
      </c>
      <c r="O57" s="18">
        <f t="shared" si="5"/>
        <v>87.8</v>
      </c>
      <c r="P57" s="18">
        <v>155</v>
      </c>
      <c r="Q57" s="18">
        <v>207</v>
      </c>
      <c r="R57" s="18">
        <v>231</v>
      </c>
      <c r="S57" s="26">
        <f t="shared" si="6"/>
        <v>198.94736842105263</v>
      </c>
      <c r="T57" s="26">
        <f t="shared" si="7"/>
        <v>32.9</v>
      </c>
      <c r="U57" s="18">
        <f t="shared" si="8"/>
        <v>90.600000000000009</v>
      </c>
      <c r="V57" s="18">
        <v>143</v>
      </c>
      <c r="W57" s="18">
        <v>209</v>
      </c>
      <c r="X57" s="18">
        <v>239</v>
      </c>
      <c r="Y57" s="26">
        <f t="shared" si="9"/>
        <v>198.75</v>
      </c>
      <c r="Z57" s="26">
        <f t="shared" si="10"/>
        <v>40.200000000000003</v>
      </c>
      <c r="AA57" s="18">
        <f t="shared" si="11"/>
        <v>93.7</v>
      </c>
      <c r="AB57" s="18">
        <v>126</v>
      </c>
      <c r="AC57" s="18">
        <v>210</v>
      </c>
      <c r="AD57" s="18">
        <v>247</v>
      </c>
      <c r="AE57" s="26">
        <f t="shared" si="12"/>
        <v>198.34710743801654</v>
      </c>
      <c r="AF57" s="26">
        <f t="shared" si="13"/>
        <v>49</v>
      </c>
      <c r="AG57" s="26">
        <f t="shared" si="14"/>
        <v>96.899999999999991</v>
      </c>
    </row>
    <row r="58" spans="2:33" x14ac:dyDescent="0.4">
      <c r="B58" s="1231"/>
      <c r="C58" s="20">
        <v>9</v>
      </c>
      <c r="D58" s="20">
        <v>200</v>
      </c>
      <c r="E58" s="20">
        <v>232</v>
      </c>
      <c r="F58" s="20">
        <v>245</v>
      </c>
      <c r="G58" s="27">
        <f t="shared" si="0"/>
        <v>197.33333333333334</v>
      </c>
      <c r="H58" s="27">
        <f t="shared" si="1"/>
        <v>18.399999999999999</v>
      </c>
      <c r="I58" s="20">
        <f t="shared" si="2"/>
        <v>96.1</v>
      </c>
      <c r="J58" s="20">
        <v>188</v>
      </c>
      <c r="K58" s="20">
        <v>234</v>
      </c>
      <c r="L58" s="20">
        <v>254</v>
      </c>
      <c r="M58" s="27">
        <f t="shared" si="3"/>
        <v>198.18181818181819</v>
      </c>
      <c r="N58" s="27">
        <f t="shared" si="4"/>
        <v>26</v>
      </c>
      <c r="O58" s="20">
        <f t="shared" si="5"/>
        <v>99.6</v>
      </c>
      <c r="P58" s="20">
        <v>173</v>
      </c>
      <c r="Q58" s="20">
        <v>236</v>
      </c>
      <c r="R58" s="20">
        <v>261</v>
      </c>
      <c r="S58" s="27">
        <f t="shared" si="6"/>
        <v>197.04545454545456</v>
      </c>
      <c r="T58" s="27">
        <f t="shared" si="7"/>
        <v>33.700000000000003</v>
      </c>
      <c r="U58" s="20">
        <f t="shared" si="8"/>
        <v>102.4</v>
      </c>
      <c r="V58" s="20">
        <v>159</v>
      </c>
      <c r="W58" s="20">
        <v>238</v>
      </c>
      <c r="X58" s="20">
        <v>269</v>
      </c>
      <c r="Y58" s="27">
        <f t="shared" si="9"/>
        <v>196.90909090909091</v>
      </c>
      <c r="Z58" s="27">
        <f t="shared" si="10"/>
        <v>40.9</v>
      </c>
      <c r="AA58" s="20">
        <f t="shared" si="11"/>
        <v>105.5</v>
      </c>
      <c r="AB58" s="20">
        <v>143</v>
      </c>
      <c r="AC58" s="20">
        <v>240</v>
      </c>
      <c r="AD58" s="20">
        <v>276</v>
      </c>
      <c r="AE58" s="27">
        <f t="shared" si="12"/>
        <v>196.24060150375939</v>
      </c>
      <c r="AF58" s="27">
        <f t="shared" si="13"/>
        <v>48.199999999999996</v>
      </c>
      <c r="AG58" s="27">
        <f t="shared" si="14"/>
        <v>108.2</v>
      </c>
    </row>
    <row r="59" spans="2:33" x14ac:dyDescent="0.4">
      <c r="B59" s="1229" t="s">
        <v>230</v>
      </c>
      <c r="C59" s="22">
        <v>5</v>
      </c>
      <c r="D59" s="22">
        <v>95</v>
      </c>
      <c r="E59" s="22">
        <v>126</v>
      </c>
      <c r="F59" s="16">
        <v>138</v>
      </c>
      <c r="G59" s="25">
        <f t="shared" si="0"/>
        <v>196.74418604651163</v>
      </c>
      <c r="H59" s="25">
        <f t="shared" si="1"/>
        <v>31.2</v>
      </c>
      <c r="I59" s="22">
        <f t="shared" si="2"/>
        <v>54.1</v>
      </c>
      <c r="J59" s="22">
        <v>85</v>
      </c>
      <c r="K59" s="22">
        <v>128</v>
      </c>
      <c r="L59" s="16">
        <v>144</v>
      </c>
      <c r="M59" s="25">
        <f t="shared" si="3"/>
        <v>196.27118644067798</v>
      </c>
      <c r="N59" s="25">
        <f t="shared" si="4"/>
        <v>41</v>
      </c>
      <c r="O59" s="22">
        <f t="shared" si="5"/>
        <v>56.499999999999993</v>
      </c>
      <c r="P59" s="22">
        <v>71</v>
      </c>
      <c r="Q59" s="22">
        <v>129</v>
      </c>
      <c r="R59" s="16">
        <v>150</v>
      </c>
      <c r="S59" s="25">
        <f t="shared" si="6"/>
        <v>195.9493670886076</v>
      </c>
      <c r="T59" s="25">
        <f t="shared" si="7"/>
        <v>52.7</v>
      </c>
      <c r="U59" s="22">
        <f t="shared" si="8"/>
        <v>58.8</v>
      </c>
      <c r="V59" s="22">
        <v>56</v>
      </c>
      <c r="W59" s="22">
        <v>130</v>
      </c>
      <c r="X59" s="16">
        <v>157</v>
      </c>
      <c r="Y59" s="25">
        <f t="shared" si="9"/>
        <v>196.03960396039605</v>
      </c>
      <c r="Z59" s="25">
        <f t="shared" si="10"/>
        <v>64.3</v>
      </c>
      <c r="AA59" s="22">
        <f t="shared" si="11"/>
        <v>61.6</v>
      </c>
      <c r="AB59" s="22">
        <v>9</v>
      </c>
      <c r="AC59" s="22">
        <v>131</v>
      </c>
      <c r="AD59" s="16">
        <v>163</v>
      </c>
      <c r="AE59" s="25">
        <f t="shared" si="12"/>
        <v>192.46753246753246</v>
      </c>
      <c r="AF59" s="25">
        <f t="shared" si="13"/>
        <v>94.5</v>
      </c>
      <c r="AG59" s="25">
        <f t="shared" si="14"/>
        <v>63.9</v>
      </c>
    </row>
    <row r="60" spans="2:33" x14ac:dyDescent="0.4">
      <c r="B60" s="1230"/>
      <c r="C60" s="18">
        <v>6</v>
      </c>
      <c r="D60" s="18">
        <v>121</v>
      </c>
      <c r="E60" s="18">
        <v>152</v>
      </c>
      <c r="F60" s="18">
        <v>163</v>
      </c>
      <c r="G60" s="26">
        <f t="shared" si="0"/>
        <v>195.71428571428572</v>
      </c>
      <c r="H60" s="26">
        <f t="shared" si="1"/>
        <v>25.8</v>
      </c>
      <c r="I60" s="18">
        <f t="shared" si="2"/>
        <v>63.9</v>
      </c>
      <c r="J60" s="18">
        <v>111</v>
      </c>
      <c r="K60" s="18">
        <v>154</v>
      </c>
      <c r="L60" s="18">
        <v>169</v>
      </c>
      <c r="M60" s="26">
        <f t="shared" si="3"/>
        <v>195.51724137931035</v>
      </c>
      <c r="N60" s="26">
        <f t="shared" si="4"/>
        <v>34.300000000000004</v>
      </c>
      <c r="O60" s="18">
        <f t="shared" si="5"/>
        <v>66.3</v>
      </c>
      <c r="P60" s="18">
        <v>98</v>
      </c>
      <c r="Q60" s="18">
        <v>155</v>
      </c>
      <c r="R60" s="18">
        <v>176</v>
      </c>
      <c r="S60" s="26">
        <f t="shared" si="6"/>
        <v>196.15384615384616</v>
      </c>
      <c r="T60" s="26">
        <f t="shared" si="7"/>
        <v>44.3</v>
      </c>
      <c r="U60" s="18">
        <f t="shared" si="8"/>
        <v>69</v>
      </c>
      <c r="V60" s="18">
        <v>84</v>
      </c>
      <c r="W60" s="18">
        <v>157</v>
      </c>
      <c r="X60" s="18">
        <v>182</v>
      </c>
      <c r="Y60" s="26">
        <f t="shared" si="9"/>
        <v>195.30612244897958</v>
      </c>
      <c r="Z60" s="26">
        <f t="shared" si="10"/>
        <v>53.800000000000004</v>
      </c>
      <c r="AA60" s="18">
        <f t="shared" si="11"/>
        <v>71.399999999999991</v>
      </c>
      <c r="AB60" s="18">
        <v>60</v>
      </c>
      <c r="AC60" s="18">
        <v>158</v>
      </c>
      <c r="AD60" s="18">
        <v>189</v>
      </c>
      <c r="AE60" s="26">
        <f t="shared" si="12"/>
        <v>194.41860465116278</v>
      </c>
      <c r="AF60" s="26">
        <f t="shared" si="13"/>
        <v>68.300000000000011</v>
      </c>
      <c r="AG60" s="26">
        <f t="shared" si="14"/>
        <v>74.099999999999994</v>
      </c>
    </row>
    <row r="61" spans="2:33" x14ac:dyDescent="0.4">
      <c r="B61" s="1230"/>
      <c r="C61" s="18">
        <v>7</v>
      </c>
      <c r="D61" s="18">
        <v>147</v>
      </c>
      <c r="E61" s="18">
        <v>179</v>
      </c>
      <c r="F61" s="18">
        <v>190</v>
      </c>
      <c r="G61" s="26">
        <f t="shared" si="0"/>
        <v>195.34883720930233</v>
      </c>
      <c r="H61" s="26">
        <f t="shared" si="1"/>
        <v>22.6</v>
      </c>
      <c r="I61" s="18">
        <f t="shared" si="2"/>
        <v>74.5</v>
      </c>
      <c r="J61" s="18">
        <v>136</v>
      </c>
      <c r="K61" s="18">
        <v>180</v>
      </c>
      <c r="L61" s="18">
        <v>196</v>
      </c>
      <c r="M61" s="26">
        <f t="shared" si="3"/>
        <v>196</v>
      </c>
      <c r="N61" s="26">
        <f t="shared" si="4"/>
        <v>30.599999999999998</v>
      </c>
      <c r="O61" s="18">
        <f t="shared" si="5"/>
        <v>76.900000000000006</v>
      </c>
      <c r="P61" s="18">
        <v>124</v>
      </c>
      <c r="Q61" s="18">
        <v>182</v>
      </c>
      <c r="R61" s="18">
        <v>202</v>
      </c>
      <c r="S61" s="26">
        <f t="shared" si="6"/>
        <v>195.38461538461539</v>
      </c>
      <c r="T61" s="26">
        <f t="shared" si="7"/>
        <v>38.6</v>
      </c>
      <c r="U61" s="18">
        <f t="shared" si="8"/>
        <v>79.2</v>
      </c>
      <c r="V61" s="18">
        <v>111</v>
      </c>
      <c r="W61" s="18">
        <v>183</v>
      </c>
      <c r="X61" s="18">
        <v>208</v>
      </c>
      <c r="Y61" s="26">
        <f t="shared" si="9"/>
        <v>195.46391752577318</v>
      </c>
      <c r="Z61" s="26">
        <f t="shared" si="10"/>
        <v>46.6</v>
      </c>
      <c r="AA61" s="18">
        <f t="shared" si="11"/>
        <v>81.599999999999994</v>
      </c>
      <c r="AB61" s="18">
        <v>93</v>
      </c>
      <c r="AC61" s="18">
        <v>185</v>
      </c>
      <c r="AD61" s="18">
        <v>214</v>
      </c>
      <c r="AE61" s="26">
        <f t="shared" si="12"/>
        <v>194.38016528925618</v>
      </c>
      <c r="AF61" s="26">
        <f t="shared" si="13"/>
        <v>56.499999999999993</v>
      </c>
      <c r="AG61" s="26">
        <f t="shared" si="14"/>
        <v>83.899999999999991</v>
      </c>
    </row>
    <row r="62" spans="2:33" x14ac:dyDescent="0.4">
      <c r="B62" s="1230"/>
      <c r="C62" s="18">
        <v>8</v>
      </c>
      <c r="D62" s="18">
        <v>173</v>
      </c>
      <c r="E62" s="18">
        <v>205</v>
      </c>
      <c r="F62" s="18">
        <v>216</v>
      </c>
      <c r="G62" s="26">
        <f t="shared" si="0"/>
        <v>195.34883720930233</v>
      </c>
      <c r="H62" s="26">
        <f t="shared" si="1"/>
        <v>19.900000000000002</v>
      </c>
      <c r="I62" s="18">
        <f t="shared" si="2"/>
        <v>84.7</v>
      </c>
      <c r="J62" s="18">
        <v>161</v>
      </c>
      <c r="K62" s="18">
        <v>207</v>
      </c>
      <c r="L62" s="18">
        <v>222</v>
      </c>
      <c r="M62" s="26">
        <f t="shared" si="3"/>
        <v>194.75409836065575</v>
      </c>
      <c r="N62" s="26">
        <f t="shared" si="4"/>
        <v>27.500000000000004</v>
      </c>
      <c r="O62" s="18">
        <f t="shared" si="5"/>
        <v>87.1</v>
      </c>
      <c r="P62" s="18">
        <v>147</v>
      </c>
      <c r="Q62" s="18">
        <v>209</v>
      </c>
      <c r="R62" s="18">
        <v>229</v>
      </c>
      <c r="S62" s="26">
        <f t="shared" si="6"/>
        <v>194.63414634146341</v>
      </c>
      <c r="T62" s="26">
        <f t="shared" si="7"/>
        <v>35.799999999999997</v>
      </c>
      <c r="U62" s="18">
        <f t="shared" si="8"/>
        <v>89.8</v>
      </c>
      <c r="V62" s="18">
        <v>134</v>
      </c>
      <c r="W62" s="18">
        <v>211</v>
      </c>
      <c r="X62" s="18">
        <v>236</v>
      </c>
      <c r="Y62" s="26">
        <f t="shared" si="9"/>
        <v>194.70588235294116</v>
      </c>
      <c r="Z62" s="26">
        <f t="shared" si="10"/>
        <v>43.2</v>
      </c>
      <c r="AA62" s="18">
        <f t="shared" si="11"/>
        <v>92.5</v>
      </c>
      <c r="AB62" s="18">
        <v>113</v>
      </c>
      <c r="AC62" s="18">
        <v>213</v>
      </c>
      <c r="AD62" s="18">
        <v>243</v>
      </c>
      <c r="AE62" s="26">
        <f t="shared" si="12"/>
        <v>193.84615384615384</v>
      </c>
      <c r="AF62" s="26">
        <f t="shared" si="13"/>
        <v>53.5</v>
      </c>
      <c r="AG62" s="26">
        <f t="shared" si="14"/>
        <v>95.3</v>
      </c>
    </row>
    <row r="63" spans="2:33" x14ac:dyDescent="0.4">
      <c r="B63" s="1231"/>
      <c r="C63" s="20">
        <v>9</v>
      </c>
      <c r="D63" s="20">
        <v>197</v>
      </c>
      <c r="E63" s="20">
        <v>233</v>
      </c>
      <c r="F63" s="20">
        <v>244</v>
      </c>
      <c r="G63" s="27">
        <f t="shared" si="0"/>
        <v>194.04255319148936</v>
      </c>
      <c r="H63" s="27">
        <f t="shared" si="1"/>
        <v>19.3</v>
      </c>
      <c r="I63" s="20">
        <f t="shared" si="2"/>
        <v>95.7</v>
      </c>
      <c r="J63" s="20">
        <v>183</v>
      </c>
      <c r="K63" s="20">
        <v>235</v>
      </c>
      <c r="L63" s="20">
        <v>252</v>
      </c>
      <c r="M63" s="27">
        <f t="shared" si="3"/>
        <v>194.78260869565219</v>
      </c>
      <c r="N63" s="27">
        <f t="shared" si="4"/>
        <v>27.400000000000002</v>
      </c>
      <c r="O63" s="20">
        <f t="shared" si="5"/>
        <v>98.8</v>
      </c>
      <c r="P63" s="20">
        <v>166</v>
      </c>
      <c r="Q63" s="20">
        <v>238</v>
      </c>
      <c r="R63" s="20">
        <v>259</v>
      </c>
      <c r="S63" s="27">
        <f t="shared" si="6"/>
        <v>193.54838709677421</v>
      </c>
      <c r="T63" s="27">
        <f t="shared" si="7"/>
        <v>35.9</v>
      </c>
      <c r="U63" s="20">
        <f t="shared" si="8"/>
        <v>101.6</v>
      </c>
      <c r="V63" s="20">
        <v>150</v>
      </c>
      <c r="W63" s="20">
        <v>240</v>
      </c>
      <c r="X63" s="20">
        <v>266</v>
      </c>
      <c r="Y63" s="27">
        <f t="shared" si="9"/>
        <v>193.44827586206895</v>
      </c>
      <c r="Z63" s="27">
        <f t="shared" si="10"/>
        <v>43.6</v>
      </c>
      <c r="AA63" s="20">
        <f t="shared" si="11"/>
        <v>104.3</v>
      </c>
      <c r="AB63" s="20">
        <v>130</v>
      </c>
      <c r="AC63" s="20">
        <v>242</v>
      </c>
      <c r="AD63" s="20">
        <v>272</v>
      </c>
      <c r="AE63" s="27">
        <f t="shared" si="12"/>
        <v>192.67605633802816</v>
      </c>
      <c r="AF63" s="27">
        <f t="shared" si="13"/>
        <v>52.2</v>
      </c>
      <c r="AG63" s="27">
        <f t="shared" si="14"/>
        <v>106.69999999999999</v>
      </c>
    </row>
    <row r="64" spans="2:33" x14ac:dyDescent="0.4">
      <c r="B64" s="1229" t="s">
        <v>231</v>
      </c>
      <c r="C64" s="22">
        <v>5</v>
      </c>
      <c r="D64" s="22">
        <v>92</v>
      </c>
      <c r="E64" s="22">
        <v>127</v>
      </c>
      <c r="F64" s="16">
        <v>137</v>
      </c>
      <c r="G64" s="25">
        <f t="shared" si="0"/>
        <v>193.33333333333334</v>
      </c>
      <c r="H64" s="25">
        <f t="shared" si="1"/>
        <v>32.800000000000004</v>
      </c>
      <c r="I64" s="22">
        <f t="shared" si="2"/>
        <v>53.7</v>
      </c>
      <c r="J64" s="22">
        <v>80</v>
      </c>
      <c r="K64" s="22">
        <v>129</v>
      </c>
      <c r="L64" s="16">
        <v>142</v>
      </c>
      <c r="M64" s="25">
        <f t="shared" si="3"/>
        <v>192.58064516129031</v>
      </c>
      <c r="N64" s="25">
        <f t="shared" si="4"/>
        <v>43.7</v>
      </c>
      <c r="O64" s="22">
        <f t="shared" si="5"/>
        <v>55.7</v>
      </c>
      <c r="P64" s="22">
        <v>63</v>
      </c>
      <c r="Q64" s="22">
        <v>130</v>
      </c>
      <c r="R64" s="16">
        <v>148</v>
      </c>
      <c r="S64" s="25">
        <f t="shared" si="6"/>
        <v>192.70588235294116</v>
      </c>
      <c r="T64" s="25">
        <f t="shared" si="7"/>
        <v>57.4</v>
      </c>
      <c r="U64" s="22">
        <f t="shared" si="8"/>
        <v>57.999999999999993</v>
      </c>
      <c r="V64" s="22">
        <v>45</v>
      </c>
      <c r="W64" s="22">
        <v>132</v>
      </c>
      <c r="X64" s="16">
        <v>154</v>
      </c>
      <c r="Y64" s="25">
        <f t="shared" si="9"/>
        <v>192.11009174311926</v>
      </c>
      <c r="Z64" s="25">
        <f t="shared" si="10"/>
        <v>70.8</v>
      </c>
      <c r="AA64" s="22">
        <f t="shared" si="11"/>
        <v>60.4</v>
      </c>
      <c r="AB64" s="22">
        <v>-26</v>
      </c>
      <c r="AC64" s="22">
        <v>133</v>
      </c>
      <c r="AD64" s="16">
        <v>160</v>
      </c>
      <c r="AE64" s="25">
        <f t="shared" si="12"/>
        <v>188.70967741935485</v>
      </c>
      <c r="AF64" s="25">
        <f t="shared" si="13"/>
        <v>116.3</v>
      </c>
      <c r="AG64" s="25">
        <f t="shared" si="14"/>
        <v>62.7</v>
      </c>
    </row>
    <row r="65" spans="2:33" x14ac:dyDescent="0.4">
      <c r="B65" s="1230"/>
      <c r="C65" s="18">
        <v>6</v>
      </c>
      <c r="D65" s="18">
        <v>118</v>
      </c>
      <c r="E65" s="18">
        <v>153</v>
      </c>
      <c r="F65" s="18">
        <v>162</v>
      </c>
      <c r="G65" s="26">
        <f t="shared" si="0"/>
        <v>192.27272727272728</v>
      </c>
      <c r="H65" s="26">
        <f t="shared" si="1"/>
        <v>27.200000000000003</v>
      </c>
      <c r="I65" s="18">
        <f t="shared" si="2"/>
        <v>63.5</v>
      </c>
      <c r="J65" s="18">
        <v>107</v>
      </c>
      <c r="K65" s="18">
        <v>155</v>
      </c>
      <c r="L65" s="18">
        <v>167</v>
      </c>
      <c r="M65" s="26">
        <f t="shared" si="3"/>
        <v>192</v>
      </c>
      <c r="N65" s="26">
        <f t="shared" si="4"/>
        <v>35.9</v>
      </c>
      <c r="O65" s="18">
        <f t="shared" si="5"/>
        <v>65.5</v>
      </c>
      <c r="P65" s="18">
        <v>91</v>
      </c>
      <c r="Q65" s="18">
        <v>157</v>
      </c>
      <c r="R65" s="18">
        <v>173</v>
      </c>
      <c r="S65" s="26">
        <f t="shared" si="6"/>
        <v>191.70731707317074</v>
      </c>
      <c r="T65" s="26">
        <f t="shared" si="7"/>
        <v>47.4</v>
      </c>
      <c r="U65" s="18">
        <f t="shared" si="8"/>
        <v>67.800000000000011</v>
      </c>
      <c r="V65" s="18">
        <v>75</v>
      </c>
      <c r="W65" s="18">
        <v>158</v>
      </c>
      <c r="X65" s="18">
        <v>79</v>
      </c>
      <c r="Y65" s="26">
        <f t="shared" si="9"/>
        <v>122.89156626506023</v>
      </c>
      <c r="Z65" s="26">
        <f t="shared" si="10"/>
        <v>52.5</v>
      </c>
      <c r="AA65" s="18">
        <f t="shared" si="11"/>
        <v>62</v>
      </c>
      <c r="AB65" s="18">
        <v>32</v>
      </c>
      <c r="AC65" s="18">
        <v>160</v>
      </c>
      <c r="AD65" s="18">
        <v>185</v>
      </c>
      <c r="AE65" s="26">
        <f t="shared" si="12"/>
        <v>189.80392156862746</v>
      </c>
      <c r="AF65" s="26">
        <f t="shared" si="13"/>
        <v>82.699999999999989</v>
      </c>
      <c r="AG65" s="26">
        <f t="shared" si="14"/>
        <v>72.5</v>
      </c>
    </row>
    <row r="66" spans="2:33" x14ac:dyDescent="0.4">
      <c r="B66" s="1230"/>
      <c r="C66" s="18">
        <v>7</v>
      </c>
      <c r="D66" s="18">
        <v>144</v>
      </c>
      <c r="E66" s="18">
        <v>179</v>
      </c>
      <c r="F66" s="18">
        <v>188</v>
      </c>
      <c r="G66" s="26">
        <f t="shared" si="0"/>
        <v>192.27272727272728</v>
      </c>
      <c r="H66" s="26">
        <f t="shared" si="1"/>
        <v>23.400000000000002</v>
      </c>
      <c r="I66" s="18">
        <f t="shared" si="2"/>
        <v>73.7</v>
      </c>
      <c r="J66" s="18">
        <v>132</v>
      </c>
      <c r="K66" s="18">
        <v>181</v>
      </c>
      <c r="L66" s="18">
        <v>194</v>
      </c>
      <c r="M66" s="26">
        <f t="shared" si="3"/>
        <v>192.58064516129031</v>
      </c>
      <c r="N66" s="26">
        <f t="shared" si="4"/>
        <v>32</v>
      </c>
      <c r="O66" s="18">
        <f t="shared" si="5"/>
        <v>76.099999999999994</v>
      </c>
      <c r="P66" s="18">
        <v>118</v>
      </c>
      <c r="Q66" s="18">
        <v>183</v>
      </c>
      <c r="R66" s="18">
        <v>199</v>
      </c>
      <c r="S66" s="26">
        <f t="shared" si="6"/>
        <v>191.85185185185185</v>
      </c>
      <c r="T66" s="26">
        <f t="shared" si="7"/>
        <v>40.699999999999996</v>
      </c>
      <c r="U66" s="18">
        <f t="shared" si="8"/>
        <v>78</v>
      </c>
      <c r="V66" s="18">
        <v>103</v>
      </c>
      <c r="W66" s="18">
        <v>185</v>
      </c>
      <c r="X66" s="18">
        <v>205</v>
      </c>
      <c r="Y66" s="26">
        <f t="shared" si="9"/>
        <v>191.76470588235293</v>
      </c>
      <c r="Z66" s="26">
        <f t="shared" si="10"/>
        <v>49.8</v>
      </c>
      <c r="AA66" s="18">
        <f t="shared" si="11"/>
        <v>80.400000000000006</v>
      </c>
      <c r="AB66" s="18">
        <v>82</v>
      </c>
      <c r="AC66" s="18">
        <v>187</v>
      </c>
      <c r="AD66" s="18">
        <v>211</v>
      </c>
      <c r="AE66" s="26">
        <f t="shared" si="12"/>
        <v>191.16279069767441</v>
      </c>
      <c r="AF66" s="26">
        <f t="shared" si="13"/>
        <v>61.1</v>
      </c>
      <c r="AG66" s="26">
        <f t="shared" si="14"/>
        <v>82.699999999999989</v>
      </c>
    </row>
    <row r="67" spans="2:33" x14ac:dyDescent="0.4">
      <c r="B67" s="1230"/>
      <c r="C67" s="18">
        <v>8</v>
      </c>
      <c r="D67" s="18">
        <v>169</v>
      </c>
      <c r="E67" s="18">
        <v>206</v>
      </c>
      <c r="F67" s="18">
        <v>215</v>
      </c>
      <c r="G67" s="26">
        <f t="shared" si="0"/>
        <v>191.73913043478262</v>
      </c>
      <c r="H67" s="26">
        <f t="shared" si="1"/>
        <v>21.4</v>
      </c>
      <c r="I67" s="18">
        <f t="shared" si="2"/>
        <v>84.3</v>
      </c>
      <c r="J67" s="18">
        <v>157</v>
      </c>
      <c r="K67" s="18">
        <v>208</v>
      </c>
      <c r="L67" s="18">
        <v>221</v>
      </c>
      <c r="M67" s="26">
        <f t="shared" si="3"/>
        <v>192.1875</v>
      </c>
      <c r="N67" s="26">
        <f t="shared" si="4"/>
        <v>28.999999999999996</v>
      </c>
      <c r="O67" s="18">
        <f t="shared" si="5"/>
        <v>86.7</v>
      </c>
      <c r="P67" s="18">
        <v>142</v>
      </c>
      <c r="Q67" s="18">
        <v>210</v>
      </c>
      <c r="R67" s="18">
        <v>227</v>
      </c>
      <c r="S67" s="26">
        <f t="shared" si="6"/>
        <v>192</v>
      </c>
      <c r="T67" s="26">
        <f t="shared" si="7"/>
        <v>37.4</v>
      </c>
      <c r="U67" s="18">
        <f t="shared" si="8"/>
        <v>89</v>
      </c>
      <c r="V67" s="18">
        <v>127</v>
      </c>
      <c r="W67" s="18">
        <v>212</v>
      </c>
      <c r="X67" s="18">
        <v>233</v>
      </c>
      <c r="Y67" s="26">
        <f t="shared" si="9"/>
        <v>191.88679245283018</v>
      </c>
      <c r="Z67" s="26">
        <f t="shared" si="10"/>
        <v>45.5</v>
      </c>
      <c r="AA67" s="18">
        <f t="shared" si="11"/>
        <v>91.4</v>
      </c>
      <c r="AB67" s="18">
        <v>104</v>
      </c>
      <c r="AC67" s="18">
        <v>214</v>
      </c>
      <c r="AD67" s="18">
        <v>239</v>
      </c>
      <c r="AE67" s="26">
        <f t="shared" si="12"/>
        <v>191.11111111111111</v>
      </c>
      <c r="AF67" s="26">
        <f t="shared" si="13"/>
        <v>56.499999999999993</v>
      </c>
      <c r="AG67" s="26">
        <f t="shared" si="14"/>
        <v>93.7</v>
      </c>
    </row>
    <row r="68" spans="2:33" x14ac:dyDescent="0.4">
      <c r="B68" s="1231"/>
      <c r="C68" s="20">
        <v>9</v>
      </c>
      <c r="D68" s="20">
        <v>193</v>
      </c>
      <c r="E68" s="20">
        <v>234</v>
      </c>
      <c r="F68" s="20">
        <v>243</v>
      </c>
      <c r="G68" s="27">
        <f t="shared" si="0"/>
        <v>190.8</v>
      </c>
      <c r="H68" s="27">
        <f t="shared" si="1"/>
        <v>20.599999999999998</v>
      </c>
      <c r="I68" s="20">
        <f t="shared" si="2"/>
        <v>95.3</v>
      </c>
      <c r="J68" s="20">
        <v>178</v>
      </c>
      <c r="K68" s="20">
        <v>237</v>
      </c>
      <c r="L68" s="20">
        <v>250</v>
      </c>
      <c r="M68" s="27">
        <f t="shared" si="3"/>
        <v>190.83333333333334</v>
      </c>
      <c r="N68" s="27">
        <f t="shared" si="4"/>
        <v>28.799999999999997</v>
      </c>
      <c r="O68" s="20">
        <f t="shared" si="5"/>
        <v>98</v>
      </c>
      <c r="P68" s="20">
        <v>161</v>
      </c>
      <c r="Q68" s="20">
        <v>237</v>
      </c>
      <c r="R68" s="20">
        <v>256</v>
      </c>
      <c r="S68" s="27">
        <f t="shared" si="6"/>
        <v>192</v>
      </c>
      <c r="T68" s="27">
        <f t="shared" si="7"/>
        <v>37.1</v>
      </c>
      <c r="U68" s="20">
        <f t="shared" si="8"/>
        <v>100.4</v>
      </c>
      <c r="V68" s="20">
        <v>145</v>
      </c>
      <c r="W68" s="20">
        <v>241</v>
      </c>
      <c r="X68" s="20">
        <v>263</v>
      </c>
      <c r="Y68" s="27">
        <f t="shared" si="9"/>
        <v>191.18644067796612</v>
      </c>
      <c r="Z68" s="27">
        <f t="shared" si="10"/>
        <v>44.9</v>
      </c>
      <c r="AA68" s="20">
        <f t="shared" si="11"/>
        <v>103.1</v>
      </c>
      <c r="AB68" s="20">
        <v>124</v>
      </c>
      <c r="AC68" s="20">
        <v>243</v>
      </c>
      <c r="AD68" s="20">
        <v>267</v>
      </c>
      <c r="AE68" s="27">
        <f t="shared" si="12"/>
        <v>190.06993006993008</v>
      </c>
      <c r="AF68" s="27">
        <f t="shared" si="13"/>
        <v>53.6</v>
      </c>
      <c r="AG68" s="27">
        <f t="shared" si="14"/>
        <v>104.69999999999999</v>
      </c>
    </row>
    <row r="69" spans="2:33" x14ac:dyDescent="0.4">
      <c r="B69" s="1229" t="s">
        <v>232</v>
      </c>
      <c r="C69" s="22">
        <v>5</v>
      </c>
      <c r="D69" s="22">
        <v>90</v>
      </c>
      <c r="E69" s="22">
        <v>128</v>
      </c>
      <c r="F69" s="16">
        <v>135</v>
      </c>
      <c r="G69" s="25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5">
        <f t="shared" ref="H69:H78" si="16">ROUND((MAX(D69/255, E69/255, F69/255) - MIN(D69/255, E69/255, F69/255))/MAX(D69/255, E69/255, F69/255),3)*100</f>
        <v>33.300000000000004</v>
      </c>
      <c r="I69" s="22">
        <f t="shared" ref="I69:I78" si="17">ROUND(MAX(D69/255, E69/255, F69/255),3)*100</f>
        <v>52.900000000000006</v>
      </c>
      <c r="J69" s="22">
        <v>77</v>
      </c>
      <c r="K69" s="22">
        <v>129</v>
      </c>
      <c r="L69" s="16">
        <v>140</v>
      </c>
      <c r="M69" s="25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5">
        <f t="shared" ref="N69:N78" si="19">ROUND((MAX(J69/255, K69/255, L69/255) - MIN(J69/255, K69/255, L69/255))/MAX(J69/255, K69/255, L69/255),3)*100</f>
        <v>45</v>
      </c>
      <c r="O69" s="22">
        <f t="shared" ref="O69:O78" si="20">ROUND(MAX(J69/255, K69/255, L69/255),3)*100</f>
        <v>54.900000000000006</v>
      </c>
      <c r="P69" s="22">
        <v>56</v>
      </c>
      <c r="Q69" s="22">
        <v>131</v>
      </c>
      <c r="R69" s="16">
        <v>145</v>
      </c>
      <c r="S69" s="25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5">
        <f t="shared" ref="T69:T78" si="22">ROUND((MAX(P69/255, Q69/255, R69/255) - MIN(P69/255, Q69/255, R69/255))/MAX(P69/255, Q69/255, R69/255),3)*100</f>
        <v>61.4</v>
      </c>
      <c r="U69" s="22">
        <f t="shared" ref="U69:U78" si="23">ROUND(MAX(P69/255, Q69/255, R69/255),3)*100</f>
        <v>56.899999999999991</v>
      </c>
      <c r="V69" s="22">
        <v>35</v>
      </c>
      <c r="W69" s="22">
        <v>133</v>
      </c>
      <c r="X69" s="16">
        <v>150</v>
      </c>
      <c r="Y69" s="25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5">
        <f t="shared" ref="Z69:Z78" si="25">ROUND((MAX(V69/255, W69/255, X69/255) - MIN(V69/255, W69/255, X69/255))/MAX(V69/255, W69/255, X69/255),3)*100</f>
        <v>76.7</v>
      </c>
      <c r="AA69" s="22">
        <f t="shared" ref="AA69:AA78" si="26">ROUND(MAX(V69/255, W69/255, X69/255),3)*100</f>
        <v>58.8</v>
      </c>
      <c r="AB69" s="22">
        <v>-50</v>
      </c>
      <c r="AC69" s="22">
        <v>134</v>
      </c>
      <c r="AD69" s="16">
        <v>155</v>
      </c>
      <c r="AE69" s="25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5">
        <f t="shared" ref="AF69:AF78" si="28">ROUND((MAX(AB69/255, AC69/255, AD69/255) - MIN(AB69/255, AC69/255, AD69/255))/MAX(AB69/255, AC69/255, AD69/255),3)*100</f>
        <v>132.29999999999998</v>
      </c>
      <c r="AG69" s="25">
        <f t="shared" ref="AG69:AG78" si="29">ROUND(MAX(AB69/255, AC69/255, AD69/255),3)*100</f>
        <v>60.8</v>
      </c>
    </row>
    <row r="70" spans="2:33" x14ac:dyDescent="0.4">
      <c r="B70" s="1230"/>
      <c r="C70" s="18">
        <v>6</v>
      </c>
      <c r="D70" s="18">
        <v>115</v>
      </c>
      <c r="E70" s="18">
        <v>154</v>
      </c>
      <c r="F70" s="18">
        <v>160</v>
      </c>
      <c r="G70" s="26">
        <f t="shared" si="15"/>
        <v>188</v>
      </c>
      <c r="H70" s="26">
        <f t="shared" si="16"/>
        <v>28.1</v>
      </c>
      <c r="I70" s="18">
        <f t="shared" si="17"/>
        <v>62.7</v>
      </c>
      <c r="J70" s="18">
        <v>103</v>
      </c>
      <c r="K70" s="18">
        <v>156</v>
      </c>
      <c r="L70" s="18">
        <v>165</v>
      </c>
      <c r="M70" s="26">
        <f t="shared" si="18"/>
        <v>188.70967741935485</v>
      </c>
      <c r="N70" s="26">
        <f t="shared" si="19"/>
        <v>37.6</v>
      </c>
      <c r="O70" s="18">
        <f t="shared" si="20"/>
        <v>64.7</v>
      </c>
      <c r="P70" s="18">
        <v>85</v>
      </c>
      <c r="Q70" s="18">
        <v>158</v>
      </c>
      <c r="R70" s="18">
        <v>170</v>
      </c>
      <c r="S70" s="26">
        <f t="shared" si="21"/>
        <v>188.47058823529412</v>
      </c>
      <c r="T70" s="26">
        <f t="shared" si="22"/>
        <v>50</v>
      </c>
      <c r="U70" s="18">
        <f t="shared" si="23"/>
        <v>66.7</v>
      </c>
      <c r="V70" s="18">
        <v>67</v>
      </c>
      <c r="W70" s="18">
        <v>160</v>
      </c>
      <c r="X70" s="18">
        <v>175</v>
      </c>
      <c r="Y70" s="26">
        <f t="shared" si="24"/>
        <v>188.33333333333334</v>
      </c>
      <c r="Z70" s="26">
        <f t="shared" si="25"/>
        <v>61.7</v>
      </c>
      <c r="AA70" s="18">
        <f t="shared" si="26"/>
        <v>68.600000000000009</v>
      </c>
      <c r="AB70" s="18">
        <v>1</v>
      </c>
      <c r="AC70" s="18">
        <v>161</v>
      </c>
      <c r="AD70" s="18">
        <v>180</v>
      </c>
      <c r="AE70" s="26">
        <f t="shared" si="27"/>
        <v>186.36871508379889</v>
      </c>
      <c r="AF70" s="26">
        <f t="shared" si="28"/>
        <v>99.4</v>
      </c>
      <c r="AG70" s="26">
        <f t="shared" si="29"/>
        <v>70.599999999999994</v>
      </c>
    </row>
    <row r="71" spans="2:33" x14ac:dyDescent="0.4">
      <c r="B71" s="1230"/>
      <c r="C71" s="18">
        <v>7</v>
      </c>
      <c r="D71" s="18">
        <v>141</v>
      </c>
      <c r="E71" s="18">
        <v>180</v>
      </c>
      <c r="F71" s="18">
        <v>186</v>
      </c>
      <c r="G71" s="26">
        <f t="shared" si="15"/>
        <v>188</v>
      </c>
      <c r="H71" s="26">
        <f t="shared" si="16"/>
        <v>24.2</v>
      </c>
      <c r="I71" s="18">
        <f t="shared" si="17"/>
        <v>72.899999999999991</v>
      </c>
      <c r="J71" s="18">
        <v>128</v>
      </c>
      <c r="K71" s="18">
        <v>182</v>
      </c>
      <c r="L71" s="18">
        <v>191</v>
      </c>
      <c r="M71" s="26">
        <f t="shared" si="18"/>
        <v>188.57142857142856</v>
      </c>
      <c r="N71" s="26">
        <f t="shared" si="19"/>
        <v>33</v>
      </c>
      <c r="O71" s="18">
        <f t="shared" si="20"/>
        <v>74.900000000000006</v>
      </c>
      <c r="P71" s="18">
        <v>113</v>
      </c>
      <c r="Q71" s="18">
        <v>184</v>
      </c>
      <c r="R71" s="18">
        <v>196</v>
      </c>
      <c r="S71" s="26">
        <f t="shared" si="21"/>
        <v>188.67469879518072</v>
      </c>
      <c r="T71" s="26">
        <f t="shared" si="22"/>
        <v>42.3</v>
      </c>
      <c r="U71" s="18">
        <f t="shared" si="23"/>
        <v>76.900000000000006</v>
      </c>
      <c r="V71" s="18">
        <v>98</v>
      </c>
      <c r="W71" s="18">
        <v>186</v>
      </c>
      <c r="X71" s="18">
        <v>200</v>
      </c>
      <c r="Y71" s="26">
        <f t="shared" si="24"/>
        <v>188.23529411764707</v>
      </c>
      <c r="Z71" s="26">
        <f t="shared" si="25"/>
        <v>51</v>
      </c>
      <c r="AA71" s="18">
        <f t="shared" si="26"/>
        <v>78.400000000000006</v>
      </c>
      <c r="AB71" s="18">
        <v>72</v>
      </c>
      <c r="AC71" s="18">
        <v>188</v>
      </c>
      <c r="AD71" s="18">
        <v>205</v>
      </c>
      <c r="AE71" s="26">
        <f t="shared" si="27"/>
        <v>187.66917293233081</v>
      </c>
      <c r="AF71" s="26">
        <f t="shared" si="28"/>
        <v>64.900000000000006</v>
      </c>
      <c r="AG71" s="26">
        <f t="shared" si="29"/>
        <v>80.400000000000006</v>
      </c>
    </row>
    <row r="72" spans="2:33" x14ac:dyDescent="0.4">
      <c r="B72" s="1230"/>
      <c r="C72" s="18">
        <v>8</v>
      </c>
      <c r="D72" s="18">
        <v>166</v>
      </c>
      <c r="E72" s="18">
        <v>207</v>
      </c>
      <c r="F72" s="18">
        <v>212</v>
      </c>
      <c r="G72" s="26">
        <f t="shared" si="15"/>
        <v>186.52173913043478</v>
      </c>
      <c r="H72" s="26">
        <f t="shared" si="16"/>
        <v>21.7</v>
      </c>
      <c r="I72" s="18">
        <f t="shared" si="17"/>
        <v>83.1</v>
      </c>
      <c r="J72" s="18">
        <v>152</v>
      </c>
      <c r="K72" s="18">
        <v>210</v>
      </c>
      <c r="L72" s="18">
        <v>217</v>
      </c>
      <c r="M72" s="26">
        <f t="shared" si="18"/>
        <v>186.46153846153845</v>
      </c>
      <c r="N72" s="26">
        <f t="shared" si="19"/>
        <v>30</v>
      </c>
      <c r="O72" s="18">
        <f t="shared" si="20"/>
        <v>85.1</v>
      </c>
      <c r="P72" s="18">
        <v>137</v>
      </c>
      <c r="Q72" s="18">
        <v>212</v>
      </c>
      <c r="R72" s="18">
        <v>222</v>
      </c>
      <c r="S72" s="26">
        <f t="shared" si="21"/>
        <v>187.05882352941177</v>
      </c>
      <c r="T72" s="26">
        <f t="shared" si="22"/>
        <v>38.299999999999997</v>
      </c>
      <c r="U72" s="18">
        <f t="shared" si="23"/>
        <v>87.1</v>
      </c>
      <c r="V72" s="18">
        <v>121</v>
      </c>
      <c r="W72" s="18">
        <v>241</v>
      </c>
      <c r="X72" s="18">
        <v>227</v>
      </c>
      <c r="Y72" s="26">
        <f t="shared" si="24"/>
        <v>173</v>
      </c>
      <c r="Z72" s="26">
        <f t="shared" si="25"/>
        <v>49.8</v>
      </c>
      <c r="AA72" s="18">
        <f t="shared" si="26"/>
        <v>94.5</v>
      </c>
      <c r="AB72" s="18">
        <v>96</v>
      </c>
      <c r="AC72" s="18">
        <v>216</v>
      </c>
      <c r="AD72" s="18">
        <v>232</v>
      </c>
      <c r="AE72" s="26">
        <f t="shared" si="27"/>
        <v>187.05882352941177</v>
      </c>
      <c r="AF72" s="26">
        <f t="shared" si="28"/>
        <v>58.599999999999994</v>
      </c>
      <c r="AG72" s="26">
        <f t="shared" si="29"/>
        <v>91</v>
      </c>
    </row>
    <row r="73" spans="2:33" x14ac:dyDescent="0.4">
      <c r="B73" s="1231"/>
      <c r="C73" s="20">
        <v>9</v>
      </c>
      <c r="D73" s="20">
        <v>190</v>
      </c>
      <c r="E73" s="20">
        <v>235</v>
      </c>
      <c r="F73" s="20">
        <v>240</v>
      </c>
      <c r="G73" s="27">
        <f t="shared" si="15"/>
        <v>186</v>
      </c>
      <c r="H73" s="27">
        <f t="shared" si="16"/>
        <v>20.8</v>
      </c>
      <c r="I73" s="20">
        <f t="shared" si="17"/>
        <v>94.1</v>
      </c>
      <c r="J73" s="20">
        <v>175</v>
      </c>
      <c r="K73" s="20">
        <v>238</v>
      </c>
      <c r="L73" s="20">
        <v>246</v>
      </c>
      <c r="M73" s="27">
        <f t="shared" si="18"/>
        <v>186.7605633802817</v>
      </c>
      <c r="N73" s="27">
        <f t="shared" si="19"/>
        <v>28.9</v>
      </c>
      <c r="O73" s="20">
        <f t="shared" si="20"/>
        <v>96.5</v>
      </c>
      <c r="P73" s="20">
        <v>156</v>
      </c>
      <c r="Q73" s="20">
        <v>240</v>
      </c>
      <c r="R73" s="20">
        <v>251</v>
      </c>
      <c r="S73" s="27">
        <f t="shared" si="21"/>
        <v>186.94736842105263</v>
      </c>
      <c r="T73" s="27">
        <f t="shared" si="22"/>
        <v>37.799999999999997</v>
      </c>
      <c r="U73" s="20">
        <f t="shared" si="23"/>
        <v>98.4</v>
      </c>
      <c r="V73" s="20">
        <v>138</v>
      </c>
      <c r="W73" s="20">
        <v>243</v>
      </c>
      <c r="X73" s="20">
        <v>256</v>
      </c>
      <c r="Y73" s="27">
        <f t="shared" si="24"/>
        <v>186.61016949152543</v>
      </c>
      <c r="Z73" s="27">
        <f t="shared" si="25"/>
        <v>46.1</v>
      </c>
      <c r="AA73" s="20">
        <f t="shared" si="26"/>
        <v>100.4</v>
      </c>
      <c r="AB73" s="20">
        <v>112</v>
      </c>
      <c r="AC73" s="20">
        <v>245</v>
      </c>
      <c r="AD73" s="20">
        <v>261</v>
      </c>
      <c r="AE73" s="27">
        <f t="shared" si="27"/>
        <v>186.44295302013421</v>
      </c>
      <c r="AF73" s="27">
        <f t="shared" si="28"/>
        <v>57.099999999999994</v>
      </c>
      <c r="AG73" s="27">
        <f t="shared" si="29"/>
        <v>102.4</v>
      </c>
    </row>
    <row r="74" spans="2:33" x14ac:dyDescent="0.4">
      <c r="B74" s="1229" t="s">
        <v>233</v>
      </c>
      <c r="C74" s="22">
        <v>5</v>
      </c>
      <c r="D74" s="22">
        <v>88</v>
      </c>
      <c r="E74" s="22">
        <v>128</v>
      </c>
      <c r="F74" s="16">
        <v>133</v>
      </c>
      <c r="G74" s="25">
        <f t="shared" si="15"/>
        <v>186.66666666666666</v>
      </c>
      <c r="H74" s="25">
        <f t="shared" si="16"/>
        <v>33.800000000000004</v>
      </c>
      <c r="I74" s="22">
        <f t="shared" si="17"/>
        <v>52.2</v>
      </c>
      <c r="J74" s="22">
        <v>76</v>
      </c>
      <c r="K74" s="22">
        <v>130</v>
      </c>
      <c r="L74" s="16">
        <v>137</v>
      </c>
      <c r="M74" s="25">
        <f t="shared" si="18"/>
        <v>186.88524590163934</v>
      </c>
      <c r="N74" s="25">
        <f t="shared" si="19"/>
        <v>44.5</v>
      </c>
      <c r="O74" s="22">
        <f t="shared" si="20"/>
        <v>53.7</v>
      </c>
      <c r="P74" s="22">
        <v>52</v>
      </c>
      <c r="Q74" s="22">
        <v>132</v>
      </c>
      <c r="R74" s="16">
        <v>141</v>
      </c>
      <c r="S74" s="25">
        <f t="shared" si="21"/>
        <v>186.06741573033707</v>
      </c>
      <c r="T74" s="25">
        <f t="shared" si="22"/>
        <v>63.1</v>
      </c>
      <c r="U74" s="22">
        <f t="shared" si="23"/>
        <v>55.300000000000004</v>
      </c>
      <c r="V74" s="22">
        <v>29</v>
      </c>
      <c r="W74" s="22">
        <v>134</v>
      </c>
      <c r="X74" s="16">
        <v>145</v>
      </c>
      <c r="Y74" s="25">
        <f t="shared" si="24"/>
        <v>185.68965517241378</v>
      </c>
      <c r="Z74" s="25">
        <f t="shared" si="25"/>
        <v>80</v>
      </c>
      <c r="AA74" s="22">
        <f t="shared" si="26"/>
        <v>56.899999999999991</v>
      </c>
      <c r="AB74" s="22"/>
      <c r="AC74" s="22"/>
      <c r="AD74" s="16"/>
      <c r="AE74" s="25" t="e">
        <f t="shared" si="27"/>
        <v>#DIV/0!</v>
      </c>
      <c r="AF74" s="25" t="e">
        <f t="shared" si="28"/>
        <v>#DIV/0!</v>
      </c>
      <c r="AG74" s="25">
        <f t="shared" si="29"/>
        <v>0</v>
      </c>
    </row>
    <row r="75" spans="2:33" x14ac:dyDescent="0.4">
      <c r="B75" s="1230"/>
      <c r="C75" s="18">
        <v>6</v>
      </c>
      <c r="D75" s="18">
        <v>113</v>
      </c>
      <c r="E75" s="18">
        <v>154</v>
      </c>
      <c r="F75" s="18">
        <v>158</v>
      </c>
      <c r="G75" s="26">
        <f t="shared" si="15"/>
        <v>185.33333333333334</v>
      </c>
      <c r="H75" s="26">
        <f t="shared" si="16"/>
        <v>28.499999999999996</v>
      </c>
      <c r="I75" s="18">
        <f t="shared" si="17"/>
        <v>62</v>
      </c>
      <c r="J75" s="18">
        <v>100</v>
      </c>
      <c r="K75" s="18">
        <v>157</v>
      </c>
      <c r="L75" s="18">
        <v>162</v>
      </c>
      <c r="M75" s="26">
        <f t="shared" si="18"/>
        <v>184.83870967741936</v>
      </c>
      <c r="N75" s="26">
        <f t="shared" si="19"/>
        <v>38.299999999999997</v>
      </c>
      <c r="O75" s="18">
        <f t="shared" si="20"/>
        <v>63.5</v>
      </c>
      <c r="P75" s="18">
        <v>81</v>
      </c>
      <c r="Q75" s="18">
        <v>159</v>
      </c>
      <c r="R75" s="18">
        <v>166</v>
      </c>
      <c r="S75" s="26">
        <f t="shared" si="21"/>
        <v>184.94117647058823</v>
      </c>
      <c r="T75" s="26">
        <f t="shared" si="22"/>
        <v>51.2</v>
      </c>
      <c r="U75" s="18">
        <f t="shared" si="23"/>
        <v>65.100000000000009</v>
      </c>
      <c r="V75" s="18">
        <v>62</v>
      </c>
      <c r="W75" s="18">
        <v>161</v>
      </c>
      <c r="X75" s="18">
        <v>170</v>
      </c>
      <c r="Y75" s="26">
        <f t="shared" si="24"/>
        <v>185</v>
      </c>
      <c r="Z75" s="26">
        <f t="shared" si="25"/>
        <v>63.5</v>
      </c>
      <c r="AA75" s="18">
        <f t="shared" si="26"/>
        <v>66.7</v>
      </c>
      <c r="AB75" s="18"/>
      <c r="AC75" s="18"/>
      <c r="AD75" s="18"/>
      <c r="AE75" s="26" t="e">
        <f t="shared" si="27"/>
        <v>#DIV/0!</v>
      </c>
      <c r="AF75" s="26" t="e">
        <f t="shared" si="28"/>
        <v>#DIV/0!</v>
      </c>
      <c r="AG75" s="26">
        <f t="shared" si="29"/>
        <v>0</v>
      </c>
    </row>
    <row r="76" spans="2:33" x14ac:dyDescent="0.4">
      <c r="B76" s="1230"/>
      <c r="C76" s="18">
        <v>7</v>
      </c>
      <c r="D76" s="18">
        <v>139</v>
      </c>
      <c r="E76" s="18">
        <v>181</v>
      </c>
      <c r="F76" s="18">
        <v>184</v>
      </c>
      <c r="G76" s="26">
        <f t="shared" si="15"/>
        <v>184</v>
      </c>
      <c r="H76" s="26">
        <f t="shared" si="16"/>
        <v>24.5</v>
      </c>
      <c r="I76" s="18">
        <f t="shared" si="17"/>
        <v>72.2</v>
      </c>
      <c r="J76" s="18">
        <v>126</v>
      </c>
      <c r="K76" s="18">
        <v>183</v>
      </c>
      <c r="L76" s="18">
        <v>188</v>
      </c>
      <c r="M76" s="26">
        <f t="shared" si="18"/>
        <v>184.83870967741936</v>
      </c>
      <c r="N76" s="26">
        <f t="shared" si="19"/>
        <v>33</v>
      </c>
      <c r="O76" s="18">
        <f t="shared" si="20"/>
        <v>73.7</v>
      </c>
      <c r="P76" s="18">
        <v>111</v>
      </c>
      <c r="Q76" s="18">
        <v>185</v>
      </c>
      <c r="R76" s="18">
        <v>191</v>
      </c>
      <c r="S76" s="26">
        <f t="shared" si="21"/>
        <v>184.5</v>
      </c>
      <c r="T76" s="26">
        <f t="shared" si="22"/>
        <v>41.9</v>
      </c>
      <c r="U76" s="18">
        <f t="shared" si="23"/>
        <v>74.900000000000006</v>
      </c>
      <c r="V76" s="18">
        <v>96</v>
      </c>
      <c r="W76" s="18">
        <v>187</v>
      </c>
      <c r="X76" s="18">
        <v>195</v>
      </c>
      <c r="Y76" s="26">
        <f t="shared" si="24"/>
        <v>184.84848484848484</v>
      </c>
      <c r="Z76" s="26">
        <f t="shared" si="25"/>
        <v>50.8</v>
      </c>
      <c r="AA76" s="18">
        <f t="shared" si="26"/>
        <v>76.5</v>
      </c>
      <c r="AB76" s="18">
        <v>66</v>
      </c>
      <c r="AC76" s="18">
        <v>189</v>
      </c>
      <c r="AD76" s="18">
        <v>199</v>
      </c>
      <c r="AE76" s="26">
        <f t="shared" si="27"/>
        <v>184.51127819548873</v>
      </c>
      <c r="AF76" s="26">
        <f t="shared" si="28"/>
        <v>66.8</v>
      </c>
      <c r="AG76" s="26">
        <f t="shared" si="29"/>
        <v>78</v>
      </c>
    </row>
    <row r="77" spans="2:33" x14ac:dyDescent="0.4">
      <c r="B77" s="1230"/>
      <c r="C77" s="18">
        <v>8</v>
      </c>
      <c r="D77" s="18">
        <v>164</v>
      </c>
      <c r="E77" s="18">
        <v>208</v>
      </c>
      <c r="F77" s="18">
        <v>210</v>
      </c>
      <c r="G77" s="26">
        <f t="shared" si="15"/>
        <v>182.60869565217391</v>
      </c>
      <c r="H77" s="26">
        <f t="shared" si="16"/>
        <v>21.9</v>
      </c>
      <c r="I77" s="18">
        <f t="shared" si="17"/>
        <v>82.399999999999991</v>
      </c>
      <c r="J77" s="18">
        <v>150</v>
      </c>
      <c r="K77" s="18">
        <v>210</v>
      </c>
      <c r="L77" s="18">
        <v>214</v>
      </c>
      <c r="M77" s="26">
        <f t="shared" si="18"/>
        <v>183.75</v>
      </c>
      <c r="N77" s="26">
        <f t="shared" si="19"/>
        <v>29.9</v>
      </c>
      <c r="O77" s="18">
        <f t="shared" si="20"/>
        <v>83.899999999999991</v>
      </c>
      <c r="P77" s="18">
        <v>134</v>
      </c>
      <c r="Q77" s="18">
        <v>213</v>
      </c>
      <c r="R77" s="18">
        <v>218</v>
      </c>
      <c r="S77" s="26">
        <f t="shared" si="21"/>
        <v>183.57142857142856</v>
      </c>
      <c r="T77" s="26">
        <f t="shared" si="22"/>
        <v>38.5</v>
      </c>
      <c r="U77" s="18">
        <f t="shared" si="23"/>
        <v>85.5</v>
      </c>
      <c r="V77" s="18">
        <v>118</v>
      </c>
      <c r="W77" s="18">
        <v>215</v>
      </c>
      <c r="X77" s="18">
        <v>221</v>
      </c>
      <c r="Y77" s="26">
        <f t="shared" si="24"/>
        <v>183.49514563106797</v>
      </c>
      <c r="Z77" s="26">
        <f t="shared" si="25"/>
        <v>46.6</v>
      </c>
      <c r="AA77" s="18">
        <f t="shared" si="26"/>
        <v>86.7</v>
      </c>
      <c r="AB77" s="18">
        <v>93</v>
      </c>
      <c r="AC77" s="18">
        <v>217</v>
      </c>
      <c r="AD77" s="18">
        <v>225</v>
      </c>
      <c r="AE77" s="26">
        <f t="shared" si="27"/>
        <v>183.63636363636363</v>
      </c>
      <c r="AF77" s="26">
        <f t="shared" si="28"/>
        <v>58.699999999999996</v>
      </c>
      <c r="AG77" s="26">
        <f t="shared" si="29"/>
        <v>88.2</v>
      </c>
    </row>
    <row r="78" spans="2:33" x14ac:dyDescent="0.4">
      <c r="B78" s="1231"/>
      <c r="C78" s="20">
        <v>9</v>
      </c>
      <c r="D78" s="20">
        <v>188</v>
      </c>
      <c r="E78" s="20">
        <v>236</v>
      </c>
      <c r="F78" s="20">
        <v>238</v>
      </c>
      <c r="G78" s="27">
        <f t="shared" si="15"/>
        <v>182.4</v>
      </c>
      <c r="H78" s="27">
        <f t="shared" si="16"/>
        <v>21</v>
      </c>
      <c r="I78" s="20">
        <f t="shared" si="17"/>
        <v>93.300000000000011</v>
      </c>
      <c r="J78" s="20">
        <v>173</v>
      </c>
      <c r="K78" s="20">
        <v>239</v>
      </c>
      <c r="L78" s="20">
        <v>242</v>
      </c>
      <c r="M78" s="27">
        <f t="shared" si="18"/>
        <v>182.60869565217391</v>
      </c>
      <c r="N78" s="27">
        <f t="shared" si="19"/>
        <v>28.499999999999996</v>
      </c>
      <c r="O78" s="20">
        <f t="shared" si="20"/>
        <v>94.899999999999991</v>
      </c>
      <c r="P78" s="20">
        <v>154</v>
      </c>
      <c r="Q78" s="20">
        <v>241</v>
      </c>
      <c r="R78" s="20">
        <v>246</v>
      </c>
      <c r="S78" s="27">
        <f t="shared" si="21"/>
        <v>183.26086956521738</v>
      </c>
      <c r="T78" s="27">
        <f t="shared" si="22"/>
        <v>37.4</v>
      </c>
      <c r="U78" s="20">
        <f t="shared" si="23"/>
        <v>96.5</v>
      </c>
      <c r="V78" s="20">
        <v>135</v>
      </c>
      <c r="W78" s="20">
        <v>244</v>
      </c>
      <c r="X78" s="20">
        <v>249</v>
      </c>
      <c r="Y78" s="27">
        <f t="shared" si="24"/>
        <v>182.63157894736841</v>
      </c>
      <c r="Z78" s="27">
        <f t="shared" si="25"/>
        <v>45.800000000000004</v>
      </c>
      <c r="AA78" s="20">
        <f t="shared" si="26"/>
        <v>97.6</v>
      </c>
      <c r="AB78" s="20">
        <v>108</v>
      </c>
      <c r="AC78" s="20">
        <v>247</v>
      </c>
      <c r="AD78" s="20">
        <v>253</v>
      </c>
      <c r="AE78" s="27">
        <f t="shared" si="27"/>
        <v>182.48275862068965</v>
      </c>
      <c r="AF78" s="27">
        <f t="shared" si="28"/>
        <v>57.3</v>
      </c>
      <c r="AG78" s="27">
        <f t="shared" si="29"/>
        <v>99.2</v>
      </c>
    </row>
  </sheetData>
  <mergeCells count="21"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0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D4" sqref="D4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27" width="5.19921875" style="29" customWidth="1"/>
    <col min="28" max="28" width="4.09765625" customWidth="1"/>
    <col min="29" max="40" width="5.69921875" style="29" customWidth="1"/>
    <col min="41" max="41" width="4.09765625" customWidth="1"/>
    <col min="42" max="53" width="5.19921875" style="29" customWidth="1"/>
    <col min="54" max="54" width="4.09765625" customWidth="1"/>
  </cols>
  <sheetData>
    <row r="1" spans="2:77" x14ac:dyDescent="0.4">
      <c r="B1" s="7" t="s">
        <v>214</v>
      </c>
    </row>
    <row r="2" spans="2:77" x14ac:dyDescent="0.4">
      <c r="B2" s="1228" t="s">
        <v>196</v>
      </c>
      <c r="C2" s="1228"/>
      <c r="D2" s="1228">
        <v>3</v>
      </c>
      <c r="E2" s="1228"/>
      <c r="F2" s="1228"/>
      <c r="G2" s="1228"/>
      <c r="H2" s="1228"/>
      <c r="I2" s="1228"/>
      <c r="J2" s="1228">
        <v>4</v>
      </c>
      <c r="K2" s="1228"/>
      <c r="L2" s="1228"/>
      <c r="M2" s="1228"/>
      <c r="N2" s="1228"/>
      <c r="O2" s="1228"/>
      <c r="P2" s="1228">
        <v>5</v>
      </c>
      <c r="Q2" s="1228"/>
      <c r="R2" s="1228"/>
      <c r="S2" s="1228"/>
      <c r="T2" s="1228"/>
      <c r="U2" s="1228"/>
      <c r="V2" s="1228">
        <v>6</v>
      </c>
      <c r="W2" s="1228"/>
      <c r="X2" s="1228"/>
      <c r="Y2" s="1228"/>
      <c r="Z2" s="1228"/>
      <c r="AA2" s="1228"/>
      <c r="AC2" s="1228">
        <v>3</v>
      </c>
      <c r="AD2" s="1228"/>
      <c r="AE2" s="1228"/>
      <c r="AF2" s="1228">
        <v>4</v>
      </c>
      <c r="AG2" s="1228"/>
      <c r="AH2" s="1228"/>
      <c r="AI2" s="1228">
        <v>5</v>
      </c>
      <c r="AJ2" s="1228"/>
      <c r="AK2" s="1228"/>
      <c r="AL2" s="1228">
        <v>6</v>
      </c>
      <c r="AM2" s="1228"/>
      <c r="AN2" s="1228"/>
      <c r="AP2" s="1228">
        <v>3</v>
      </c>
      <c r="AQ2" s="1228"/>
      <c r="AR2" s="1228"/>
      <c r="AS2" s="1228">
        <v>4</v>
      </c>
      <c r="AT2" s="1228"/>
      <c r="AU2" s="1228"/>
      <c r="AV2" s="1228">
        <v>5</v>
      </c>
      <c r="AW2" s="1228"/>
      <c r="AX2" s="1228"/>
      <c r="AY2" s="1228">
        <v>6</v>
      </c>
      <c r="AZ2" s="1228"/>
      <c r="BA2" s="1228"/>
      <c r="BC2" t="s">
        <v>251</v>
      </c>
    </row>
    <row r="3" spans="2:77" ht="18" thickBot="1" x14ac:dyDescent="0.45">
      <c r="B3" s="36" t="s">
        <v>191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C3" s="37" t="s">
        <v>193</v>
      </c>
      <c r="AD3" s="37" t="s">
        <v>192</v>
      </c>
      <c r="AE3" s="37" t="s">
        <v>194</v>
      </c>
      <c r="AF3" s="37" t="s">
        <v>193</v>
      </c>
      <c r="AG3" s="37" t="s">
        <v>192</v>
      </c>
      <c r="AH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P3" s="37" t="s">
        <v>193</v>
      </c>
      <c r="AQ3" s="37" t="s">
        <v>192</v>
      </c>
      <c r="AR3" s="37" t="s">
        <v>194</v>
      </c>
      <c r="AS3" s="37" t="s">
        <v>193</v>
      </c>
      <c r="AT3" s="37" t="s">
        <v>192</v>
      </c>
      <c r="AU3" s="37" t="s">
        <v>194</v>
      </c>
      <c r="AV3" s="37" t="s">
        <v>193</v>
      </c>
      <c r="AW3" s="37" t="s">
        <v>192</v>
      </c>
      <c r="AX3" s="37" t="s">
        <v>194</v>
      </c>
      <c r="AY3" s="37" t="s">
        <v>193</v>
      </c>
      <c r="AZ3" s="37" t="s">
        <v>192</v>
      </c>
      <c r="BA3" s="37" t="s">
        <v>194</v>
      </c>
      <c r="BC3" s="35" t="s">
        <v>246</v>
      </c>
      <c r="BD3" s="35" t="s">
        <v>247</v>
      </c>
      <c r="BE3" s="35" t="s">
        <v>248</v>
      </c>
      <c r="BP3" s="37" t="s">
        <v>152</v>
      </c>
      <c r="BQ3" s="37" t="s">
        <v>153</v>
      </c>
      <c r="BR3" s="37" t="s">
        <v>154</v>
      </c>
      <c r="BS3" s="37" t="s">
        <v>193</v>
      </c>
      <c r="BT3" s="37" t="s">
        <v>192</v>
      </c>
      <c r="BU3" s="37" t="s">
        <v>194</v>
      </c>
    </row>
    <row r="4" spans="2:77" x14ac:dyDescent="0.4">
      <c r="B4" s="1235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63" si="1">ROUND((MAX(D4/255, E4/255, F4/255) - MIN(D4/255, E4/255, F4/255))/MAX(D4/255, E4/255, F4/255),3)*100</f>
        <v>33.900000000000006</v>
      </c>
      <c r="I4" s="49">
        <f t="shared" ref="I4:I63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63" si="4">ROUND((MAX(J4/255, K4/255, L4/255) - MIN(J4/255, K4/255, L4/255))/MAX(J4/255, K4/255, L4/255),3)*100</f>
        <v>43.8</v>
      </c>
      <c r="O4" s="49">
        <f t="shared" ref="O4:O63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63" si="7">ROUND((MAX(P4/255, Q4/255, R4/255) - MIN(P4/255, Q4/255, R4/255))/MAX(P4/255, Q4/255, R4/255),3)*100</f>
        <v>56.2</v>
      </c>
      <c r="U4" s="49">
        <f t="shared" ref="U4:U63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63" si="10">ROUND((MAX(V4/255, W4/255, X4/255) - MIN(V4/255, W4/255, X4/255))/MAX(V4/255, W4/255, X4/255),3)*100</f>
        <v>67.900000000000006</v>
      </c>
      <c r="AA4" s="49">
        <f t="shared" ref="AA4:AA63" si="11">ROUND(MAX(V4/255, W4/255, X4/255),3)*100</f>
        <v>51.4</v>
      </c>
      <c r="AC4" s="61">
        <f t="shared" ref="AC4:AC9" si="12">(G4-G5)/359</f>
        <v>1.3519184567850798E-2</v>
      </c>
      <c r="AD4" s="62">
        <f t="shared" ref="AD4:AE9" si="13">(H4-H5)/100</f>
        <v>-1.4999999999999928E-2</v>
      </c>
      <c r="AE4" s="62">
        <f t="shared" si="13"/>
        <v>-1.2000000000000028E-2</v>
      </c>
      <c r="AF4" s="61">
        <f t="shared" ref="AF4:AF9" si="14">(M4-M5)/359</f>
        <v>1.4729856359832115E-2</v>
      </c>
      <c r="AG4" s="62">
        <f t="shared" ref="AG4:AH9" si="15">(N4-N5)/100</f>
        <v>-2.8000000000000042E-2</v>
      </c>
      <c r="AH4" s="62">
        <f t="shared" si="15"/>
        <v>-0.02</v>
      </c>
      <c r="AI4" s="61">
        <f t="shared" ref="AI4:AI9" si="16">(S4-S5)/359</f>
        <v>1.3765768446250473E-2</v>
      </c>
      <c r="AJ4" s="62">
        <f t="shared" ref="AJ4:AK9" si="17">(T4-T5)/100</f>
        <v>-2.2999999999999972E-2</v>
      </c>
      <c r="AK4" s="62">
        <f t="shared" si="17"/>
        <v>-1.9000000000000059E-2</v>
      </c>
      <c r="AL4" s="61">
        <f t="shared" ref="AL4:AL9" si="18">(Y4-Y5)/359</f>
        <v>1.1746710554792343E-2</v>
      </c>
      <c r="AM4" s="62">
        <f t="shared" ref="AM4:AN9" si="19">(Z4-Z5)/100</f>
        <v>-1.1999999999999886E-2</v>
      </c>
      <c r="AN4" s="62">
        <f t="shared" si="19"/>
        <v>-1.9000000000000059E-2</v>
      </c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C4">
        <v>45</v>
      </c>
      <c r="BD4">
        <v>36.1</v>
      </c>
      <c r="BE4">
        <v>52.2</v>
      </c>
      <c r="BP4" s="39">
        <v>127</v>
      </c>
      <c r="BQ4" s="39">
        <v>123</v>
      </c>
      <c r="BR4" s="39">
        <v>84</v>
      </c>
      <c r="BS4" s="40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4">
        <f t="shared" ref="BT4:BT63" si="21">ROUND((MAX(BP4/255, BQ4/255, BR4/255) - MIN(BP4/255, BQ4/255, BR4/255))/MAX(BP4/255, BQ4/255, BR4/255),3)*100</f>
        <v>33.900000000000006</v>
      </c>
      <c r="BU4" s="49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 x14ac:dyDescent="0.4">
      <c r="B5" s="1233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C5" s="63">
        <f t="shared" si="12"/>
        <v>1.2716482984134683E-2</v>
      </c>
      <c r="AD5" s="55">
        <f t="shared" si="13"/>
        <v>-7.0000000000000288E-3</v>
      </c>
      <c r="AE5" s="55">
        <f t="shared" si="13"/>
        <v>-1.2000000000000028E-2</v>
      </c>
      <c r="AF5" s="63">
        <f t="shared" si="14"/>
        <v>9.5190493305777613E-3</v>
      </c>
      <c r="AG5" s="55">
        <f t="shared" si="15"/>
        <v>-4.999999999999929E-3</v>
      </c>
      <c r="AH5" s="55">
        <f t="shared" si="15"/>
        <v>-1.1000000000000015E-2</v>
      </c>
      <c r="AI5" s="63">
        <f t="shared" si="16"/>
        <v>1.1700992625501632E-2</v>
      </c>
      <c r="AJ5" s="55">
        <f t="shared" si="17"/>
        <v>2.0000000000000282E-3</v>
      </c>
      <c r="AK5" s="55">
        <f t="shared" si="17"/>
        <v>-1.6000000000000014E-2</v>
      </c>
      <c r="AL5" s="63">
        <f t="shared" si="18"/>
        <v>1.2627346914585188E-2</v>
      </c>
      <c r="AM5" s="55">
        <f t="shared" si="19"/>
        <v>9.9999999999994321E-4</v>
      </c>
      <c r="AN5" s="55">
        <f t="shared" si="19"/>
        <v>-2.3999999999999987E-2</v>
      </c>
      <c r="AP5" s="72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C5" t="str">
        <f>IF(OR(BC4&lt;27, BC4&lt;=207),"Warm","Cool")</f>
        <v>Warm</v>
      </c>
      <c r="BP5" s="31">
        <v>130</v>
      </c>
      <c r="BQ5" s="31">
        <v>122</v>
      </c>
      <c r="BR5" s="31">
        <v>84</v>
      </c>
      <c r="BS5" s="33">
        <f t="shared" si="20"/>
        <v>49.565217391304351</v>
      </c>
      <c r="BT5" s="45">
        <f t="shared" si="21"/>
        <v>35.4</v>
      </c>
      <c r="BU5" s="50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 x14ac:dyDescent="0.4">
      <c r="B6" s="1233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C6" s="63">
        <f t="shared" si="12"/>
        <v>1.1699164345403908E-2</v>
      </c>
      <c r="AD6" s="55">
        <f t="shared" si="13"/>
        <v>-6.9999999999999576E-3</v>
      </c>
      <c r="AE6" s="55">
        <f t="shared" si="13"/>
        <v>-1.1000000000000015E-2</v>
      </c>
      <c r="AF6" s="63">
        <f t="shared" si="14"/>
        <v>1.5707500103937143E-2</v>
      </c>
      <c r="AG6" s="55">
        <f t="shared" si="15"/>
        <v>-4.0000000000000565E-3</v>
      </c>
      <c r="AH6" s="55">
        <f t="shared" si="15"/>
        <v>-0.02</v>
      </c>
      <c r="AI6" s="63">
        <f t="shared" si="16"/>
        <v>1.3150714899213062E-2</v>
      </c>
      <c r="AJ6" s="55">
        <f t="shared" si="17"/>
        <v>7.0000000000000288E-3</v>
      </c>
      <c r="AK6" s="55">
        <f t="shared" si="17"/>
        <v>-1.9999999999999858E-2</v>
      </c>
      <c r="AL6" s="63">
        <f t="shared" si="18"/>
        <v>1.2123661345726414E-2</v>
      </c>
      <c r="AM6" s="55">
        <f t="shared" si="19"/>
        <v>7.9999999999999724E-3</v>
      </c>
      <c r="AN6" s="55">
        <f t="shared" si="19"/>
        <v>-2.2999999999999899E-2</v>
      </c>
      <c r="AP6" s="72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P6" s="31">
        <v>133</v>
      </c>
      <c r="BQ6" s="31">
        <v>121</v>
      </c>
      <c r="BR6" s="31">
        <v>85</v>
      </c>
      <c r="BS6" s="33">
        <f t="shared" si="20"/>
        <v>45</v>
      </c>
      <c r="BT6" s="45">
        <f t="shared" si="21"/>
        <v>36.1</v>
      </c>
      <c r="BU6" s="50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 x14ac:dyDescent="0.4">
      <c r="B7" s="1233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C7" s="63">
        <f t="shared" si="12"/>
        <v>1.5336719646075686E-2</v>
      </c>
      <c r="AD7" s="55">
        <f t="shared" si="13"/>
        <v>9.9999999999994321E-4</v>
      </c>
      <c r="AE7" s="55">
        <f t="shared" si="13"/>
        <v>-1.2000000000000028E-2</v>
      </c>
      <c r="AF7" s="63">
        <f t="shared" si="14"/>
        <v>1.2472456658213116E-2</v>
      </c>
      <c r="AG7" s="55">
        <f t="shared" si="15"/>
        <v>0.01</v>
      </c>
      <c r="AH7" s="55">
        <f t="shared" si="15"/>
        <v>-1.1999999999999886E-2</v>
      </c>
      <c r="AI7" s="63">
        <f t="shared" si="16"/>
        <v>1.3304311555813381E-2</v>
      </c>
      <c r="AJ7" s="55">
        <f t="shared" si="17"/>
        <v>1.2000000000000028E-2</v>
      </c>
      <c r="AK7" s="55">
        <f t="shared" si="17"/>
        <v>-1.9000000000000059E-2</v>
      </c>
      <c r="AL7" s="63">
        <f t="shared" si="18"/>
        <v>1.3238092611489553E-2</v>
      </c>
      <c r="AM7" s="55">
        <f t="shared" si="19"/>
        <v>2.200000000000003E-2</v>
      </c>
      <c r="AN7" s="55">
        <f t="shared" si="19"/>
        <v>-2.000000000000007E-2</v>
      </c>
      <c r="AP7" s="72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P7" s="31">
        <v>136</v>
      </c>
      <c r="BQ7" s="31">
        <v>120</v>
      </c>
      <c r="BR7" s="31">
        <v>86</v>
      </c>
      <c r="BS7" s="33">
        <f t="shared" si="20"/>
        <v>40.799999999999997</v>
      </c>
      <c r="BT7" s="45">
        <f t="shared" si="21"/>
        <v>36.799999999999997</v>
      </c>
      <c r="BU7" s="50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 x14ac:dyDescent="0.4">
      <c r="B8" s="1236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C8" s="64">
        <f t="shared" si="12"/>
        <v>1.3108307389808295E-2</v>
      </c>
      <c r="AD8" s="56">
        <f t="shared" si="13"/>
        <v>8.0000000000000418E-3</v>
      </c>
      <c r="AE8" s="56">
        <f t="shared" si="13"/>
        <v>-1.1999999999999957E-2</v>
      </c>
      <c r="AF8" s="64">
        <f t="shared" si="14"/>
        <v>1.2472456658213107E-2</v>
      </c>
      <c r="AG8" s="56">
        <f t="shared" si="15"/>
        <v>1.1999999999999957E-2</v>
      </c>
      <c r="AH8" s="56">
        <f t="shared" si="15"/>
        <v>-1.4999999999999999E-2</v>
      </c>
      <c r="AI8" s="64">
        <f t="shared" si="16"/>
        <v>1.1937922801432547E-2</v>
      </c>
      <c r="AJ8" s="56">
        <f t="shared" si="17"/>
        <v>1.4999999999999857E-2</v>
      </c>
      <c r="AK8" s="56">
        <f t="shared" si="17"/>
        <v>-1.6000000000000014E-2</v>
      </c>
      <c r="AL8" s="64">
        <f t="shared" si="18"/>
        <v>1.1399468637671564E-2</v>
      </c>
      <c r="AM8" s="56">
        <f t="shared" si="19"/>
        <v>2.8999999999999984E-2</v>
      </c>
      <c r="AN8" s="56">
        <f t="shared" si="19"/>
        <v>-1.6000000000000014E-2</v>
      </c>
      <c r="AP8" s="74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P8" s="32">
        <v>139</v>
      </c>
      <c r="BQ8" s="32">
        <v>118</v>
      </c>
      <c r="BR8" s="32">
        <v>88</v>
      </c>
      <c r="BS8" s="34">
        <f t="shared" si="20"/>
        <v>35.294117647058826</v>
      </c>
      <c r="BT8" s="46">
        <f t="shared" si="21"/>
        <v>36.700000000000003</v>
      </c>
      <c r="BU8" s="51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 x14ac:dyDescent="0.4">
      <c r="B9" s="1232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C9" s="65">
        <f t="shared" si="12"/>
        <v>1.1666393576929387E-2</v>
      </c>
      <c r="AD9" s="57">
        <f t="shared" si="13"/>
        <v>1.2000000000000028E-2</v>
      </c>
      <c r="AE9" s="57">
        <f t="shared" si="13"/>
        <v>-7.9999999999999013E-3</v>
      </c>
      <c r="AF9" s="65">
        <f t="shared" si="14"/>
        <v>1.274109418623616E-2</v>
      </c>
      <c r="AG9" s="57">
        <f t="shared" si="15"/>
        <v>2.000000000000007E-2</v>
      </c>
      <c r="AH9" s="57">
        <f t="shared" si="15"/>
        <v>-8.0000000000000418E-3</v>
      </c>
      <c r="AI9" s="65">
        <f t="shared" si="16"/>
        <v>1.0045325284132281E-2</v>
      </c>
      <c r="AJ9" s="57">
        <f t="shared" si="17"/>
        <v>2.3000000000000041E-2</v>
      </c>
      <c r="AK9" s="57">
        <f t="shared" si="17"/>
        <v>-1.1999999999999957E-2</v>
      </c>
      <c r="AL9" s="65">
        <f t="shared" si="18"/>
        <v>1.1869549818606483E-2</v>
      </c>
      <c r="AM9" s="57">
        <f t="shared" si="19"/>
        <v>2.9000000000000057E-2</v>
      </c>
      <c r="AN9" s="57">
        <f t="shared" si="19"/>
        <v>-1.4999999999999999E-2</v>
      </c>
      <c r="AP9" s="76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P9" s="22">
        <v>142</v>
      </c>
      <c r="BQ9" s="22">
        <v>117</v>
      </c>
      <c r="BR9" s="22">
        <v>91</v>
      </c>
      <c r="BS9" s="28">
        <f t="shared" si="20"/>
        <v>30.588235294117649</v>
      </c>
      <c r="BT9" s="47">
        <f t="shared" si="21"/>
        <v>35.9</v>
      </c>
      <c r="BU9" s="52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 x14ac:dyDescent="0.4">
      <c r="B10" s="1233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C10" s="63">
        <f>(G10-G11)/359</f>
        <v>1.0863509749303618E-2</v>
      </c>
      <c r="AD10" s="55">
        <f>(H10-H11)/100</f>
        <v>1.5999999999999945E-2</v>
      </c>
      <c r="AE10" s="55">
        <f>(I10-I11)/100</f>
        <v>-3.9999999999999862E-3</v>
      </c>
      <c r="AF10" s="63">
        <f>(M10-M11)/359</f>
        <v>9.2805871009213649E-3</v>
      </c>
      <c r="AG10" s="55">
        <f>(N10-N11)/100</f>
        <v>1.1999999999999957E-2</v>
      </c>
      <c r="AH10" s="55">
        <f>(O10-O11)/100</f>
        <v>-7.9999999999999724E-3</v>
      </c>
      <c r="AI10" s="63">
        <f>(S10-S11)/359</f>
        <v>1.1790495536209542E-2</v>
      </c>
      <c r="AJ10" s="55">
        <f>(T10-T11)/100</f>
        <v>2.6000000000000013E-2</v>
      </c>
      <c r="AK10" s="55">
        <f>(U10-U11)/100</f>
        <v>-8.0000000000000418E-3</v>
      </c>
      <c r="AL10" s="63">
        <f>(Y10-Y11)/359</f>
        <v>1.1639409267902537E-2</v>
      </c>
      <c r="AM10" s="55">
        <f>(Z10-Z11)/100</f>
        <v>2.8999999999999984E-2</v>
      </c>
      <c r="AN10" s="55">
        <f>(AA10-AA11)/100</f>
        <v>-1.1999999999999957E-2</v>
      </c>
      <c r="AP10" s="72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C10" s="1238" t="s">
        <v>256</v>
      </c>
      <c r="BD10" s="1238"/>
      <c r="BE10" s="1238"/>
      <c r="BF10" s="1238"/>
      <c r="BG10" s="1238"/>
      <c r="BH10" s="1238"/>
      <c r="BI10" s="1238"/>
      <c r="BJ10" s="1238"/>
      <c r="BK10" s="1238"/>
      <c r="BL10" s="1238"/>
      <c r="BP10" s="31">
        <v>144</v>
      </c>
      <c r="BQ10" s="31">
        <v>116</v>
      </c>
      <c r="BR10" s="31">
        <v>94</v>
      </c>
      <c r="BS10" s="33">
        <f t="shared" si="20"/>
        <v>26.4</v>
      </c>
      <c r="BT10" s="45">
        <f t="shared" si="21"/>
        <v>34.699999999999996</v>
      </c>
      <c r="BU10" s="50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 x14ac:dyDescent="0.4">
      <c r="B11" s="1233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C11" s="66"/>
      <c r="AD11" s="54"/>
      <c r="AE11" s="54"/>
      <c r="AF11" s="66"/>
      <c r="AG11" s="54"/>
      <c r="AH11" s="54"/>
      <c r="AI11" s="66"/>
      <c r="AJ11" s="54"/>
      <c r="AK11" s="54"/>
      <c r="AL11" s="66"/>
      <c r="AM11" s="54"/>
      <c r="AN11" s="54"/>
      <c r="AP11" s="78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C11" s="1238" t="s">
        <v>257</v>
      </c>
      <c r="BD11" s="1238"/>
      <c r="BE11" s="1238"/>
      <c r="BF11" s="1238"/>
      <c r="BG11" s="1238"/>
      <c r="BH11" s="1238"/>
      <c r="BI11" s="1238"/>
      <c r="BJ11" s="1238"/>
      <c r="BK11" s="1238"/>
      <c r="BL11" s="1238"/>
      <c r="BP11" s="31">
        <v>145</v>
      </c>
      <c r="BQ11" s="31">
        <v>115</v>
      </c>
      <c r="BR11" s="31">
        <v>97</v>
      </c>
      <c r="BS11" s="33">
        <f t="shared" si="20"/>
        <v>22.5</v>
      </c>
      <c r="BT11" s="45">
        <f t="shared" si="21"/>
        <v>33.1</v>
      </c>
      <c r="BU11" s="50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 x14ac:dyDescent="0.4">
      <c r="B12" s="1233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C12" s="63">
        <f>(G12-G11)/359</f>
        <v>-8.1748819183722898E-3</v>
      </c>
      <c r="AD12" s="55">
        <f>(H12-H11)/100</f>
        <v>-1.6000000000000014E-2</v>
      </c>
      <c r="AE12" s="55">
        <f>(I12-I11)/100</f>
        <v>4.0000000000000565E-3</v>
      </c>
      <c r="AF12" s="63">
        <f>(M12-M11)/359</f>
        <v>-1.3228343759989044E-2</v>
      </c>
      <c r="AG12" s="55">
        <f>(N12-N11)/100</f>
        <v>-2.5000000000000001E-2</v>
      </c>
      <c r="AH12" s="55">
        <f>(O12-O11)/100</f>
        <v>8.0000000000000418E-3</v>
      </c>
      <c r="AI12" s="63">
        <f>(S12-S11)/359</f>
        <v>-1.052223308880431E-2</v>
      </c>
      <c r="AJ12" s="55">
        <f>(T12-T11)/100</f>
        <v>-2.5000000000000001E-2</v>
      </c>
      <c r="AK12" s="55">
        <f>(U12-U11)/100</f>
        <v>7.0000000000000288E-3</v>
      </c>
      <c r="AL12" s="63">
        <f>(Y12-Y11)/359</f>
        <v>-1.2406842846006015E-2</v>
      </c>
      <c r="AM12" s="55">
        <f>(Z12-Z11)/100</f>
        <v>-2.79999999999999E-2</v>
      </c>
      <c r="AN12" s="55">
        <f>(AA12-AA11)/100</f>
        <v>1.2000000000000028E-2</v>
      </c>
      <c r="AP12" s="72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P12" s="31">
        <v>146</v>
      </c>
      <c r="BQ12" s="31">
        <v>115</v>
      </c>
      <c r="BR12" s="31">
        <v>100</v>
      </c>
      <c r="BS12" s="33">
        <f t="shared" si="20"/>
        <v>19.565217391304348</v>
      </c>
      <c r="BT12" s="45">
        <f t="shared" si="21"/>
        <v>31.5</v>
      </c>
      <c r="BU12" s="50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 x14ac:dyDescent="0.4">
      <c r="B13" s="1236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C13" s="64">
        <f t="shared" ref="AC13:AC18" si="26">(G13-G12)/359</f>
        <v>-1.2716482984134672E-2</v>
      </c>
      <c r="AD13" s="56">
        <f t="shared" ref="AD13:AE18" si="27">(H13-H12)/100</f>
        <v>-1.6000000000000014E-2</v>
      </c>
      <c r="AE13" s="56">
        <f t="shared" si="27"/>
        <v>2.9999999999999714E-3</v>
      </c>
      <c r="AF13" s="64">
        <f t="shared" ref="AF13:AF18" si="28">(M13-M12)/359</f>
        <v>-1.1715225541711081E-2</v>
      </c>
      <c r="AG13" s="56">
        <f t="shared" ref="AG13:AH18" si="29">(N13-N12)/100</f>
        <v>-2.200000000000003E-2</v>
      </c>
      <c r="AH13" s="56">
        <f t="shared" si="29"/>
        <v>3.9999999999999862E-3</v>
      </c>
      <c r="AI13" s="64">
        <f t="shared" ref="AI13:AI18" si="30">(S13-S12)/359</f>
        <v>-1.307237452963886E-2</v>
      </c>
      <c r="AJ13" s="56">
        <f t="shared" ref="AJ13:AK18" si="31">(T13-T12)/100</f>
        <v>-3.1000000000000014E-2</v>
      </c>
      <c r="AK13" s="56">
        <f t="shared" si="31"/>
        <v>7.9999999999999724E-3</v>
      </c>
      <c r="AL13" s="64">
        <f t="shared" ref="AL13:AL18" si="32">(Y13-Y12)/359</f>
        <v>-1.223690476783694E-2</v>
      </c>
      <c r="AM13" s="56">
        <f t="shared" ref="AM13:AN18" si="33">(Z13-Z12)/100</f>
        <v>-3.6000000000000087E-2</v>
      </c>
      <c r="AN13" s="56">
        <f t="shared" si="33"/>
        <v>7.9999999999999724E-3</v>
      </c>
      <c r="AP13" s="74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P13" s="32">
        <v>147</v>
      </c>
      <c r="BQ13" s="32">
        <v>114</v>
      </c>
      <c r="BR13" s="32">
        <v>103</v>
      </c>
      <c r="BS13" s="34">
        <f t="shared" si="20"/>
        <v>15</v>
      </c>
      <c r="BT13" s="46">
        <f t="shared" si="21"/>
        <v>29.9</v>
      </c>
      <c r="BU13" s="51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 x14ac:dyDescent="0.4">
      <c r="B14" s="1232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C14" s="65">
        <f t="shared" si="26"/>
        <v>-9.1718187376859852E-3</v>
      </c>
      <c r="AD14" s="57">
        <f t="shared" si="27"/>
        <v>-1.9999999999999966E-2</v>
      </c>
      <c r="AE14" s="57">
        <f t="shared" si="27"/>
        <v>0</v>
      </c>
      <c r="AF14" s="65">
        <f t="shared" si="28"/>
        <v>-9.3917757926978949E-3</v>
      </c>
      <c r="AG14" s="57">
        <f t="shared" si="29"/>
        <v>-2.6000000000000013E-2</v>
      </c>
      <c r="AH14" s="57">
        <f t="shared" si="29"/>
        <v>0</v>
      </c>
      <c r="AI14" s="65">
        <f t="shared" si="30"/>
        <v>-1.2152493309301437E-2</v>
      </c>
      <c r="AJ14" s="57">
        <f t="shared" si="31"/>
        <v>-2.7000000000000027E-2</v>
      </c>
      <c r="AK14" s="57">
        <f t="shared" si="31"/>
        <v>3.9999999999999862E-3</v>
      </c>
      <c r="AL14" s="65">
        <f t="shared" si="32"/>
        <v>-1.1684289069791437E-2</v>
      </c>
      <c r="AM14" s="57">
        <f t="shared" si="33"/>
        <v>-3.3000000000000043E-2</v>
      </c>
      <c r="AN14" s="57">
        <f t="shared" si="33"/>
        <v>4.0000000000000565E-3</v>
      </c>
      <c r="AP14" s="76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P14" s="22">
        <v>147</v>
      </c>
      <c r="BQ14" s="22">
        <v>114</v>
      </c>
      <c r="BR14" s="22">
        <v>106</v>
      </c>
      <c r="BS14" s="28">
        <f t="shared" si="20"/>
        <v>11.707317073170731</v>
      </c>
      <c r="BT14" s="47">
        <f t="shared" si="21"/>
        <v>27.900000000000002</v>
      </c>
      <c r="BU14" s="52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 x14ac:dyDescent="0.4">
      <c r="B15" s="1233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C15" s="63">
        <f t="shared" si="26"/>
        <v>-1.5018182728374709E-2</v>
      </c>
      <c r="AD15" s="55">
        <f t="shared" si="27"/>
        <v>-0.02</v>
      </c>
      <c r="AE15" s="55">
        <f t="shared" si="27"/>
        <v>0</v>
      </c>
      <c r="AF15" s="63">
        <f t="shared" si="28"/>
        <v>-1.4237078303930671E-2</v>
      </c>
      <c r="AG15" s="55">
        <f t="shared" si="29"/>
        <v>-2.4999999999999929E-2</v>
      </c>
      <c r="AH15" s="55">
        <f t="shared" si="29"/>
        <v>0</v>
      </c>
      <c r="AI15" s="63">
        <f t="shared" si="30"/>
        <v>-1.3381397127095964E-2</v>
      </c>
      <c r="AJ15" s="55">
        <f t="shared" si="31"/>
        <v>-2.999999999999993E-2</v>
      </c>
      <c r="AK15" s="55">
        <f t="shared" si="31"/>
        <v>0</v>
      </c>
      <c r="AL15" s="63">
        <f t="shared" si="32"/>
        <v>-1.4945307424416058E-2</v>
      </c>
      <c r="AM15" s="55">
        <f t="shared" si="33"/>
        <v>-4.0999999999999946E-2</v>
      </c>
      <c r="AN15" s="55">
        <f t="shared" si="33"/>
        <v>0</v>
      </c>
      <c r="AP15" s="72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P15" s="31">
        <v>147</v>
      </c>
      <c r="BQ15" s="31">
        <v>113</v>
      </c>
      <c r="BR15" s="31">
        <v>109</v>
      </c>
      <c r="BS15" s="33">
        <f t="shared" si="20"/>
        <v>6.3157894736842106</v>
      </c>
      <c r="BT15" s="45">
        <f t="shared" si="21"/>
        <v>25.900000000000002</v>
      </c>
      <c r="BU15" s="50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 x14ac:dyDescent="0.4">
      <c r="B16" s="1233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C16" s="63">
        <f t="shared" si="26"/>
        <v>-1.2817559218380212E-2</v>
      </c>
      <c r="AD16" s="55">
        <f t="shared" si="27"/>
        <v>-2.100000000000005E-2</v>
      </c>
      <c r="AE16" s="55">
        <f t="shared" si="27"/>
        <v>0</v>
      </c>
      <c r="AF16" s="63">
        <f t="shared" si="28"/>
        <v>-9.601137912641498E-3</v>
      </c>
      <c r="AG16" s="55">
        <f t="shared" si="29"/>
        <v>-2.0000000000000035E-2</v>
      </c>
      <c r="AH16" s="55">
        <f t="shared" si="29"/>
        <v>0</v>
      </c>
      <c r="AI16" s="63">
        <f t="shared" si="30"/>
        <v>-9.925399417283003E-3</v>
      </c>
      <c r="AJ16" s="55">
        <f t="shared" si="31"/>
        <v>-2.9000000000000057E-2</v>
      </c>
      <c r="AK16" s="55">
        <f t="shared" si="31"/>
        <v>-3.9999999999999862E-3</v>
      </c>
      <c r="AL16" s="63">
        <f t="shared" si="32"/>
        <v>-1.3223833013102725E-2</v>
      </c>
      <c r="AM16" s="55">
        <f t="shared" si="33"/>
        <v>-2.8999999999999984E-2</v>
      </c>
      <c r="AN16" s="55">
        <f t="shared" si="33"/>
        <v>0</v>
      </c>
      <c r="AP16" s="72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P16" s="31">
        <v>147</v>
      </c>
      <c r="BQ16" s="31">
        <v>113</v>
      </c>
      <c r="BR16" s="31">
        <v>112</v>
      </c>
      <c r="BS16" s="33">
        <f t="shared" si="20"/>
        <v>1.7142857142857142</v>
      </c>
      <c r="BT16" s="45">
        <f t="shared" si="21"/>
        <v>23.799999999999997</v>
      </c>
      <c r="BU16" s="50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 x14ac:dyDescent="0.4">
      <c r="B17" s="1233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C17" s="63">
        <f t="shared" si="26"/>
        <v>-9.8397424302716779E-3</v>
      </c>
      <c r="AD17" s="55">
        <f t="shared" si="27"/>
        <v>-1.1999999999999957E-2</v>
      </c>
      <c r="AE17" s="55">
        <f t="shared" si="27"/>
        <v>-2.9999999999999714E-3</v>
      </c>
      <c r="AF17" s="63">
        <f t="shared" si="28"/>
        <v>-1.0910383991638066E-2</v>
      </c>
      <c r="AG17" s="55">
        <f t="shared" si="29"/>
        <v>-1.7000000000000029E-2</v>
      </c>
      <c r="AH17" s="55">
        <f t="shared" si="29"/>
        <v>-3.9999999999999862E-3</v>
      </c>
      <c r="AI17" s="63">
        <f t="shared" si="30"/>
        <v>-1.4834736763465991E-2</v>
      </c>
      <c r="AJ17" s="55">
        <f t="shared" si="31"/>
        <v>-2.2999999999999972E-2</v>
      </c>
      <c r="AK17" s="55">
        <f t="shared" si="31"/>
        <v>-3.9999999999999862E-3</v>
      </c>
      <c r="AL17" s="63">
        <f t="shared" si="32"/>
        <v>-1.2441234434694529E-2</v>
      </c>
      <c r="AM17" s="55">
        <f t="shared" si="33"/>
        <v>-1.4999999999999999E-2</v>
      </c>
      <c r="AN17" s="55">
        <f t="shared" si="33"/>
        <v>-4.0000000000000565E-3</v>
      </c>
      <c r="AP17" s="72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P17" s="31">
        <v>146</v>
      </c>
      <c r="BQ17" s="31">
        <v>113</v>
      </c>
      <c r="BR17" s="31">
        <v>114</v>
      </c>
      <c r="BS17" s="33">
        <f t="shared" si="20"/>
        <v>-1.8181818181818181</v>
      </c>
      <c r="BT17" s="45">
        <f t="shared" si="21"/>
        <v>22.6</v>
      </c>
      <c r="BU17" s="50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8" thickBot="1" x14ac:dyDescent="0.45">
      <c r="B18" s="1234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C18" s="67">
        <f t="shared" si="26"/>
        <v>-1.0603950367181564E-2</v>
      </c>
      <c r="AD18" s="68">
        <f t="shared" si="27"/>
        <v>-5.0000000000000001E-3</v>
      </c>
      <c r="AE18" s="68">
        <f t="shared" si="27"/>
        <v>-4.0000000000000565E-3</v>
      </c>
      <c r="AF18" s="67">
        <f t="shared" si="28"/>
        <v>-1.1748632270754447E-2</v>
      </c>
      <c r="AG18" s="68">
        <f t="shared" si="29"/>
        <v>-4.9999999999999645E-3</v>
      </c>
      <c r="AH18" s="68">
        <f t="shared" si="29"/>
        <v>-3.9999999999999862E-3</v>
      </c>
      <c r="AI18" s="67">
        <f t="shared" si="30"/>
        <v>-1.2730447375951134E-2</v>
      </c>
      <c r="AJ18" s="68">
        <f t="shared" si="31"/>
        <v>-3.9999999999999862E-3</v>
      </c>
      <c r="AK18" s="68">
        <f t="shared" si="31"/>
        <v>-3.9999999999999862E-3</v>
      </c>
      <c r="AL18" s="67">
        <f t="shared" si="32"/>
        <v>-1.2973099324074257E-2</v>
      </c>
      <c r="AM18" s="68">
        <f t="shared" si="33"/>
        <v>-3.9999999999999862E-3</v>
      </c>
      <c r="AN18" s="68">
        <f t="shared" si="33"/>
        <v>-3.9999999999999151E-3</v>
      </c>
      <c r="AP18" s="81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P18" s="42">
        <v>145</v>
      </c>
      <c r="BQ18" s="42">
        <v>113</v>
      </c>
      <c r="BR18" s="42">
        <v>116</v>
      </c>
      <c r="BS18" s="43">
        <f t="shared" si="20"/>
        <v>-5.625</v>
      </c>
      <c r="BT18" s="48">
        <f t="shared" si="21"/>
        <v>22.1</v>
      </c>
      <c r="BU18" s="53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 x14ac:dyDescent="0.4">
      <c r="B19" s="1235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C19" s="61">
        <f t="shared" ref="AC19:AC25" si="34">(G19-G20)/359</f>
        <v>1.2999071494893216E-2</v>
      </c>
      <c r="AD19" s="62">
        <f t="shared" ref="AD19:AE25" si="35">(H19-H20)/100</f>
        <v>-1.4000000000000021E-2</v>
      </c>
      <c r="AE19" s="62">
        <f t="shared" si="35"/>
        <v>-1.1999999999999957E-2</v>
      </c>
      <c r="AF19" s="61">
        <f t="shared" ref="AF19:AF25" si="36">(M19-M20)/359</f>
        <v>1.2548762010404644E-2</v>
      </c>
      <c r="AG19" s="62">
        <f t="shared" ref="AG19:AH25" si="37">(N19-N20)/100</f>
        <v>-1.4999999999999999E-2</v>
      </c>
      <c r="AH19" s="62">
        <f t="shared" si="37"/>
        <v>-1.6000000000000014E-2</v>
      </c>
      <c r="AI19" s="61">
        <f t="shared" ref="AI19:AI25" si="38">(S19-S20)/359</f>
        <v>1.2016501533796416E-2</v>
      </c>
      <c r="AJ19" s="62">
        <f t="shared" ref="AJ19:AK25" si="39">(T19-T20)/100</f>
        <v>-1.2999999999999972E-2</v>
      </c>
      <c r="AK19" s="62">
        <f t="shared" si="39"/>
        <v>-1.5000000000000071E-2</v>
      </c>
      <c r="AL19" s="61">
        <f t="shared" ref="AL19:AL25" si="40">(Y19-Y20)/359</f>
        <v>1.311513463324049E-2</v>
      </c>
      <c r="AM19" s="62">
        <f t="shared" ref="AM19:AN25" si="41">(Z19-Z20)/100</f>
        <v>-1.6000000000000014E-2</v>
      </c>
      <c r="AN19" s="62">
        <f t="shared" si="41"/>
        <v>-2.2999999999999972E-2</v>
      </c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P19" s="39">
        <v>153</v>
      </c>
      <c r="BQ19" s="39">
        <v>149</v>
      </c>
      <c r="BR19" s="39">
        <v>108</v>
      </c>
      <c r="BS19" s="40">
        <f t="shared" si="20"/>
        <v>54.666666666666664</v>
      </c>
      <c r="BT19" s="44">
        <f t="shared" si="21"/>
        <v>29.4</v>
      </c>
      <c r="BU19" s="49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 x14ac:dyDescent="0.4">
      <c r="B20" s="1233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C20" s="63">
        <f t="shared" si="34"/>
        <v>1.2256267409470748E-2</v>
      </c>
      <c r="AD20" s="55">
        <f t="shared" si="35"/>
        <v>-5.9999999999999784E-3</v>
      </c>
      <c r="AE20" s="55">
        <f t="shared" si="35"/>
        <v>-1.2000000000000028E-2</v>
      </c>
      <c r="AF20" s="63">
        <f t="shared" si="36"/>
        <v>1.1027699948537386E-2</v>
      </c>
      <c r="AG20" s="55">
        <f t="shared" si="37"/>
        <v>-1.4999999999999928E-2</v>
      </c>
      <c r="AH20" s="55">
        <f t="shared" si="37"/>
        <v>-1.4999999999999999E-2</v>
      </c>
      <c r="AI20" s="63">
        <f t="shared" si="38"/>
        <v>1.3338481821051079E-2</v>
      </c>
      <c r="AJ20" s="55">
        <f t="shared" si="39"/>
        <v>-3.0000000000000426E-3</v>
      </c>
      <c r="AK20" s="55">
        <f t="shared" si="39"/>
        <v>-0.02</v>
      </c>
      <c r="AL20" s="63">
        <f t="shared" si="40"/>
        <v>1.1025998142989792E-2</v>
      </c>
      <c r="AM20" s="55">
        <f t="shared" si="41"/>
        <v>0</v>
      </c>
      <c r="AN20" s="55">
        <f t="shared" si="41"/>
        <v>-2.000000000000007E-2</v>
      </c>
      <c r="AP20" s="72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P20" s="31">
        <v>156</v>
      </c>
      <c r="BQ20" s="31">
        <v>148</v>
      </c>
      <c r="BR20" s="31">
        <v>108</v>
      </c>
      <c r="BS20" s="33">
        <f t="shared" si="20"/>
        <v>50</v>
      </c>
      <c r="BT20" s="45">
        <f t="shared" si="21"/>
        <v>30.8</v>
      </c>
      <c r="BU20" s="50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 x14ac:dyDescent="0.4">
      <c r="B21" s="1233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C21" s="63">
        <f t="shared" si="34"/>
        <v>1.1313477608742233E-2</v>
      </c>
      <c r="AD21" s="55">
        <f t="shared" si="35"/>
        <v>-7.0000000000000288E-3</v>
      </c>
      <c r="AE21" s="55">
        <f t="shared" si="35"/>
        <v>-1.1000000000000015E-2</v>
      </c>
      <c r="AF21" s="63">
        <f t="shared" si="36"/>
        <v>1.4400018141755148E-2</v>
      </c>
      <c r="AG21" s="55">
        <f t="shared" si="37"/>
        <v>2.9999999999999003E-3</v>
      </c>
      <c r="AH21" s="55">
        <f t="shared" si="37"/>
        <v>-1.6000000000000084E-2</v>
      </c>
      <c r="AI21" s="63">
        <f t="shared" si="38"/>
        <v>1.3005541913755771E-2</v>
      </c>
      <c r="AJ21" s="55">
        <f t="shared" si="39"/>
        <v>3.0000000000000426E-3</v>
      </c>
      <c r="AK21" s="55">
        <f t="shared" si="39"/>
        <v>-0.02</v>
      </c>
      <c r="AL21" s="63">
        <f t="shared" si="40"/>
        <v>1.2502643021962362E-2</v>
      </c>
      <c r="AM21" s="55">
        <f t="shared" si="41"/>
        <v>9.0000000000000566E-3</v>
      </c>
      <c r="AN21" s="55">
        <f t="shared" si="41"/>
        <v>-2.2999999999999972E-2</v>
      </c>
      <c r="AP21" s="72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P21" s="31">
        <v>159</v>
      </c>
      <c r="BQ21" s="31">
        <v>147</v>
      </c>
      <c r="BR21" s="31">
        <v>109</v>
      </c>
      <c r="BS21" s="33">
        <f t="shared" si="20"/>
        <v>45.6</v>
      </c>
      <c r="BT21" s="45">
        <f t="shared" si="21"/>
        <v>31.4</v>
      </c>
      <c r="BU21" s="50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 x14ac:dyDescent="0.4">
      <c r="B22" s="1233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C22" s="63">
        <f t="shared" si="34"/>
        <v>1.6070280694236137E-2</v>
      </c>
      <c r="AD22" s="55">
        <f t="shared" si="35"/>
        <v>6.000000000000014E-3</v>
      </c>
      <c r="AE22" s="55">
        <f t="shared" si="35"/>
        <v>-1.2000000000000028E-2</v>
      </c>
      <c r="AF22" s="63">
        <f t="shared" si="36"/>
        <v>1.3976488196409391E-2</v>
      </c>
      <c r="AG22" s="55">
        <f t="shared" si="37"/>
        <v>4.0000000000000565E-3</v>
      </c>
      <c r="AH22" s="55">
        <f t="shared" si="37"/>
        <v>-1.5999999999999945E-2</v>
      </c>
      <c r="AI22" s="63">
        <f t="shared" si="38"/>
        <v>1.2400632987534597E-2</v>
      </c>
      <c r="AJ22" s="55">
        <f t="shared" si="39"/>
        <v>2.9999999999999714E-3</v>
      </c>
      <c r="AK22" s="55">
        <f t="shared" si="39"/>
        <v>-1.9000000000000059E-2</v>
      </c>
      <c r="AL22" s="63">
        <f t="shared" si="40"/>
        <v>1.262161280850352E-2</v>
      </c>
      <c r="AM22" s="55">
        <f t="shared" si="41"/>
        <v>0.01</v>
      </c>
      <c r="AN22" s="55">
        <f t="shared" si="41"/>
        <v>-1.9999999999999858E-2</v>
      </c>
      <c r="AP22" s="72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P22" s="31">
        <v>162</v>
      </c>
      <c r="BQ22" s="31">
        <v>146</v>
      </c>
      <c r="BR22" s="31">
        <v>110</v>
      </c>
      <c r="BS22" s="33">
        <f t="shared" si="20"/>
        <v>41.53846153846154</v>
      </c>
      <c r="BT22" s="45">
        <f t="shared" si="21"/>
        <v>32.1</v>
      </c>
      <c r="BU22" s="50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 x14ac:dyDescent="0.4">
      <c r="B23" s="1236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C23" s="64">
        <f t="shared" si="34"/>
        <v>1.2856224555388894E-2</v>
      </c>
      <c r="AD23" s="56">
        <f t="shared" si="35"/>
        <v>5.0000000000000001E-3</v>
      </c>
      <c r="AE23" s="56">
        <f t="shared" si="35"/>
        <v>-1.2000000000000028E-2</v>
      </c>
      <c r="AF23" s="64">
        <f t="shared" si="36"/>
        <v>1.114918536144022E-2</v>
      </c>
      <c r="AG23" s="56">
        <f t="shared" si="37"/>
        <v>2.9999999999999714E-3</v>
      </c>
      <c r="AH23" s="56">
        <f t="shared" si="37"/>
        <v>-1.4999999999999999E-2</v>
      </c>
      <c r="AI23" s="64">
        <f t="shared" si="38"/>
        <v>1.2551966436636194E-2</v>
      </c>
      <c r="AJ23" s="56">
        <f t="shared" si="39"/>
        <v>1.6000000000000014E-2</v>
      </c>
      <c r="AK23" s="56">
        <f t="shared" si="39"/>
        <v>-1.5999999999999803E-2</v>
      </c>
      <c r="AL23" s="64">
        <f t="shared" si="40"/>
        <v>1.21998108380394E-2</v>
      </c>
      <c r="AM23" s="56">
        <f t="shared" si="41"/>
        <v>2.0999999999999873E-2</v>
      </c>
      <c r="AN23" s="56">
        <f t="shared" si="41"/>
        <v>-2.0000000000000143E-2</v>
      </c>
      <c r="AP23" s="74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P23" s="32">
        <v>165</v>
      </c>
      <c r="BQ23" s="32">
        <v>144</v>
      </c>
      <c r="BR23" s="32">
        <v>113</v>
      </c>
      <c r="BS23" s="34">
        <f t="shared" si="20"/>
        <v>35.769230769230766</v>
      </c>
      <c r="BT23" s="46">
        <f t="shared" si="21"/>
        <v>31.5</v>
      </c>
      <c r="BU23" s="51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 x14ac:dyDescent="0.4">
      <c r="B24" s="1232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C24" s="65">
        <f t="shared" si="34"/>
        <v>1.1406748257477407E-2</v>
      </c>
      <c r="AD24" s="57">
        <f t="shared" si="35"/>
        <v>0.01</v>
      </c>
      <c r="AE24" s="57">
        <f t="shared" si="35"/>
        <v>-7.9999999999999724E-3</v>
      </c>
      <c r="AF24" s="65">
        <f t="shared" si="36"/>
        <v>1.3428890994450337E-2</v>
      </c>
      <c r="AG24" s="57">
        <f t="shared" si="37"/>
        <v>1.3000000000000043E-2</v>
      </c>
      <c r="AH24" s="57">
        <f t="shared" si="37"/>
        <v>-1.1999999999999886E-2</v>
      </c>
      <c r="AI24" s="65">
        <f t="shared" si="38"/>
        <v>1.0861168980126861E-2</v>
      </c>
      <c r="AJ24" s="57">
        <f t="shared" si="39"/>
        <v>1.6000000000000014E-2</v>
      </c>
      <c r="AK24" s="57">
        <f t="shared" si="39"/>
        <v>-1.6000000000000084E-2</v>
      </c>
      <c r="AL24" s="65">
        <f t="shared" si="40"/>
        <v>1.1633475325248409E-2</v>
      </c>
      <c r="AM24" s="57">
        <f t="shared" si="41"/>
        <v>2.200000000000003E-2</v>
      </c>
      <c r="AN24" s="57">
        <f t="shared" si="41"/>
        <v>-1.4999999999999999E-2</v>
      </c>
      <c r="AP24" s="76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P24" s="22">
        <v>168</v>
      </c>
      <c r="BQ24" s="22">
        <v>143</v>
      </c>
      <c r="BR24" s="22">
        <v>116</v>
      </c>
      <c r="BS24" s="28">
        <f t="shared" si="20"/>
        <v>31.153846153846153</v>
      </c>
      <c r="BT24" s="47">
        <f t="shared" si="21"/>
        <v>31</v>
      </c>
      <c r="BU24" s="52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 x14ac:dyDescent="0.4">
      <c r="B25" s="1233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C25" s="63">
        <f t="shared" si="34"/>
        <v>1.18630181877765E-2</v>
      </c>
      <c r="AD25" s="55">
        <f t="shared" si="35"/>
        <v>9.0000000000000219E-3</v>
      </c>
      <c r="AE25" s="55">
        <f t="shared" si="35"/>
        <v>-7.9999999999999724E-3</v>
      </c>
      <c r="AF25" s="63">
        <f t="shared" si="36"/>
        <v>1.0352583677178135E-2</v>
      </c>
      <c r="AG25" s="55">
        <f t="shared" si="37"/>
        <v>1.4999999999999999E-2</v>
      </c>
      <c r="AH25" s="55">
        <f t="shared" si="37"/>
        <v>-7.9999999999999724E-3</v>
      </c>
      <c r="AI25" s="63">
        <f t="shared" si="38"/>
        <v>1.1495777512490613E-2</v>
      </c>
      <c r="AJ25" s="55">
        <f t="shared" si="39"/>
        <v>2.1000000000000015E-2</v>
      </c>
      <c r="AK25" s="55">
        <f t="shared" si="39"/>
        <v>-7.0000000000000288E-3</v>
      </c>
      <c r="AL25" s="63">
        <f t="shared" si="40"/>
        <v>1.1111053689645007E-2</v>
      </c>
      <c r="AM25" s="55">
        <f t="shared" si="41"/>
        <v>1.7000000000000029E-2</v>
      </c>
      <c r="AN25" s="55">
        <f t="shared" si="41"/>
        <v>-1.5999999999999945E-2</v>
      </c>
      <c r="AP25" s="72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P25" s="31">
        <v>170</v>
      </c>
      <c r="BQ25" s="31">
        <v>142</v>
      </c>
      <c r="BR25" s="31">
        <v>119</v>
      </c>
      <c r="BS25" s="33">
        <f t="shared" si="20"/>
        <v>27.058823529411764</v>
      </c>
      <c r="BT25" s="45">
        <f t="shared" si="21"/>
        <v>30</v>
      </c>
      <c r="BU25" s="50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 x14ac:dyDescent="0.4">
      <c r="B26" s="1233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C26" s="66"/>
      <c r="AD26" s="54"/>
      <c r="AE26" s="54"/>
      <c r="AF26" s="66"/>
      <c r="AG26" s="54"/>
      <c r="AH26" s="54"/>
      <c r="AI26" s="66"/>
      <c r="AJ26" s="54"/>
      <c r="AK26" s="54"/>
      <c r="AL26" s="66"/>
      <c r="AM26" s="54"/>
      <c r="AN26" s="54"/>
      <c r="AP26" s="78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P26" s="31">
        <v>172</v>
      </c>
      <c r="BQ26" s="31">
        <v>141</v>
      </c>
      <c r="BR26" s="31">
        <v>122</v>
      </c>
      <c r="BS26" s="33">
        <f t="shared" si="20"/>
        <v>22.8</v>
      </c>
      <c r="BT26" s="45">
        <f t="shared" si="21"/>
        <v>29.099999999999998</v>
      </c>
      <c r="BU26" s="50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 x14ac:dyDescent="0.4">
      <c r="B27" s="1233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C27" s="63">
        <f t="shared" ref="AC27:AC33" si="42">(G27-G26)/359</f>
        <v>-1.1281337047353762E-2</v>
      </c>
      <c r="AD27" s="55">
        <f t="shared" ref="AD27:AE33" si="43">(H27-H26)/100</f>
        <v>-1.399999999999995E-2</v>
      </c>
      <c r="AE27" s="55">
        <f t="shared" si="43"/>
        <v>3.0000000000001137E-3</v>
      </c>
      <c r="AF27" s="63">
        <f t="shared" ref="AF27:AF33" si="44">(M27-M26)/359</f>
        <v>-1.0129146619397317E-2</v>
      </c>
      <c r="AG27" s="55">
        <f t="shared" ref="AG27:AH33" si="45">(N27-N26)/100</f>
        <v>-1.8999999999999986E-2</v>
      </c>
      <c r="AH27" s="55">
        <f t="shared" si="45"/>
        <v>4.0000000000000565E-3</v>
      </c>
      <c r="AI27" s="63">
        <f t="shared" ref="AI27:AI33" si="46">(S27-S26)/359</f>
        <v>-1.0237363997809673E-2</v>
      </c>
      <c r="AJ27" s="55">
        <f t="shared" ref="AJ27:AK33" si="47">(T27-T26)/100</f>
        <v>-2.1000000000000015E-2</v>
      </c>
      <c r="AK27" s="55">
        <f t="shared" si="47"/>
        <v>7.9999999999999724E-3</v>
      </c>
      <c r="AL27" s="63">
        <f t="shared" ref="AL27:AL33" si="48">(Y27-Y26)/359</f>
        <v>-1.2414706200568112E-2</v>
      </c>
      <c r="AM27" s="55">
        <f t="shared" ref="AM27:AN33" si="49">(Z27-Z26)/100</f>
        <v>-3.1000000000000014E-2</v>
      </c>
      <c r="AN27" s="55">
        <f t="shared" si="49"/>
        <v>7.9999999999999724E-3</v>
      </c>
      <c r="AP27" s="72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P27" s="31">
        <v>173</v>
      </c>
      <c r="BQ27" s="31">
        <v>140</v>
      </c>
      <c r="BR27" s="31">
        <v>125</v>
      </c>
      <c r="BS27" s="33">
        <f t="shared" si="20"/>
        <v>18.75</v>
      </c>
      <c r="BT27" s="45">
        <f t="shared" si="21"/>
        <v>27.700000000000003</v>
      </c>
      <c r="BU27" s="50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 x14ac:dyDescent="0.4">
      <c r="B28" s="1236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C28" s="64">
        <f t="shared" si="42"/>
        <v>-7.6601671309192198E-3</v>
      </c>
      <c r="AD28" s="56">
        <f t="shared" si="43"/>
        <v>-1.7000000000000029E-2</v>
      </c>
      <c r="AE28" s="56">
        <f t="shared" si="43"/>
        <v>0</v>
      </c>
      <c r="AF28" s="64">
        <f t="shared" si="44"/>
        <v>-1.1872688250605052E-2</v>
      </c>
      <c r="AG28" s="56">
        <f t="shared" si="45"/>
        <v>-1.4999999999999999E-2</v>
      </c>
      <c r="AH28" s="56">
        <f t="shared" si="45"/>
        <v>7.9999999999999724E-3</v>
      </c>
      <c r="AI28" s="64">
        <f t="shared" si="46"/>
        <v>-1.1056353117634456E-2</v>
      </c>
      <c r="AJ28" s="56">
        <f t="shared" si="47"/>
        <v>-1.9999999999999928E-2</v>
      </c>
      <c r="AK28" s="56">
        <f t="shared" si="47"/>
        <v>7.9999999999999724E-3</v>
      </c>
      <c r="AL28" s="64">
        <f t="shared" si="48"/>
        <v>-1.1926253277677485E-2</v>
      </c>
      <c r="AM28" s="56">
        <f t="shared" si="49"/>
        <v>-0.03</v>
      </c>
      <c r="AN28" s="56">
        <f t="shared" si="49"/>
        <v>8.0000000000001129E-3</v>
      </c>
      <c r="AP28" s="74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P28" s="32">
        <v>173</v>
      </c>
      <c r="BQ28" s="32">
        <v>140</v>
      </c>
      <c r="BR28" s="32">
        <v>128</v>
      </c>
      <c r="BS28" s="34">
        <f t="shared" si="20"/>
        <v>16</v>
      </c>
      <c r="BT28" s="46">
        <f t="shared" si="21"/>
        <v>26</v>
      </c>
      <c r="BU28" s="51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 x14ac:dyDescent="0.4">
      <c r="B29" s="1232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C29" s="65">
        <f t="shared" si="42"/>
        <v>-8.7544767210505359E-3</v>
      </c>
      <c r="AD29" s="57">
        <f t="shared" si="43"/>
        <v>-1.6999999999999994E-2</v>
      </c>
      <c r="AE29" s="57">
        <f t="shared" si="43"/>
        <v>0</v>
      </c>
      <c r="AF29" s="65">
        <f t="shared" si="44"/>
        <v>-8.6521614781737196E-3</v>
      </c>
      <c r="AG29" s="57">
        <f t="shared" si="45"/>
        <v>-2.1999999999999992E-2</v>
      </c>
      <c r="AH29" s="57">
        <f t="shared" si="45"/>
        <v>0</v>
      </c>
      <c r="AI29" s="65">
        <f t="shared" si="46"/>
        <v>-1.2886036090589803E-2</v>
      </c>
      <c r="AJ29" s="57">
        <f t="shared" si="47"/>
        <v>-3.2000000000000028E-2</v>
      </c>
      <c r="AK29" s="57">
        <f t="shared" si="47"/>
        <v>0</v>
      </c>
      <c r="AL29" s="65">
        <f t="shared" si="48"/>
        <v>-1.0932066778251979E-2</v>
      </c>
      <c r="AM29" s="57">
        <f t="shared" si="49"/>
        <v>-3.1000000000000014E-2</v>
      </c>
      <c r="AN29" s="57">
        <f t="shared" si="49"/>
        <v>0</v>
      </c>
      <c r="AP29" s="76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P29" s="22">
        <v>173</v>
      </c>
      <c r="BQ29" s="22">
        <v>140</v>
      </c>
      <c r="BR29" s="22">
        <v>131</v>
      </c>
      <c r="BS29" s="28">
        <f t="shared" si="20"/>
        <v>12.857142857142858</v>
      </c>
      <c r="BT29" s="47">
        <f t="shared" si="21"/>
        <v>24.3</v>
      </c>
      <c r="BU29" s="52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 x14ac:dyDescent="0.4">
      <c r="B30" s="1233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C30" s="63">
        <f t="shared" si="42"/>
        <v>-1.8221040065344422E-2</v>
      </c>
      <c r="AD30" s="55">
        <f t="shared" si="43"/>
        <v>-2.3000000000000007E-2</v>
      </c>
      <c r="AE30" s="55">
        <f t="shared" si="43"/>
        <v>0</v>
      </c>
      <c r="AF30" s="63">
        <f t="shared" si="44"/>
        <v>-1.2245918745741959E-2</v>
      </c>
      <c r="AG30" s="55">
        <f t="shared" si="45"/>
        <v>-3.1000000000000048E-2</v>
      </c>
      <c r="AH30" s="55">
        <f t="shared" si="45"/>
        <v>-3.9999999999999151E-3</v>
      </c>
      <c r="AI30" s="63">
        <f t="shared" si="46"/>
        <v>-1.0407835775705464E-2</v>
      </c>
      <c r="AJ30" s="55">
        <f t="shared" si="47"/>
        <v>-2.5999999999999943E-2</v>
      </c>
      <c r="AK30" s="55">
        <f t="shared" si="47"/>
        <v>0</v>
      </c>
      <c r="AL30" s="63">
        <f t="shared" si="48"/>
        <v>-1.4593382702629255E-2</v>
      </c>
      <c r="AM30" s="55">
        <f t="shared" si="49"/>
        <v>-3.5000000000000003E-2</v>
      </c>
      <c r="AN30" s="55">
        <f t="shared" si="49"/>
        <v>0</v>
      </c>
      <c r="AP30" s="72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P30" s="31">
        <v>173</v>
      </c>
      <c r="BQ30" s="31">
        <v>139</v>
      </c>
      <c r="BR30" s="31">
        <v>135</v>
      </c>
      <c r="BS30" s="33">
        <f t="shared" si="20"/>
        <v>6.3157894736842106</v>
      </c>
      <c r="BT30" s="45">
        <f t="shared" si="21"/>
        <v>22</v>
      </c>
      <c r="BU30" s="50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 x14ac:dyDescent="0.4">
      <c r="B31" s="1233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C31" s="63">
        <f t="shared" si="42"/>
        <v>-8.0423900978071929E-3</v>
      </c>
      <c r="AD31" s="55">
        <f t="shared" si="43"/>
        <v>-1.6999999999999994E-2</v>
      </c>
      <c r="AE31" s="55">
        <f t="shared" si="43"/>
        <v>-3.0000000000001137E-3</v>
      </c>
      <c r="AF31" s="63">
        <f t="shared" si="44"/>
        <v>-1.2271606918118396E-2</v>
      </c>
      <c r="AG31" s="55">
        <f t="shared" si="45"/>
        <v>-2.1999999999999957E-2</v>
      </c>
      <c r="AH31" s="55">
        <f t="shared" si="45"/>
        <v>0</v>
      </c>
      <c r="AI31" s="63">
        <f t="shared" si="46"/>
        <v>-1.4858082797041589E-2</v>
      </c>
      <c r="AJ31" s="55">
        <f t="shared" si="47"/>
        <v>-3.0000000000000072E-2</v>
      </c>
      <c r="AK31" s="55">
        <f t="shared" si="47"/>
        <v>-3.9999999999999151E-3</v>
      </c>
      <c r="AL31" s="63">
        <f t="shared" si="48"/>
        <v>-1.0505372065260647E-2</v>
      </c>
      <c r="AM31" s="55">
        <f t="shared" si="49"/>
        <v>-2.6000000000000013E-2</v>
      </c>
      <c r="AN31" s="55">
        <f t="shared" si="49"/>
        <v>0</v>
      </c>
      <c r="AP31" s="72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P31" s="31">
        <v>172</v>
      </c>
      <c r="BQ31" s="31">
        <v>139</v>
      </c>
      <c r="BR31" s="31">
        <v>137</v>
      </c>
      <c r="BS31" s="33">
        <f t="shared" si="20"/>
        <v>3.4285714285714284</v>
      </c>
      <c r="BT31" s="45">
        <f t="shared" si="21"/>
        <v>20.3</v>
      </c>
      <c r="BU31" s="50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 x14ac:dyDescent="0.4">
      <c r="B32" s="1233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C32" s="63">
        <f t="shared" si="42"/>
        <v>-9.5503382411460409E-3</v>
      </c>
      <c r="AD32" s="55">
        <f t="shared" si="43"/>
        <v>-2.200000000000003E-2</v>
      </c>
      <c r="AE32" s="55">
        <f t="shared" si="43"/>
        <v>-3.9999999999999151E-3</v>
      </c>
      <c r="AF32" s="63">
        <f t="shared" si="44"/>
        <v>-1.066793101404611E-2</v>
      </c>
      <c r="AG32" s="55">
        <f t="shared" si="45"/>
        <v>-2.1000000000000015E-2</v>
      </c>
      <c r="AH32" s="55">
        <f t="shared" si="45"/>
        <v>-4.0000000000000565E-3</v>
      </c>
      <c r="AI32" s="63">
        <f t="shared" si="46"/>
        <v>-1.1739719740872368E-2</v>
      </c>
      <c r="AJ32" s="55">
        <f t="shared" si="47"/>
        <v>-0.02</v>
      </c>
      <c r="AK32" s="55">
        <f t="shared" si="47"/>
        <v>-4.0000000000000565E-3</v>
      </c>
      <c r="AL32" s="63">
        <f t="shared" si="48"/>
        <v>-1.212158315222382E-2</v>
      </c>
      <c r="AM32" s="55">
        <f t="shared" si="49"/>
        <v>-2.3999999999999914E-2</v>
      </c>
      <c r="AN32" s="55">
        <f t="shared" si="49"/>
        <v>-4.0000000000000565E-3</v>
      </c>
      <c r="AP32" s="72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P32" s="31">
        <v>171</v>
      </c>
      <c r="BQ32" s="31">
        <v>140</v>
      </c>
      <c r="BR32" s="31">
        <v>140</v>
      </c>
      <c r="BS32" s="33">
        <f t="shared" si="20"/>
        <v>0</v>
      </c>
      <c r="BT32" s="45">
        <f t="shared" si="21"/>
        <v>18.099999999999998</v>
      </c>
      <c r="BU32" s="50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8" thickBot="1" x14ac:dyDescent="0.45">
      <c r="B33" s="1234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C33" s="67">
        <f t="shared" si="42"/>
        <v>-1.0782639949681014E-2</v>
      </c>
      <c r="AD33" s="68">
        <f t="shared" si="43"/>
        <v>0</v>
      </c>
      <c r="AE33" s="68">
        <f t="shared" si="43"/>
        <v>0</v>
      </c>
      <c r="AF33" s="67">
        <f t="shared" si="44"/>
        <v>-1.1937922801432551E-2</v>
      </c>
      <c r="AG33" s="68">
        <f t="shared" si="45"/>
        <v>-3.9999999999999862E-3</v>
      </c>
      <c r="AH33" s="68">
        <f t="shared" si="45"/>
        <v>-4.0000000000000565E-3</v>
      </c>
      <c r="AI33" s="67">
        <f t="shared" si="46"/>
        <v>-1.2672050828355028E-2</v>
      </c>
      <c r="AJ33" s="68">
        <f t="shared" si="47"/>
        <v>-4.0000000000000209E-3</v>
      </c>
      <c r="AK33" s="68">
        <f t="shared" si="47"/>
        <v>-4.0000000000000565E-3</v>
      </c>
      <c r="AL33" s="67">
        <f t="shared" si="48"/>
        <v>-1.3097278765802443E-2</v>
      </c>
      <c r="AM33" s="68">
        <f t="shared" si="49"/>
        <v>-3.0000000000000426E-3</v>
      </c>
      <c r="AN33" s="68">
        <f t="shared" si="49"/>
        <v>-4.0000000000000565E-3</v>
      </c>
      <c r="AP33" s="81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P33" s="42">
        <v>171</v>
      </c>
      <c r="BQ33" s="42">
        <v>140</v>
      </c>
      <c r="BR33" s="42">
        <v>142</v>
      </c>
      <c r="BS33" s="43">
        <f t="shared" si="20"/>
        <v>-3.870967741935484</v>
      </c>
      <c r="BT33" s="48">
        <f t="shared" si="21"/>
        <v>18.099999999999998</v>
      </c>
      <c r="BU33" s="53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 x14ac:dyDescent="0.4">
      <c r="B34" s="1235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C34" s="61">
        <f t="shared" ref="AC34:AC40" si="50">(G34-G35)/359</f>
        <v>1.2753557278549045E-2</v>
      </c>
      <c r="AD34" s="62">
        <f t="shared" ref="AD34:AE40" si="51">(H34-H35)/100</f>
        <v>-1.2000000000000028E-2</v>
      </c>
      <c r="AE34" s="62">
        <f t="shared" si="51"/>
        <v>-1.2000000000000028E-2</v>
      </c>
      <c r="AF34" s="61">
        <f t="shared" ref="AF34:AF40" si="52">(M34-M35)/359</f>
        <v>1.4584438348080514E-2</v>
      </c>
      <c r="AG34" s="62">
        <f t="shared" ref="AG34:AH40" si="53">(N34-N35)/100</f>
        <v>-1.3999999999999915E-2</v>
      </c>
      <c r="AH34" s="62">
        <f t="shared" si="53"/>
        <v>-1.4999999999999999E-2</v>
      </c>
      <c r="AI34" s="61">
        <f t="shared" ref="AI34:AI40" si="54">(S34-S35)/359</f>
        <v>1.1565589926534062E-2</v>
      </c>
      <c r="AJ34" s="62">
        <f t="shared" ref="AJ34:AK40" si="55">(T34-T35)/100</f>
        <v>-1.4999999999999999E-2</v>
      </c>
      <c r="AK34" s="62">
        <f t="shared" si="55"/>
        <v>-1.9000000000000059E-2</v>
      </c>
      <c r="AL34" s="61">
        <f t="shared" ref="AL34:AL40" si="56">(Y34-Y35)/359</f>
        <v>9.6804309896231823E-3</v>
      </c>
      <c r="AM34" s="62">
        <f t="shared" ref="AM34:AN40" si="57">(Z34-Z35)/100</f>
        <v>-1.2999999999999972E-2</v>
      </c>
      <c r="AN34" s="62">
        <f t="shared" si="57"/>
        <v>-1.8999999999999916E-2</v>
      </c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P34" s="39">
        <v>179</v>
      </c>
      <c r="BQ34" s="39">
        <v>175</v>
      </c>
      <c r="BR34" s="39">
        <v>133</v>
      </c>
      <c r="BS34" s="40">
        <f t="shared" si="20"/>
        <v>54.782608695652172</v>
      </c>
      <c r="BT34" s="44">
        <f t="shared" si="21"/>
        <v>25.7</v>
      </c>
      <c r="BU34" s="49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 x14ac:dyDescent="0.4">
      <c r="B35" s="1233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C35" s="63">
        <f t="shared" si="50"/>
        <v>1.1281992977178025E-2</v>
      </c>
      <c r="AD35" s="55">
        <f t="shared" si="51"/>
        <v>-1.1999999999999993E-2</v>
      </c>
      <c r="AE35" s="55">
        <f t="shared" si="51"/>
        <v>-1.1000000000000086E-2</v>
      </c>
      <c r="AF35" s="63">
        <f t="shared" si="52"/>
        <v>8.5834205119802356E-3</v>
      </c>
      <c r="AG35" s="55">
        <f t="shared" si="53"/>
        <v>-1.1000000000000015E-2</v>
      </c>
      <c r="AH35" s="55">
        <f t="shared" si="53"/>
        <v>-1.2000000000000028E-2</v>
      </c>
      <c r="AI35" s="63">
        <f t="shared" si="54"/>
        <v>1.1053632223548658E-2</v>
      </c>
      <c r="AJ35" s="55">
        <f t="shared" si="55"/>
        <v>-7.0000000000000288E-3</v>
      </c>
      <c r="AK35" s="55">
        <f t="shared" si="55"/>
        <v>-1.6000000000000084E-2</v>
      </c>
      <c r="AL35" s="63">
        <f t="shared" si="56"/>
        <v>1.0724233983286912E-2</v>
      </c>
      <c r="AM35" s="55">
        <f t="shared" si="57"/>
        <v>-7.0000000000000288E-3</v>
      </c>
      <c r="AN35" s="55">
        <f t="shared" si="57"/>
        <v>-0.02</v>
      </c>
      <c r="AP35" s="72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P35" s="31">
        <v>182</v>
      </c>
      <c r="BQ35" s="31">
        <v>174</v>
      </c>
      <c r="BR35" s="31">
        <v>133</v>
      </c>
      <c r="BS35" s="33">
        <f t="shared" si="20"/>
        <v>50.204081632653065</v>
      </c>
      <c r="BT35" s="45">
        <f t="shared" si="21"/>
        <v>26.900000000000002</v>
      </c>
      <c r="BU35" s="50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 x14ac:dyDescent="0.4">
      <c r="B36" s="1233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si="0"/>
        <v>46.153846153846153</v>
      </c>
      <c r="H36" s="45">
        <f t="shared" si="1"/>
        <v>28.1</v>
      </c>
      <c r="I36" s="50">
        <f t="shared" si="2"/>
        <v>72.5</v>
      </c>
      <c r="J36" s="31">
        <v>188</v>
      </c>
      <c r="K36" s="31">
        <v>173</v>
      </c>
      <c r="L36" s="31">
        <v>120</v>
      </c>
      <c r="M36" s="33">
        <f t="shared" si="3"/>
        <v>46.764705882352942</v>
      </c>
      <c r="N36" s="45">
        <f t="shared" si="4"/>
        <v>36.199999999999996</v>
      </c>
      <c r="O36" s="50">
        <f t="shared" si="5"/>
        <v>73.7</v>
      </c>
      <c r="P36" s="31">
        <v>191</v>
      </c>
      <c r="Q36" s="31">
        <v>173</v>
      </c>
      <c r="R36" s="31">
        <v>107</v>
      </c>
      <c r="S36" s="33">
        <f t="shared" si="6"/>
        <v>47.142857142857146</v>
      </c>
      <c r="T36" s="45">
        <f t="shared" si="7"/>
        <v>44</v>
      </c>
      <c r="U36" s="50">
        <f t="shared" si="8"/>
        <v>74.900000000000006</v>
      </c>
      <c r="V36" s="31">
        <v>194</v>
      </c>
      <c r="W36" s="31">
        <v>173</v>
      </c>
      <c r="X36" s="31">
        <v>94</v>
      </c>
      <c r="Y36" s="33">
        <f t="shared" si="9"/>
        <v>47.4</v>
      </c>
      <c r="Z36" s="45">
        <f t="shared" si="10"/>
        <v>51.5</v>
      </c>
      <c r="AA36" s="50">
        <f t="shared" si="11"/>
        <v>76.099999999999994</v>
      </c>
      <c r="AC36" s="63">
        <f t="shared" si="50"/>
        <v>1.40466157179249E-2</v>
      </c>
      <c r="AD36" s="55">
        <f t="shared" si="51"/>
        <v>-4.9999999999999645E-3</v>
      </c>
      <c r="AE36" s="55">
        <f t="shared" si="51"/>
        <v>-1.5999999999999945E-2</v>
      </c>
      <c r="AF36" s="63">
        <f t="shared" si="52"/>
        <v>1.56597457924674E-2</v>
      </c>
      <c r="AG36" s="55">
        <f t="shared" si="53"/>
        <v>-1.0000000000000141E-3</v>
      </c>
      <c r="AH36" s="55">
        <f t="shared" si="53"/>
        <v>-0.02</v>
      </c>
      <c r="AI36" s="63">
        <f t="shared" si="54"/>
        <v>1.4133402856868427E-2</v>
      </c>
      <c r="AJ36" s="55">
        <f t="shared" si="55"/>
        <v>-2.0000000000000282E-3</v>
      </c>
      <c r="AK36" s="55">
        <f t="shared" si="55"/>
        <v>-2.3999999999999914E-2</v>
      </c>
      <c r="AL36" s="63">
        <f t="shared" si="56"/>
        <v>1.5204045758173988E-2</v>
      </c>
      <c r="AM36" s="55">
        <f t="shared" si="57"/>
        <v>2.9999999999999714E-3</v>
      </c>
      <c r="AN36" s="55">
        <f t="shared" si="57"/>
        <v>-2.7000000000000027E-2</v>
      </c>
      <c r="AP36" s="72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P36" s="31">
        <v>185</v>
      </c>
      <c r="BQ36" s="31">
        <v>173</v>
      </c>
      <c r="BR36" s="31">
        <v>133</v>
      </c>
      <c r="BS36" s="33">
        <f t="shared" si="20"/>
        <v>46.153846153846153</v>
      </c>
      <c r="BT36" s="45">
        <f t="shared" si="21"/>
        <v>28.1</v>
      </c>
      <c r="BU36" s="50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 x14ac:dyDescent="0.4">
      <c r="B37" s="1233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0"/>
        <v>41.111111111111114</v>
      </c>
      <c r="H37" s="45">
        <f t="shared" si="1"/>
        <v>28.599999999999998</v>
      </c>
      <c r="I37" s="50">
        <f t="shared" si="2"/>
        <v>74.099999999999994</v>
      </c>
      <c r="J37" s="31">
        <v>193</v>
      </c>
      <c r="K37" s="31">
        <v>171</v>
      </c>
      <c r="L37" s="31">
        <v>123</v>
      </c>
      <c r="M37" s="33">
        <f t="shared" si="3"/>
        <v>41.142857142857146</v>
      </c>
      <c r="N37" s="45">
        <f t="shared" si="4"/>
        <v>36.299999999999997</v>
      </c>
      <c r="O37" s="50">
        <f t="shared" si="5"/>
        <v>75.7</v>
      </c>
      <c r="P37" s="31">
        <v>197</v>
      </c>
      <c r="Q37" s="31">
        <v>171</v>
      </c>
      <c r="R37" s="31">
        <v>110</v>
      </c>
      <c r="S37" s="33">
        <f t="shared" si="6"/>
        <v>42.068965517241381</v>
      </c>
      <c r="T37" s="45">
        <f t="shared" si="7"/>
        <v>44.2</v>
      </c>
      <c r="U37" s="50">
        <f t="shared" si="8"/>
        <v>77.3</v>
      </c>
      <c r="V37" s="31">
        <v>201</v>
      </c>
      <c r="W37" s="31">
        <v>170</v>
      </c>
      <c r="X37" s="31">
        <v>98</v>
      </c>
      <c r="Y37" s="33">
        <f t="shared" si="9"/>
        <v>41.941747572815537</v>
      </c>
      <c r="Z37" s="45">
        <f t="shared" si="10"/>
        <v>51.2</v>
      </c>
      <c r="AA37" s="50">
        <f t="shared" si="11"/>
        <v>78.8</v>
      </c>
      <c r="AC37" s="63">
        <f t="shared" si="50"/>
        <v>1.1198334318111479E-2</v>
      </c>
      <c r="AD37" s="55">
        <f t="shared" si="51"/>
        <v>0</v>
      </c>
      <c r="AE37" s="55">
        <f t="shared" si="51"/>
        <v>-1.2000000000000028E-2</v>
      </c>
      <c r="AF37" s="63">
        <f t="shared" si="52"/>
        <v>1.1029968109492617E-2</v>
      </c>
      <c r="AG37" s="55">
        <f t="shared" si="53"/>
        <v>2.9999999999999714E-3</v>
      </c>
      <c r="AH37" s="55">
        <f t="shared" si="53"/>
        <v>-1.5999999999999945E-2</v>
      </c>
      <c r="AI37" s="63">
        <f t="shared" si="54"/>
        <v>1.2726923446354821E-2</v>
      </c>
      <c r="AJ37" s="55">
        <f t="shared" si="55"/>
        <v>6.000000000000014E-3</v>
      </c>
      <c r="AK37" s="55">
        <f t="shared" si="55"/>
        <v>-1.9000000000000059E-2</v>
      </c>
      <c r="AL37" s="63">
        <f t="shared" si="56"/>
        <v>1.0765527843711578E-2</v>
      </c>
      <c r="AM37" s="55">
        <f t="shared" si="57"/>
        <v>7.0000000000000288E-3</v>
      </c>
      <c r="AN37" s="55">
        <f t="shared" si="57"/>
        <v>-2.0000000000000143E-2</v>
      </c>
      <c r="AP37" s="72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P37" s="31">
        <v>189</v>
      </c>
      <c r="BQ37" s="31">
        <v>172</v>
      </c>
      <c r="BR37" s="31">
        <v>135</v>
      </c>
      <c r="BS37" s="33">
        <f t="shared" si="20"/>
        <v>41.111111111111114</v>
      </c>
      <c r="BT37" s="45">
        <f t="shared" si="21"/>
        <v>28.599999999999998</v>
      </c>
      <c r="BU37" s="50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 x14ac:dyDescent="0.4">
      <c r="B38" s="1236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0"/>
        <v>37.090909090909093</v>
      </c>
      <c r="H38" s="46">
        <f t="shared" si="1"/>
        <v>28.599999999999998</v>
      </c>
      <c r="I38" s="51">
        <f t="shared" si="2"/>
        <v>75.3</v>
      </c>
      <c r="J38" s="32">
        <v>197</v>
      </c>
      <c r="K38" s="32">
        <v>170</v>
      </c>
      <c r="L38" s="32">
        <v>126</v>
      </c>
      <c r="M38" s="34">
        <f t="shared" si="3"/>
        <v>37.183098591549296</v>
      </c>
      <c r="N38" s="46">
        <f t="shared" si="4"/>
        <v>36</v>
      </c>
      <c r="O38" s="51">
        <f t="shared" si="5"/>
        <v>77.3</v>
      </c>
      <c r="P38" s="32">
        <v>202</v>
      </c>
      <c r="Q38" s="32">
        <v>169</v>
      </c>
      <c r="R38" s="32">
        <v>114</v>
      </c>
      <c r="S38" s="34">
        <f t="shared" si="6"/>
        <v>37.5</v>
      </c>
      <c r="T38" s="46">
        <f t="shared" si="7"/>
        <v>43.6</v>
      </c>
      <c r="U38" s="51">
        <f t="shared" si="8"/>
        <v>79.2</v>
      </c>
      <c r="V38" s="32">
        <v>206</v>
      </c>
      <c r="W38" s="32">
        <v>168</v>
      </c>
      <c r="X38" s="32">
        <v>102</v>
      </c>
      <c r="Y38" s="34">
        <f t="shared" si="9"/>
        <v>38.07692307692308</v>
      </c>
      <c r="Z38" s="46">
        <f t="shared" si="10"/>
        <v>50.5</v>
      </c>
      <c r="AA38" s="51">
        <f t="shared" si="11"/>
        <v>80.800000000000011</v>
      </c>
      <c r="AC38" s="64">
        <f t="shared" si="50"/>
        <v>1.519371992909598E-2</v>
      </c>
      <c r="AD38" s="56">
        <f t="shared" si="51"/>
        <v>4.0000000000000209E-3</v>
      </c>
      <c r="AE38" s="56">
        <f t="shared" si="51"/>
        <v>-1.2000000000000028E-2</v>
      </c>
      <c r="AF38" s="64">
        <f t="shared" si="52"/>
        <v>1.4123739652399065E-2</v>
      </c>
      <c r="AG38" s="56">
        <f t="shared" si="53"/>
        <v>7.0000000000000288E-3</v>
      </c>
      <c r="AH38" s="56">
        <f t="shared" si="53"/>
        <v>-1.4999999999999999E-2</v>
      </c>
      <c r="AI38" s="64">
        <f t="shared" si="54"/>
        <v>1.1395289946821988E-2</v>
      </c>
      <c r="AJ38" s="56">
        <f t="shared" si="55"/>
        <v>9.0000000000000566E-3</v>
      </c>
      <c r="AK38" s="56">
        <f t="shared" si="55"/>
        <v>-1.6000000000000084E-2</v>
      </c>
      <c r="AL38" s="64">
        <f t="shared" si="56"/>
        <v>1.2856224555388915E-2</v>
      </c>
      <c r="AM38" s="56">
        <f t="shared" si="57"/>
        <v>1.2000000000000028E-2</v>
      </c>
      <c r="AN38" s="56">
        <f t="shared" si="57"/>
        <v>-1.8999999999999774E-2</v>
      </c>
      <c r="AP38" s="74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P38" s="32">
        <v>192</v>
      </c>
      <c r="BQ38" s="32">
        <v>171</v>
      </c>
      <c r="BR38" s="32">
        <v>137</v>
      </c>
      <c r="BS38" s="34">
        <f t="shared" si="20"/>
        <v>37.090909090909093</v>
      </c>
      <c r="BT38" s="46">
        <f t="shared" si="21"/>
        <v>28.599999999999998</v>
      </c>
      <c r="BU38" s="51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 x14ac:dyDescent="0.4">
      <c r="B39" s="1232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0"/>
        <v>31.636363636363637</v>
      </c>
      <c r="H39" s="47">
        <f t="shared" si="1"/>
        <v>28.199999999999996</v>
      </c>
      <c r="I39" s="52">
        <f t="shared" si="2"/>
        <v>76.5</v>
      </c>
      <c r="J39" s="22">
        <v>201</v>
      </c>
      <c r="K39" s="22">
        <v>168</v>
      </c>
      <c r="L39" s="22">
        <v>130</v>
      </c>
      <c r="M39" s="28">
        <f t="shared" si="3"/>
        <v>32.112676056338032</v>
      </c>
      <c r="N39" s="47">
        <f t="shared" si="4"/>
        <v>35.299999999999997</v>
      </c>
      <c r="O39" s="52">
        <f t="shared" si="5"/>
        <v>78.8</v>
      </c>
      <c r="P39" s="22">
        <v>206</v>
      </c>
      <c r="Q39" s="22">
        <v>167</v>
      </c>
      <c r="R39" s="22">
        <v>118</v>
      </c>
      <c r="S39" s="28">
        <f t="shared" si="6"/>
        <v>33.409090909090907</v>
      </c>
      <c r="T39" s="47">
        <f t="shared" si="7"/>
        <v>42.699999999999996</v>
      </c>
      <c r="U39" s="52">
        <f t="shared" si="8"/>
        <v>80.800000000000011</v>
      </c>
      <c r="V39" s="22">
        <v>211</v>
      </c>
      <c r="W39" s="22">
        <v>165</v>
      </c>
      <c r="X39" s="22">
        <v>107</v>
      </c>
      <c r="Y39" s="28">
        <f t="shared" si="9"/>
        <v>33.46153846153846</v>
      </c>
      <c r="Z39" s="47">
        <f t="shared" si="10"/>
        <v>49.3</v>
      </c>
      <c r="AA39" s="52">
        <f t="shared" si="11"/>
        <v>82.699999999999989</v>
      </c>
      <c r="AC39" s="65">
        <f t="shared" si="50"/>
        <v>1.2441649904203116E-2</v>
      </c>
      <c r="AD39" s="57">
        <f t="shared" si="51"/>
        <v>1.2999999999999935E-2</v>
      </c>
      <c r="AE39" s="57">
        <f t="shared" si="51"/>
        <v>-7.9999999999999724E-3</v>
      </c>
      <c r="AF39" s="65">
        <f t="shared" si="52"/>
        <v>1.066006064240598E-2</v>
      </c>
      <c r="AG39" s="57">
        <f t="shared" si="53"/>
        <v>9.9999999999999291E-3</v>
      </c>
      <c r="AH39" s="57">
        <f t="shared" si="53"/>
        <v>-1.2000000000000028E-2</v>
      </c>
      <c r="AI39" s="65">
        <f t="shared" si="54"/>
        <v>1.3382840518942082E-2</v>
      </c>
      <c r="AJ39" s="57">
        <f t="shared" si="55"/>
        <v>1.6999999999999956E-2</v>
      </c>
      <c r="AK39" s="57">
        <f t="shared" si="55"/>
        <v>-1.5999999999999803E-2</v>
      </c>
      <c r="AL39" s="65">
        <f t="shared" si="56"/>
        <v>1.207611384207646E-2</v>
      </c>
      <c r="AM39" s="57">
        <f t="shared" si="57"/>
        <v>1.6000000000000014E-2</v>
      </c>
      <c r="AN39" s="57">
        <f t="shared" si="57"/>
        <v>-2.0000000000000143E-2</v>
      </c>
      <c r="AP39" s="76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P39" s="22">
        <v>195</v>
      </c>
      <c r="BQ39" s="22">
        <v>169</v>
      </c>
      <c r="BR39" s="22">
        <v>140</v>
      </c>
      <c r="BS39" s="28">
        <f t="shared" si="20"/>
        <v>31.636363636363637</v>
      </c>
      <c r="BT39" s="47">
        <f t="shared" si="21"/>
        <v>28.199999999999996</v>
      </c>
      <c r="BU39" s="52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 x14ac:dyDescent="0.4">
      <c r="B40" s="1233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0"/>
        <v>27.169811320754718</v>
      </c>
      <c r="H40" s="45">
        <f t="shared" si="1"/>
        <v>26.900000000000002</v>
      </c>
      <c r="I40" s="50">
        <f t="shared" si="2"/>
        <v>77.3</v>
      </c>
      <c r="J40" s="31">
        <v>204</v>
      </c>
      <c r="K40" s="31">
        <v>167</v>
      </c>
      <c r="L40" s="31">
        <v>134</v>
      </c>
      <c r="M40" s="33">
        <f t="shared" si="3"/>
        <v>28.285714285714285</v>
      </c>
      <c r="N40" s="45">
        <f t="shared" si="4"/>
        <v>34.300000000000004</v>
      </c>
      <c r="O40" s="50">
        <f t="shared" si="5"/>
        <v>80</v>
      </c>
      <c r="P40" s="31">
        <v>210</v>
      </c>
      <c r="Q40" s="31">
        <v>165</v>
      </c>
      <c r="R40" s="31">
        <v>124</v>
      </c>
      <c r="S40" s="33">
        <f t="shared" si="6"/>
        <v>28.604651162790699</v>
      </c>
      <c r="T40" s="45">
        <f t="shared" si="7"/>
        <v>41</v>
      </c>
      <c r="U40" s="50">
        <f t="shared" si="8"/>
        <v>82.399999999999991</v>
      </c>
      <c r="V40" s="31">
        <v>216</v>
      </c>
      <c r="W40" s="31">
        <v>163</v>
      </c>
      <c r="X40" s="31">
        <v>113</v>
      </c>
      <c r="Y40" s="33">
        <f t="shared" si="9"/>
        <v>29.126213592233011</v>
      </c>
      <c r="Z40" s="45">
        <f t="shared" si="10"/>
        <v>47.699999999999996</v>
      </c>
      <c r="AA40" s="50">
        <f t="shared" si="11"/>
        <v>84.7</v>
      </c>
      <c r="AC40" s="63">
        <f t="shared" si="50"/>
        <v>1.0140388735512073E-2</v>
      </c>
      <c r="AD40" s="55">
        <f t="shared" si="51"/>
        <v>1.1000000000000015E-2</v>
      </c>
      <c r="AE40" s="55">
        <f t="shared" si="51"/>
        <v>-3.0000000000001137E-3</v>
      </c>
      <c r="AF40" s="63">
        <f t="shared" si="52"/>
        <v>1.2429484328550356E-2</v>
      </c>
      <c r="AG40" s="55">
        <f t="shared" si="53"/>
        <v>1.3000000000000043E-2</v>
      </c>
      <c r="AH40" s="55">
        <f t="shared" si="53"/>
        <v>-8.0000000000001129E-3</v>
      </c>
      <c r="AI40" s="63">
        <f t="shared" si="54"/>
        <v>1.0040811038414203E-2</v>
      </c>
      <c r="AJ40" s="55">
        <f t="shared" si="55"/>
        <v>1.3999999999999986E-2</v>
      </c>
      <c r="AK40" s="55">
        <f t="shared" si="55"/>
        <v>-7.0000000000000288E-3</v>
      </c>
      <c r="AL40" s="63">
        <f t="shared" si="56"/>
        <v>1.093652811206967E-2</v>
      </c>
      <c r="AM40" s="55">
        <f t="shared" si="57"/>
        <v>1.9999999999999928E-2</v>
      </c>
      <c r="AN40" s="55">
        <f t="shared" si="57"/>
        <v>-1.2000000000000028E-2</v>
      </c>
      <c r="AP40" s="72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P40" s="31">
        <v>197</v>
      </c>
      <c r="BQ40" s="31">
        <v>168</v>
      </c>
      <c r="BR40" s="31">
        <v>144</v>
      </c>
      <c r="BS40" s="33">
        <f t="shared" si="20"/>
        <v>27.169811320754718</v>
      </c>
      <c r="BT40" s="45">
        <f t="shared" si="21"/>
        <v>26.900000000000002</v>
      </c>
      <c r="BU40" s="50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 x14ac:dyDescent="0.4">
      <c r="B41" s="1233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0"/>
        <v>23.529411764705884</v>
      </c>
      <c r="H41" s="45">
        <f t="shared" si="1"/>
        <v>25.8</v>
      </c>
      <c r="I41" s="50">
        <f t="shared" si="2"/>
        <v>77.600000000000009</v>
      </c>
      <c r="J41" s="31">
        <v>206</v>
      </c>
      <c r="K41" s="31">
        <v>165</v>
      </c>
      <c r="L41" s="31">
        <v>138</v>
      </c>
      <c r="M41" s="33">
        <f t="shared" si="3"/>
        <v>23.823529411764707</v>
      </c>
      <c r="N41" s="45">
        <f t="shared" si="4"/>
        <v>33</v>
      </c>
      <c r="O41" s="50">
        <f t="shared" si="5"/>
        <v>80.800000000000011</v>
      </c>
      <c r="P41" s="31">
        <v>212</v>
      </c>
      <c r="Q41" s="31">
        <v>163</v>
      </c>
      <c r="R41" s="31">
        <v>128</v>
      </c>
      <c r="S41" s="33">
        <f t="shared" si="6"/>
        <v>25</v>
      </c>
      <c r="T41" s="45">
        <f t="shared" si="7"/>
        <v>39.6</v>
      </c>
      <c r="U41" s="50">
        <f t="shared" si="8"/>
        <v>83.1</v>
      </c>
      <c r="V41" s="31">
        <v>219</v>
      </c>
      <c r="W41" s="31">
        <v>161</v>
      </c>
      <c r="X41" s="31">
        <v>119</v>
      </c>
      <c r="Y41" s="33">
        <f t="shared" si="9"/>
        <v>25.2</v>
      </c>
      <c r="Z41" s="45">
        <f t="shared" si="10"/>
        <v>45.7</v>
      </c>
      <c r="AA41" s="50">
        <f t="shared" si="11"/>
        <v>85.9</v>
      </c>
      <c r="AC41" s="66"/>
      <c r="AD41" s="54"/>
      <c r="AE41" s="54"/>
      <c r="AF41" s="66"/>
      <c r="AG41" s="54"/>
      <c r="AH41" s="54"/>
      <c r="AI41" s="66"/>
      <c r="AJ41" s="54"/>
      <c r="AK41" s="54"/>
      <c r="AL41" s="66"/>
      <c r="AM41" s="54"/>
      <c r="AN41" s="54"/>
      <c r="AP41" s="78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P41" s="31">
        <v>198</v>
      </c>
      <c r="BQ41" s="31">
        <v>167</v>
      </c>
      <c r="BR41" s="31">
        <v>147</v>
      </c>
      <c r="BS41" s="33">
        <f t="shared" si="20"/>
        <v>23.529411764705884</v>
      </c>
      <c r="BT41" s="45">
        <f t="shared" si="21"/>
        <v>25.8</v>
      </c>
      <c r="BU41" s="50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 x14ac:dyDescent="0.4">
      <c r="B42" s="1233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0"/>
        <v>20</v>
      </c>
      <c r="H42" s="45">
        <f t="shared" si="1"/>
        <v>24.099999999999998</v>
      </c>
      <c r="I42" s="50">
        <f t="shared" si="2"/>
        <v>78</v>
      </c>
      <c r="J42" s="31">
        <v>207</v>
      </c>
      <c r="K42" s="31">
        <v>164</v>
      </c>
      <c r="L42" s="31">
        <v>143</v>
      </c>
      <c r="M42" s="33">
        <f t="shared" si="3"/>
        <v>19.6875</v>
      </c>
      <c r="N42" s="45">
        <f t="shared" si="4"/>
        <v>30.9</v>
      </c>
      <c r="O42" s="50">
        <f t="shared" si="5"/>
        <v>81.2</v>
      </c>
      <c r="P42" s="31">
        <v>215</v>
      </c>
      <c r="Q42" s="31">
        <v>162</v>
      </c>
      <c r="R42" s="31">
        <v>134</v>
      </c>
      <c r="S42" s="33">
        <f t="shared" si="6"/>
        <v>20.74074074074074</v>
      </c>
      <c r="T42" s="45">
        <f t="shared" si="7"/>
        <v>37.700000000000003</v>
      </c>
      <c r="U42" s="50">
        <f t="shared" si="8"/>
        <v>84.3</v>
      </c>
      <c r="V42" s="31">
        <v>222</v>
      </c>
      <c r="W42" s="31">
        <v>159</v>
      </c>
      <c r="X42" s="31">
        <v>126</v>
      </c>
      <c r="Y42" s="33">
        <f t="shared" si="9"/>
        <v>20.625</v>
      </c>
      <c r="Z42" s="45">
        <f t="shared" si="10"/>
        <v>43.2</v>
      </c>
      <c r="AA42" s="50">
        <f t="shared" si="11"/>
        <v>87.1</v>
      </c>
      <c r="AC42" s="63">
        <f t="shared" ref="AC42:AC48" si="58">(G42-G41)/359</f>
        <v>-9.8312305423562223E-3</v>
      </c>
      <c r="AD42" s="55">
        <f t="shared" ref="AD42:AE48" si="59">(H42-H41)/100</f>
        <v>-1.7000000000000029E-2</v>
      </c>
      <c r="AE42" s="55">
        <f t="shared" si="59"/>
        <v>3.9999999999999151E-3</v>
      </c>
      <c r="AF42" s="63">
        <f t="shared" ref="AF42:AF48" si="60">(M42-M41)/359</f>
        <v>-1.1520973291823696E-2</v>
      </c>
      <c r="AG42" s="55">
        <f t="shared" ref="AG42:AH48" si="61">(N42-N41)/100</f>
        <v>-2.1000000000000015E-2</v>
      </c>
      <c r="AH42" s="55">
        <f t="shared" si="61"/>
        <v>3.9999999999999151E-3</v>
      </c>
      <c r="AI42" s="63">
        <f t="shared" ref="AI42:AI48" si="62">(S42-S41)/359</f>
        <v>-1.1864231919942228E-2</v>
      </c>
      <c r="AJ42" s="55">
        <f t="shared" ref="AJ42:AK48" si="63">(T42-T41)/100</f>
        <v>-1.8999999999999986E-2</v>
      </c>
      <c r="AK42" s="55">
        <f t="shared" si="63"/>
        <v>1.2000000000000028E-2</v>
      </c>
      <c r="AL42" s="63">
        <f t="shared" ref="AL42:AL48" si="64">(Y42-Y41)/359</f>
        <v>-1.2743732590529246E-2</v>
      </c>
      <c r="AM42" s="55">
        <f t="shared" ref="AM42:AN48" si="65">(Z42-Z41)/100</f>
        <v>-2.5000000000000001E-2</v>
      </c>
      <c r="AN42" s="55">
        <f t="shared" si="65"/>
        <v>1.1999999999999886E-2</v>
      </c>
      <c r="AP42" s="72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P42" s="31">
        <v>199</v>
      </c>
      <c r="BQ42" s="31">
        <v>167</v>
      </c>
      <c r="BR42" s="31">
        <v>151</v>
      </c>
      <c r="BS42" s="33">
        <f t="shared" si="20"/>
        <v>20</v>
      </c>
      <c r="BT42" s="45">
        <f t="shared" si="21"/>
        <v>24.099999999999998</v>
      </c>
      <c r="BU42" s="50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 x14ac:dyDescent="0.4">
      <c r="B43" s="1236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0"/>
        <v>16</v>
      </c>
      <c r="H43" s="46">
        <f t="shared" si="1"/>
        <v>22.6</v>
      </c>
      <c r="I43" s="51">
        <f t="shared" si="2"/>
        <v>78</v>
      </c>
      <c r="J43" s="32">
        <v>208</v>
      </c>
      <c r="K43" s="32">
        <v>164</v>
      </c>
      <c r="L43" s="32">
        <v>147</v>
      </c>
      <c r="M43" s="34">
        <f t="shared" si="3"/>
        <v>16.721311475409838</v>
      </c>
      <c r="N43" s="46">
        <f t="shared" si="4"/>
        <v>29.299999999999997</v>
      </c>
      <c r="O43" s="51">
        <f t="shared" si="5"/>
        <v>81.599999999999994</v>
      </c>
      <c r="P43" s="32">
        <v>216</v>
      </c>
      <c r="Q43" s="32">
        <v>161</v>
      </c>
      <c r="R43" s="32">
        <v>140</v>
      </c>
      <c r="S43" s="34">
        <f t="shared" si="6"/>
        <v>16.578947368421051</v>
      </c>
      <c r="T43" s="46">
        <f t="shared" si="7"/>
        <v>35.199999999999996</v>
      </c>
      <c r="U43" s="51">
        <f t="shared" si="8"/>
        <v>84.7</v>
      </c>
      <c r="V43" s="32">
        <v>224</v>
      </c>
      <c r="W43" s="32">
        <v>158</v>
      </c>
      <c r="X43" s="32">
        <v>132</v>
      </c>
      <c r="Y43" s="34">
        <f t="shared" si="9"/>
        <v>16.956521739130434</v>
      </c>
      <c r="Z43" s="46">
        <f t="shared" si="10"/>
        <v>41.099999999999994</v>
      </c>
      <c r="AA43" s="51">
        <f t="shared" si="11"/>
        <v>87.8</v>
      </c>
      <c r="AC43" s="64">
        <f t="shared" si="58"/>
        <v>-1.1142061281337047E-2</v>
      </c>
      <c r="AD43" s="56">
        <f t="shared" si="59"/>
        <v>-1.4999999999999965E-2</v>
      </c>
      <c r="AE43" s="56">
        <f t="shared" si="59"/>
        <v>0</v>
      </c>
      <c r="AF43" s="64">
        <f t="shared" si="60"/>
        <v>-8.2623635782455764E-3</v>
      </c>
      <c r="AG43" s="56">
        <f t="shared" si="61"/>
        <v>-1.6000000000000014E-2</v>
      </c>
      <c r="AH43" s="56">
        <f t="shared" si="61"/>
        <v>3.9999999999999151E-3</v>
      </c>
      <c r="AI43" s="64">
        <f t="shared" si="62"/>
        <v>-1.1592739198662086E-2</v>
      </c>
      <c r="AJ43" s="56">
        <f t="shared" si="63"/>
        <v>-2.5000000000000071E-2</v>
      </c>
      <c r="AK43" s="56">
        <f t="shared" si="63"/>
        <v>4.0000000000000565E-3</v>
      </c>
      <c r="AL43" s="64">
        <f t="shared" si="64"/>
        <v>-1.0218602397965366E-2</v>
      </c>
      <c r="AM43" s="56">
        <f t="shared" si="65"/>
        <v>-2.1000000000000085E-2</v>
      </c>
      <c r="AN43" s="56">
        <f t="shared" si="65"/>
        <v>7.0000000000000288E-3</v>
      </c>
      <c r="AP43" s="74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P43" s="32">
        <v>199</v>
      </c>
      <c r="BQ43" s="32">
        <v>166</v>
      </c>
      <c r="BR43" s="32">
        <v>154</v>
      </c>
      <c r="BS43" s="34">
        <f t="shared" si="20"/>
        <v>16</v>
      </c>
      <c r="BT43" s="46">
        <f t="shared" si="21"/>
        <v>22.6</v>
      </c>
      <c r="BU43" s="51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 x14ac:dyDescent="0.4">
      <c r="B44" s="1232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0"/>
        <v>12.857142857142858</v>
      </c>
      <c r="H44" s="47">
        <f t="shared" si="1"/>
        <v>21.099999999999998</v>
      </c>
      <c r="I44" s="52">
        <f t="shared" si="2"/>
        <v>78</v>
      </c>
      <c r="J44" s="22">
        <v>208</v>
      </c>
      <c r="K44" s="22">
        <v>163</v>
      </c>
      <c r="L44" s="22">
        <v>151</v>
      </c>
      <c r="M44" s="28">
        <f t="shared" si="3"/>
        <v>12.631578947368421</v>
      </c>
      <c r="N44" s="47">
        <f t="shared" si="4"/>
        <v>27.400000000000002</v>
      </c>
      <c r="O44" s="52">
        <f t="shared" si="5"/>
        <v>81.599999999999994</v>
      </c>
      <c r="P44" s="22">
        <v>216</v>
      </c>
      <c r="Q44" s="22">
        <v>160</v>
      </c>
      <c r="R44" s="22">
        <v>145</v>
      </c>
      <c r="S44" s="28">
        <f t="shared" si="6"/>
        <v>12.67605633802817</v>
      </c>
      <c r="T44" s="47">
        <f t="shared" si="7"/>
        <v>32.9</v>
      </c>
      <c r="U44" s="52">
        <f t="shared" si="8"/>
        <v>84.7</v>
      </c>
      <c r="V44" s="22">
        <v>224</v>
      </c>
      <c r="W44" s="22">
        <v>157</v>
      </c>
      <c r="X44" s="22">
        <v>139</v>
      </c>
      <c r="Y44" s="28">
        <f t="shared" si="9"/>
        <v>12.705882352941176</v>
      </c>
      <c r="Z44" s="47">
        <f t="shared" si="10"/>
        <v>37.9</v>
      </c>
      <c r="AA44" s="52">
        <f t="shared" si="11"/>
        <v>87.8</v>
      </c>
      <c r="AC44" s="65">
        <f t="shared" si="58"/>
        <v>-8.7544767210505359E-3</v>
      </c>
      <c r="AD44" s="57">
        <f t="shared" si="59"/>
        <v>-1.5000000000000036E-2</v>
      </c>
      <c r="AE44" s="57">
        <f t="shared" si="59"/>
        <v>0</v>
      </c>
      <c r="AF44" s="65">
        <f t="shared" si="60"/>
        <v>-1.1392012612928737E-2</v>
      </c>
      <c r="AG44" s="57">
        <f t="shared" si="61"/>
        <v>-1.8999999999999951E-2</v>
      </c>
      <c r="AH44" s="57">
        <f t="shared" si="61"/>
        <v>0</v>
      </c>
      <c r="AI44" s="65">
        <f t="shared" si="62"/>
        <v>-1.0871562758754545E-2</v>
      </c>
      <c r="AJ44" s="57">
        <f t="shared" si="63"/>
        <v>-2.2999999999999972E-2</v>
      </c>
      <c r="AK44" s="57">
        <f t="shared" si="63"/>
        <v>0</v>
      </c>
      <c r="AL44" s="65">
        <f t="shared" si="64"/>
        <v>-1.18402211314464E-2</v>
      </c>
      <c r="AM44" s="57">
        <f t="shared" si="65"/>
        <v>-3.1999999999999959E-2</v>
      </c>
      <c r="AN44" s="57">
        <f t="shared" si="65"/>
        <v>0</v>
      </c>
      <c r="AP44" s="76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P44" s="22">
        <v>199</v>
      </c>
      <c r="BQ44" s="22">
        <v>166</v>
      </c>
      <c r="BR44" s="22">
        <v>157</v>
      </c>
      <c r="BS44" s="28">
        <f t="shared" si="20"/>
        <v>12.857142857142858</v>
      </c>
      <c r="BT44" s="47">
        <f t="shared" si="21"/>
        <v>21.099999999999998</v>
      </c>
      <c r="BU44" s="52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 x14ac:dyDescent="0.4">
      <c r="B45" s="1233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0"/>
        <v>9.2307692307692299</v>
      </c>
      <c r="H45" s="45">
        <f t="shared" si="1"/>
        <v>19.600000000000001</v>
      </c>
      <c r="I45" s="50">
        <f t="shared" si="2"/>
        <v>78</v>
      </c>
      <c r="J45" s="31">
        <v>208</v>
      </c>
      <c r="K45" s="31">
        <v>163</v>
      </c>
      <c r="L45" s="31">
        <v>156</v>
      </c>
      <c r="M45" s="33">
        <f t="shared" si="3"/>
        <v>8.0769230769230766</v>
      </c>
      <c r="N45" s="45">
        <f t="shared" si="4"/>
        <v>25</v>
      </c>
      <c r="O45" s="50">
        <f t="shared" si="5"/>
        <v>81.599999999999994</v>
      </c>
      <c r="P45" s="31">
        <v>216</v>
      </c>
      <c r="Q45" s="31">
        <v>160</v>
      </c>
      <c r="R45" s="31">
        <v>151</v>
      </c>
      <c r="S45" s="33">
        <f t="shared" si="6"/>
        <v>8.3076923076923084</v>
      </c>
      <c r="T45" s="45">
        <f t="shared" si="7"/>
        <v>30.099999999999998</v>
      </c>
      <c r="U45" s="50">
        <f t="shared" si="8"/>
        <v>84.7</v>
      </c>
      <c r="V45" s="31">
        <v>223</v>
      </c>
      <c r="W45" s="31">
        <v>157</v>
      </c>
      <c r="X45" s="31">
        <v>146</v>
      </c>
      <c r="Y45" s="33">
        <f t="shared" si="9"/>
        <v>8.5714285714285712</v>
      </c>
      <c r="Z45" s="45">
        <f t="shared" si="10"/>
        <v>34.5</v>
      </c>
      <c r="AA45" s="50">
        <f t="shared" si="11"/>
        <v>87.5</v>
      </c>
      <c r="AC45" s="63">
        <f t="shared" si="58"/>
        <v>-1.0101319293519853E-2</v>
      </c>
      <c r="AD45" s="55">
        <f t="shared" si="59"/>
        <v>-1.4999999999999965E-2</v>
      </c>
      <c r="AE45" s="55">
        <f t="shared" si="59"/>
        <v>0</v>
      </c>
      <c r="AF45" s="63">
        <f t="shared" si="60"/>
        <v>-1.2687063705975891E-2</v>
      </c>
      <c r="AG45" s="55">
        <f t="shared" si="61"/>
        <v>-2.4000000000000021E-2</v>
      </c>
      <c r="AH45" s="55">
        <f t="shared" si="61"/>
        <v>0</v>
      </c>
      <c r="AI45" s="63">
        <f t="shared" si="62"/>
        <v>-1.2168144931297665E-2</v>
      </c>
      <c r="AJ45" s="55">
        <f t="shared" si="63"/>
        <v>-2.8000000000000008E-2</v>
      </c>
      <c r="AK45" s="55">
        <f t="shared" si="63"/>
        <v>0</v>
      </c>
      <c r="AL45" s="63">
        <f t="shared" si="64"/>
        <v>-1.1516584349617283E-2</v>
      </c>
      <c r="AM45" s="55">
        <f t="shared" si="65"/>
        <v>-3.3999999999999989E-2</v>
      </c>
      <c r="AN45" s="55">
        <f t="shared" si="65"/>
        <v>-2.9999999999999714E-3</v>
      </c>
      <c r="AP45" s="72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P45" s="31">
        <v>199</v>
      </c>
      <c r="BQ45" s="31">
        <v>166</v>
      </c>
      <c r="BR45" s="31">
        <v>160</v>
      </c>
      <c r="BS45" s="33">
        <f t="shared" si="20"/>
        <v>9.2307692307692299</v>
      </c>
      <c r="BT45" s="45">
        <f t="shared" si="21"/>
        <v>19.600000000000001</v>
      </c>
      <c r="BU45" s="50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 x14ac:dyDescent="0.4">
      <c r="B46" s="1233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0"/>
        <v>5.1428571428571432</v>
      </c>
      <c r="H46" s="45">
        <f t="shared" si="1"/>
        <v>17.7</v>
      </c>
      <c r="I46" s="50">
        <f t="shared" si="2"/>
        <v>77.600000000000009</v>
      </c>
      <c r="J46" s="31">
        <v>207</v>
      </c>
      <c r="K46" s="31">
        <v>163</v>
      </c>
      <c r="L46" s="31">
        <v>159</v>
      </c>
      <c r="M46" s="33">
        <f t="shared" si="3"/>
        <v>5</v>
      </c>
      <c r="N46" s="45">
        <f t="shared" si="4"/>
        <v>23.200000000000003</v>
      </c>
      <c r="O46" s="50">
        <f t="shared" si="5"/>
        <v>81.2</v>
      </c>
      <c r="P46" s="31">
        <v>215</v>
      </c>
      <c r="Q46" s="31">
        <v>160</v>
      </c>
      <c r="R46" s="31">
        <v>156</v>
      </c>
      <c r="S46" s="33">
        <f t="shared" si="6"/>
        <v>4.0677966101694913</v>
      </c>
      <c r="T46" s="45">
        <f t="shared" si="7"/>
        <v>27.400000000000002</v>
      </c>
      <c r="U46" s="50">
        <f t="shared" si="8"/>
        <v>84.3</v>
      </c>
      <c r="V46" s="31">
        <v>223</v>
      </c>
      <c r="W46" s="31">
        <v>157</v>
      </c>
      <c r="X46" s="31">
        <v>152</v>
      </c>
      <c r="Y46" s="33">
        <f t="shared" si="9"/>
        <v>4.225352112676056</v>
      </c>
      <c r="Z46" s="45">
        <f t="shared" si="10"/>
        <v>31.8</v>
      </c>
      <c r="AA46" s="50">
        <f t="shared" si="11"/>
        <v>87.5</v>
      </c>
      <c r="AC46" s="63">
        <f t="shared" si="58"/>
        <v>-1.1386941749058738E-2</v>
      </c>
      <c r="AD46" s="55">
        <f t="shared" si="59"/>
        <v>-1.900000000000002E-2</v>
      </c>
      <c r="AE46" s="55">
        <f t="shared" si="59"/>
        <v>-3.9999999999999151E-3</v>
      </c>
      <c r="AF46" s="63">
        <f t="shared" si="60"/>
        <v>-8.5708163702592662E-3</v>
      </c>
      <c r="AG46" s="55">
        <f t="shared" si="61"/>
        <v>-1.7999999999999971E-2</v>
      </c>
      <c r="AH46" s="55">
        <f t="shared" si="61"/>
        <v>-3.9999999999999151E-3</v>
      </c>
      <c r="AI46" s="63">
        <f t="shared" si="62"/>
        <v>-1.1810294422069129E-2</v>
      </c>
      <c r="AJ46" s="55">
        <f t="shared" si="63"/>
        <v>-2.6999999999999958E-2</v>
      </c>
      <c r="AK46" s="55">
        <f t="shared" si="63"/>
        <v>-4.0000000000000565E-3</v>
      </c>
      <c r="AL46" s="63">
        <f t="shared" si="64"/>
        <v>-1.2106062559199207E-2</v>
      </c>
      <c r="AM46" s="55">
        <f t="shared" si="65"/>
        <v>-2.6999999999999993E-2</v>
      </c>
      <c r="AN46" s="55">
        <f t="shared" si="65"/>
        <v>0</v>
      </c>
      <c r="AP46" s="72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P46" s="31">
        <v>198</v>
      </c>
      <c r="BQ46" s="31">
        <v>166</v>
      </c>
      <c r="BR46" s="31">
        <v>163</v>
      </c>
      <c r="BS46" s="33">
        <f t="shared" si="20"/>
        <v>5.1428571428571432</v>
      </c>
      <c r="BT46" s="45">
        <f t="shared" si="21"/>
        <v>17.7</v>
      </c>
      <c r="BU46" s="50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 x14ac:dyDescent="0.4">
      <c r="B47" s="1233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0"/>
        <v>0</v>
      </c>
      <c r="H47" s="45">
        <f t="shared" si="1"/>
        <v>15.7</v>
      </c>
      <c r="I47" s="50">
        <f t="shared" si="2"/>
        <v>77.3</v>
      </c>
      <c r="J47" s="31">
        <v>206</v>
      </c>
      <c r="K47" s="31">
        <v>163</v>
      </c>
      <c r="L47" s="31">
        <v>163</v>
      </c>
      <c r="M47" s="33">
        <f t="shared" si="3"/>
        <v>0</v>
      </c>
      <c r="N47" s="45">
        <f t="shared" si="4"/>
        <v>20.9</v>
      </c>
      <c r="O47" s="50">
        <f t="shared" si="5"/>
        <v>80.800000000000011</v>
      </c>
      <c r="P47" s="31">
        <v>214</v>
      </c>
      <c r="Q47" s="31">
        <v>160</v>
      </c>
      <c r="R47" s="31">
        <v>160</v>
      </c>
      <c r="S47" s="33">
        <f t="shared" si="6"/>
        <v>0</v>
      </c>
      <c r="T47" s="45">
        <f t="shared" si="7"/>
        <v>25.2</v>
      </c>
      <c r="U47" s="50">
        <f t="shared" si="8"/>
        <v>83.899999999999991</v>
      </c>
      <c r="V47" s="31">
        <v>222</v>
      </c>
      <c r="W47" s="31">
        <v>157</v>
      </c>
      <c r="X47" s="31">
        <v>157</v>
      </c>
      <c r="Y47" s="33">
        <f t="shared" si="9"/>
        <v>0</v>
      </c>
      <c r="Z47" s="45">
        <f t="shared" si="10"/>
        <v>29.299999999999997</v>
      </c>
      <c r="AA47" s="50">
        <f t="shared" si="11"/>
        <v>87.1</v>
      </c>
      <c r="AC47" s="63">
        <f t="shared" si="58"/>
        <v>-1.4325507361719062E-2</v>
      </c>
      <c r="AD47" s="55">
        <f t="shared" si="59"/>
        <v>-0.02</v>
      </c>
      <c r="AE47" s="55">
        <f t="shared" si="59"/>
        <v>-3.0000000000001137E-3</v>
      </c>
      <c r="AF47" s="63">
        <f t="shared" si="60"/>
        <v>-1.3927576601671309E-2</v>
      </c>
      <c r="AG47" s="55">
        <f t="shared" si="61"/>
        <v>-2.3000000000000041E-2</v>
      </c>
      <c r="AH47" s="55">
        <f t="shared" si="61"/>
        <v>-3.9999999999999151E-3</v>
      </c>
      <c r="AI47" s="63">
        <f t="shared" si="62"/>
        <v>-1.1330909777630896E-2</v>
      </c>
      <c r="AJ47" s="55">
        <f t="shared" si="63"/>
        <v>-2.200000000000003E-2</v>
      </c>
      <c r="AK47" s="55">
        <f t="shared" si="63"/>
        <v>-4.0000000000000565E-3</v>
      </c>
      <c r="AL47" s="63">
        <f t="shared" si="64"/>
        <v>-1.1769783043665894E-2</v>
      </c>
      <c r="AM47" s="55">
        <f t="shared" si="65"/>
        <v>-2.5000000000000036E-2</v>
      </c>
      <c r="AN47" s="55">
        <f t="shared" si="65"/>
        <v>-4.0000000000000565E-3</v>
      </c>
      <c r="AP47" s="72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P47" s="31">
        <v>197</v>
      </c>
      <c r="BQ47" s="31">
        <v>166</v>
      </c>
      <c r="BR47" s="31">
        <v>166</v>
      </c>
      <c r="BS47" s="33">
        <f t="shared" si="20"/>
        <v>0</v>
      </c>
      <c r="BT47" s="45">
        <f t="shared" si="21"/>
        <v>15.7</v>
      </c>
      <c r="BU47" s="50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8" thickBot="1" x14ac:dyDescent="0.45">
      <c r="B48" s="1234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0"/>
        <v>-4</v>
      </c>
      <c r="H48" s="48">
        <f t="shared" si="1"/>
        <v>15.299999999999999</v>
      </c>
      <c r="I48" s="53">
        <f t="shared" si="2"/>
        <v>76.900000000000006</v>
      </c>
      <c r="J48" s="42">
        <v>204</v>
      </c>
      <c r="K48" s="42">
        <v>163</v>
      </c>
      <c r="L48" s="42">
        <v>166</v>
      </c>
      <c r="M48" s="43">
        <f t="shared" si="3"/>
        <v>-4.3902439024390247</v>
      </c>
      <c r="N48" s="48">
        <f t="shared" si="4"/>
        <v>20.100000000000001</v>
      </c>
      <c r="O48" s="53">
        <f t="shared" si="5"/>
        <v>80</v>
      </c>
      <c r="P48" s="42">
        <v>212</v>
      </c>
      <c r="Q48" s="42">
        <v>160</v>
      </c>
      <c r="R48" s="42">
        <v>164</v>
      </c>
      <c r="S48" s="43">
        <f t="shared" si="6"/>
        <v>-4.615384615384615</v>
      </c>
      <c r="T48" s="48">
        <f t="shared" si="7"/>
        <v>24.5</v>
      </c>
      <c r="U48" s="53">
        <f t="shared" si="8"/>
        <v>83.1</v>
      </c>
      <c r="V48" s="42">
        <v>220</v>
      </c>
      <c r="W48" s="42">
        <v>157</v>
      </c>
      <c r="X48" s="42">
        <v>161</v>
      </c>
      <c r="Y48" s="43">
        <f t="shared" si="9"/>
        <v>-3.8095238095238093</v>
      </c>
      <c r="Z48" s="48">
        <f t="shared" si="10"/>
        <v>28.599999999999998</v>
      </c>
      <c r="AA48" s="53">
        <f t="shared" si="11"/>
        <v>86.3</v>
      </c>
      <c r="AC48" s="67">
        <f t="shared" si="58"/>
        <v>-1.1142061281337047E-2</v>
      </c>
      <c r="AD48" s="68">
        <f t="shared" si="59"/>
        <v>-4.0000000000000036E-3</v>
      </c>
      <c r="AE48" s="68">
        <f t="shared" si="59"/>
        <v>-3.9999999999999151E-3</v>
      </c>
      <c r="AF48" s="67">
        <f t="shared" si="60"/>
        <v>-1.222909165024798E-2</v>
      </c>
      <c r="AG48" s="68">
        <f t="shared" si="61"/>
        <v>-7.9999999999999724E-3</v>
      </c>
      <c r="AH48" s="68">
        <f t="shared" si="61"/>
        <v>-8.0000000000001129E-3</v>
      </c>
      <c r="AI48" s="67">
        <f t="shared" si="62"/>
        <v>-1.2856224555388899E-2</v>
      </c>
      <c r="AJ48" s="68">
        <f t="shared" si="63"/>
        <v>-6.9999999999999932E-3</v>
      </c>
      <c r="AK48" s="68">
        <f t="shared" si="63"/>
        <v>-7.9999999999999724E-3</v>
      </c>
      <c r="AL48" s="67">
        <f t="shared" si="64"/>
        <v>-1.0611486934606711E-2</v>
      </c>
      <c r="AM48" s="68">
        <f t="shared" si="65"/>
        <v>-6.9999999999999932E-3</v>
      </c>
      <c r="AN48" s="68">
        <f t="shared" si="65"/>
        <v>-7.9999999999999724E-3</v>
      </c>
      <c r="AP48" s="81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P48" s="42">
        <v>196</v>
      </c>
      <c r="BQ48" s="42">
        <v>166</v>
      </c>
      <c r="BR48" s="42">
        <v>168</v>
      </c>
      <c r="BS48" s="43">
        <f t="shared" si="20"/>
        <v>-4</v>
      </c>
      <c r="BT48" s="48">
        <f t="shared" si="21"/>
        <v>15.299999999999999</v>
      </c>
      <c r="BU48" s="53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 x14ac:dyDescent="0.4">
      <c r="B49" s="1235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0"/>
        <v>55.102040816326529</v>
      </c>
      <c r="H49" s="44">
        <f t="shared" si="1"/>
        <v>23.799999999999997</v>
      </c>
      <c r="I49" s="49">
        <f t="shared" si="2"/>
        <v>80.800000000000011</v>
      </c>
      <c r="J49" s="39">
        <v>208</v>
      </c>
      <c r="K49" s="39">
        <v>202</v>
      </c>
      <c r="L49" s="39">
        <v>144</v>
      </c>
      <c r="M49" s="40">
        <f t="shared" si="3"/>
        <v>54.375</v>
      </c>
      <c r="N49" s="44">
        <f t="shared" si="4"/>
        <v>30.8</v>
      </c>
      <c r="O49" s="49">
        <f t="shared" si="5"/>
        <v>81.599999999999994</v>
      </c>
      <c r="P49" s="39">
        <v>209</v>
      </c>
      <c r="Q49" s="39">
        <v>203</v>
      </c>
      <c r="R49" s="39">
        <v>130</v>
      </c>
      <c r="S49" s="40">
        <f t="shared" si="6"/>
        <v>55.443037974683541</v>
      </c>
      <c r="T49" s="44">
        <f t="shared" si="7"/>
        <v>37.799999999999997</v>
      </c>
      <c r="U49" s="49">
        <f t="shared" si="8"/>
        <v>82</v>
      </c>
      <c r="V49" s="39">
        <v>211</v>
      </c>
      <c r="W49" s="39">
        <v>203</v>
      </c>
      <c r="X49" s="39">
        <v>116</v>
      </c>
      <c r="Y49" s="40">
        <f t="shared" si="9"/>
        <v>54.94736842105263</v>
      </c>
      <c r="Z49" s="44">
        <f t="shared" si="10"/>
        <v>45</v>
      </c>
      <c r="AA49" s="49">
        <f t="shared" si="11"/>
        <v>82.699999999999989</v>
      </c>
      <c r="AC49" s="61">
        <f t="shared" ref="AC49:AC55" si="66">(G49-G50)/359</f>
        <v>1.2069108766283461E-2</v>
      </c>
      <c r="AD49" s="62">
        <f t="shared" ref="AD49:AE55" si="67">(H49-H50)/100</f>
        <v>-1.1000000000000015E-2</v>
      </c>
      <c r="AE49" s="62">
        <f t="shared" si="67"/>
        <v>-1.1999999999999886E-2</v>
      </c>
      <c r="AF49" s="61">
        <f t="shared" ref="AF49:AF55" si="68">(M49-M50)/359</f>
        <v>9.2763896395460111E-3</v>
      </c>
      <c r="AG49" s="62">
        <f t="shared" ref="AG49:AH55" si="69">(N49-N50)/100</f>
        <v>-0.01</v>
      </c>
      <c r="AH49" s="62">
        <f t="shared" si="69"/>
        <v>-1.0999999999999944E-2</v>
      </c>
      <c r="AI49" s="61">
        <f t="shared" ref="AI49:AI55" si="70">(S49-S50)/359</f>
        <v>1.1470018857560629E-2</v>
      </c>
      <c r="AJ49" s="62">
        <f t="shared" ref="AJ49:AK55" si="71">(T49-T50)/100</f>
        <v>-1.2000000000000028E-2</v>
      </c>
      <c r="AK49" s="62">
        <f t="shared" si="71"/>
        <v>-1.4999999999999999E-2</v>
      </c>
      <c r="AL49" s="61">
        <f t="shared" ref="AL49:AL55" si="72">(Y49-Y50)/359</f>
        <v>9.801662931702506E-3</v>
      </c>
      <c r="AM49" s="62">
        <f t="shared" ref="AM49:AN55" si="73">(Z49-Z50)/100</f>
        <v>-6.000000000000014E-3</v>
      </c>
      <c r="AN49" s="62">
        <f t="shared" si="73"/>
        <v>-1.6000000000000084E-2</v>
      </c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P49" s="39">
        <v>206</v>
      </c>
      <c r="BQ49" s="39">
        <v>202</v>
      </c>
      <c r="BR49" s="39">
        <v>157</v>
      </c>
      <c r="BS49" s="40">
        <f t="shared" si="20"/>
        <v>55.102040816326529</v>
      </c>
      <c r="BT49" s="44">
        <f t="shared" si="21"/>
        <v>23.799999999999997</v>
      </c>
      <c r="BU49" s="49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 x14ac:dyDescent="0.4">
      <c r="B50" s="1233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0"/>
        <v>50.769230769230766</v>
      </c>
      <c r="H50" s="45">
        <f t="shared" si="1"/>
        <v>24.9</v>
      </c>
      <c r="I50" s="50">
        <f t="shared" si="2"/>
        <v>82</v>
      </c>
      <c r="J50" s="31">
        <v>211</v>
      </c>
      <c r="K50" s="31">
        <v>201</v>
      </c>
      <c r="L50" s="31">
        <v>144</v>
      </c>
      <c r="M50" s="33">
        <f t="shared" si="3"/>
        <v>51.044776119402982</v>
      </c>
      <c r="N50" s="45">
        <f t="shared" si="4"/>
        <v>31.8</v>
      </c>
      <c r="O50" s="50">
        <f t="shared" si="5"/>
        <v>82.699999999999989</v>
      </c>
      <c r="P50" s="31">
        <v>213</v>
      </c>
      <c r="Q50" s="31">
        <v>201</v>
      </c>
      <c r="R50" s="31">
        <v>130</v>
      </c>
      <c r="S50" s="33">
        <f t="shared" si="6"/>
        <v>51.325301204819276</v>
      </c>
      <c r="T50" s="45">
        <f t="shared" si="7"/>
        <v>39</v>
      </c>
      <c r="U50" s="50">
        <f t="shared" si="8"/>
        <v>83.5</v>
      </c>
      <c r="V50" s="31">
        <v>215</v>
      </c>
      <c r="W50" s="31">
        <v>201</v>
      </c>
      <c r="X50" s="31">
        <v>117</v>
      </c>
      <c r="Y50" s="33">
        <f t="shared" si="9"/>
        <v>51.428571428571431</v>
      </c>
      <c r="Z50" s="45">
        <f t="shared" si="10"/>
        <v>45.6</v>
      </c>
      <c r="AA50" s="50">
        <f t="shared" si="11"/>
        <v>84.3</v>
      </c>
      <c r="AC50" s="63">
        <f t="shared" si="66"/>
        <v>8.9751001613092192E-3</v>
      </c>
      <c r="AD50" s="55">
        <f t="shared" si="67"/>
        <v>-2.0000000000000282E-3</v>
      </c>
      <c r="AE50" s="55">
        <f t="shared" si="67"/>
        <v>-6.9999999999998865E-3</v>
      </c>
      <c r="AF50" s="63">
        <f t="shared" si="68"/>
        <v>8.9657079745995554E-3</v>
      </c>
      <c r="AG50" s="55">
        <f t="shared" si="69"/>
        <v>-4.0000000000000209E-3</v>
      </c>
      <c r="AH50" s="55">
        <f t="shared" si="69"/>
        <v>-1.2000000000000028E-2</v>
      </c>
      <c r="AI50" s="63">
        <f t="shared" si="70"/>
        <v>9.2626774507500714E-3</v>
      </c>
      <c r="AJ50" s="55">
        <f t="shared" si="71"/>
        <v>-2.0000000000000282E-3</v>
      </c>
      <c r="AK50" s="55">
        <f t="shared" si="71"/>
        <v>-1.5999999999999945E-2</v>
      </c>
      <c r="AL50" s="63">
        <f t="shared" si="72"/>
        <v>8.8949228716556344E-3</v>
      </c>
      <c r="AM50" s="55">
        <f t="shared" si="73"/>
        <v>-8.0000000000000418E-3</v>
      </c>
      <c r="AN50" s="55">
        <f t="shared" si="73"/>
        <v>-0.02</v>
      </c>
      <c r="AP50" s="72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P50" s="31">
        <v>209</v>
      </c>
      <c r="BQ50" s="31">
        <v>201</v>
      </c>
      <c r="BR50" s="31">
        <v>157</v>
      </c>
      <c r="BS50" s="33">
        <f t="shared" si="20"/>
        <v>50.769230769230766</v>
      </c>
      <c r="BT50" s="45">
        <f t="shared" si="21"/>
        <v>24.9</v>
      </c>
      <c r="BU50" s="50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 x14ac:dyDescent="0.4">
      <c r="B51" s="1233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0"/>
        <v>47.547169811320757</v>
      </c>
      <c r="H51" s="45">
        <f t="shared" si="1"/>
        <v>25.1</v>
      </c>
      <c r="I51" s="50">
        <f t="shared" si="2"/>
        <v>82.699999999999989</v>
      </c>
      <c r="J51" s="31">
        <v>214</v>
      </c>
      <c r="K51" s="31">
        <v>200</v>
      </c>
      <c r="L51" s="31">
        <v>145</v>
      </c>
      <c r="M51" s="33">
        <f t="shared" si="3"/>
        <v>47.826086956521742</v>
      </c>
      <c r="N51" s="45">
        <f t="shared" si="4"/>
        <v>32.200000000000003</v>
      </c>
      <c r="O51" s="50">
        <f t="shared" si="5"/>
        <v>83.899999999999991</v>
      </c>
      <c r="P51" s="31">
        <v>217</v>
      </c>
      <c r="Q51" s="31">
        <v>200</v>
      </c>
      <c r="R51" s="31">
        <v>132</v>
      </c>
      <c r="S51" s="33">
        <f t="shared" si="6"/>
        <v>48</v>
      </c>
      <c r="T51" s="45">
        <f t="shared" si="7"/>
        <v>39.200000000000003</v>
      </c>
      <c r="U51" s="50">
        <f t="shared" si="8"/>
        <v>85.1</v>
      </c>
      <c r="V51" s="31">
        <v>220</v>
      </c>
      <c r="W51" s="31">
        <v>200</v>
      </c>
      <c r="X51" s="31">
        <v>118</v>
      </c>
      <c r="Y51" s="33">
        <f t="shared" si="9"/>
        <v>48.235294117647058</v>
      </c>
      <c r="Z51" s="45">
        <f t="shared" si="10"/>
        <v>46.400000000000006</v>
      </c>
      <c r="AA51" s="50">
        <f t="shared" si="11"/>
        <v>86.3</v>
      </c>
      <c r="AC51" s="63">
        <f t="shared" si="66"/>
        <v>1.3932354501020082E-2</v>
      </c>
      <c r="AD51" s="55">
        <f t="shared" si="67"/>
        <v>-5.0000000000000001E-3</v>
      </c>
      <c r="AE51" s="55">
        <f t="shared" si="67"/>
        <v>-1.6000000000000084E-2</v>
      </c>
      <c r="AF51" s="63">
        <f t="shared" si="68"/>
        <v>1.5522467492370979E-2</v>
      </c>
      <c r="AG51" s="55">
        <f t="shared" si="69"/>
        <v>-1.9999999999999575E-3</v>
      </c>
      <c r="AH51" s="55">
        <f t="shared" si="69"/>
        <v>-2.0000000000000143E-2</v>
      </c>
      <c r="AI51" s="63">
        <f t="shared" si="70"/>
        <v>1.4054190934413778E-2</v>
      </c>
      <c r="AJ51" s="55">
        <f t="shared" si="71"/>
        <v>-2.9999999999999714E-3</v>
      </c>
      <c r="AK51" s="55">
        <f t="shared" si="71"/>
        <v>-2.4000000000000056E-2</v>
      </c>
      <c r="AL51" s="63">
        <f t="shared" si="72"/>
        <v>1.4980922731209481E-2</v>
      </c>
      <c r="AM51" s="55">
        <f t="shared" si="73"/>
        <v>1.0000000000000141E-3</v>
      </c>
      <c r="AN51" s="55">
        <f t="shared" si="73"/>
        <v>-2.7000000000000027E-2</v>
      </c>
      <c r="AP51" s="72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P51" s="31">
        <v>211</v>
      </c>
      <c r="BQ51" s="31">
        <v>200</v>
      </c>
      <c r="BR51" s="31">
        <v>158</v>
      </c>
      <c r="BS51" s="33">
        <f t="shared" si="20"/>
        <v>47.547169811320757</v>
      </c>
      <c r="BT51" s="45">
        <f t="shared" si="21"/>
        <v>25.1</v>
      </c>
      <c r="BU51" s="50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 x14ac:dyDescent="0.4">
      <c r="B52" s="1233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0"/>
        <v>42.545454545454547</v>
      </c>
      <c r="H52" s="45">
        <f t="shared" si="1"/>
        <v>25.6</v>
      </c>
      <c r="I52" s="50">
        <f t="shared" si="2"/>
        <v>84.3</v>
      </c>
      <c r="J52" s="31">
        <v>219</v>
      </c>
      <c r="K52" s="31">
        <v>198</v>
      </c>
      <c r="L52" s="31">
        <v>148</v>
      </c>
      <c r="M52" s="33">
        <f t="shared" si="3"/>
        <v>42.25352112676056</v>
      </c>
      <c r="N52" s="45">
        <f t="shared" si="4"/>
        <v>32.4</v>
      </c>
      <c r="O52" s="50">
        <f t="shared" si="5"/>
        <v>85.9</v>
      </c>
      <c r="P52" s="31">
        <v>223</v>
      </c>
      <c r="Q52" s="31">
        <v>198</v>
      </c>
      <c r="R52" s="31">
        <v>135</v>
      </c>
      <c r="S52" s="33">
        <f t="shared" si="6"/>
        <v>42.954545454545453</v>
      </c>
      <c r="T52" s="45">
        <f t="shared" si="7"/>
        <v>39.5</v>
      </c>
      <c r="U52" s="50">
        <f t="shared" si="8"/>
        <v>87.5</v>
      </c>
      <c r="V52" s="31">
        <v>227</v>
      </c>
      <c r="W52" s="31">
        <v>197</v>
      </c>
      <c r="X52" s="31">
        <v>122</v>
      </c>
      <c r="Y52" s="33">
        <f t="shared" si="9"/>
        <v>42.857142857142854</v>
      </c>
      <c r="Z52" s="45">
        <f t="shared" si="10"/>
        <v>46.300000000000004</v>
      </c>
      <c r="AA52" s="50">
        <f t="shared" si="11"/>
        <v>89</v>
      </c>
      <c r="AC52" s="63">
        <f t="shared" si="66"/>
        <v>1.4054190934413778E-2</v>
      </c>
      <c r="AD52" s="55">
        <f t="shared" si="67"/>
        <v>-9.9999999999997877E-4</v>
      </c>
      <c r="AE52" s="55">
        <f t="shared" si="67"/>
        <v>-1.2000000000000028E-2</v>
      </c>
      <c r="AF52" s="63">
        <f t="shared" si="68"/>
        <v>1.4671921328405422E-2</v>
      </c>
      <c r="AG52" s="55">
        <f t="shared" si="69"/>
        <v>-2.0000000000000282E-3</v>
      </c>
      <c r="AH52" s="55">
        <f t="shared" si="69"/>
        <v>-1.8999999999999916E-2</v>
      </c>
      <c r="AI52" s="63">
        <f t="shared" si="70"/>
        <v>1.5657972482485006E-2</v>
      </c>
      <c r="AJ52" s="55">
        <f t="shared" si="71"/>
        <v>1.9999999999999575E-3</v>
      </c>
      <c r="AK52" s="55">
        <f t="shared" si="71"/>
        <v>-2.2999999999999972E-2</v>
      </c>
      <c r="AL52" s="63">
        <f t="shared" si="72"/>
        <v>1.3165185893168592E-2</v>
      </c>
      <c r="AM52" s="55">
        <f t="shared" si="73"/>
        <v>4.0000000000000565E-3</v>
      </c>
      <c r="AN52" s="55">
        <f t="shared" si="73"/>
        <v>-2.4000000000000056E-2</v>
      </c>
      <c r="AP52" s="72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P52" s="31">
        <v>215</v>
      </c>
      <c r="BQ52" s="31">
        <v>199</v>
      </c>
      <c r="BR52" s="31">
        <v>160</v>
      </c>
      <c r="BS52" s="33">
        <f t="shared" si="20"/>
        <v>42.545454545454547</v>
      </c>
      <c r="BT52" s="45">
        <f t="shared" si="21"/>
        <v>25.6</v>
      </c>
      <c r="BU52" s="50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 x14ac:dyDescent="0.4">
      <c r="B53" s="1236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0"/>
        <v>37.5</v>
      </c>
      <c r="H53" s="46">
        <f t="shared" si="1"/>
        <v>25.7</v>
      </c>
      <c r="I53" s="51">
        <f t="shared" si="2"/>
        <v>85.5</v>
      </c>
      <c r="J53" s="32">
        <v>224</v>
      </c>
      <c r="K53" s="32">
        <v>196</v>
      </c>
      <c r="L53" s="32">
        <v>151</v>
      </c>
      <c r="M53" s="34">
        <f t="shared" si="3"/>
        <v>36.986301369863014</v>
      </c>
      <c r="N53" s="46">
        <f t="shared" si="4"/>
        <v>32.6</v>
      </c>
      <c r="O53" s="51">
        <f t="shared" si="5"/>
        <v>87.8</v>
      </c>
      <c r="P53" s="32">
        <v>229</v>
      </c>
      <c r="Q53" s="32">
        <v>195</v>
      </c>
      <c r="R53" s="32">
        <v>139</v>
      </c>
      <c r="S53" s="34">
        <f t="shared" si="6"/>
        <v>37.333333333333336</v>
      </c>
      <c r="T53" s="46">
        <f t="shared" si="7"/>
        <v>39.300000000000004</v>
      </c>
      <c r="U53" s="51">
        <f t="shared" si="8"/>
        <v>89.8</v>
      </c>
      <c r="V53" s="32">
        <v>233</v>
      </c>
      <c r="W53" s="32">
        <v>194</v>
      </c>
      <c r="X53" s="32">
        <v>126</v>
      </c>
      <c r="Y53" s="34">
        <f t="shared" si="9"/>
        <v>38.13084112149533</v>
      </c>
      <c r="Z53" s="46">
        <f t="shared" si="10"/>
        <v>45.9</v>
      </c>
      <c r="AA53" s="51">
        <f t="shared" si="11"/>
        <v>91.4</v>
      </c>
      <c r="AC53" s="64">
        <f t="shared" si="66"/>
        <v>1.3294504937958978E-2</v>
      </c>
      <c r="AD53" s="56">
        <f t="shared" si="67"/>
        <v>8.0000000000000071E-3</v>
      </c>
      <c r="AE53" s="56">
        <f t="shared" si="67"/>
        <v>-1.2000000000000028E-2</v>
      </c>
      <c r="AF53" s="64">
        <f t="shared" si="68"/>
        <v>9.1578585874003103E-3</v>
      </c>
      <c r="AG53" s="56">
        <f t="shared" si="69"/>
        <v>3.9999999999999862E-3</v>
      </c>
      <c r="AH53" s="56">
        <f t="shared" si="69"/>
        <v>-1.2000000000000028E-2</v>
      </c>
      <c r="AI53" s="64">
        <f t="shared" si="70"/>
        <v>1.1142061281337047E-2</v>
      </c>
      <c r="AJ53" s="56">
        <f t="shared" si="71"/>
        <v>7.0000000000000288E-3</v>
      </c>
      <c r="AK53" s="56">
        <f t="shared" si="71"/>
        <v>-1.6000000000000084E-2</v>
      </c>
      <c r="AL53" s="64">
        <f t="shared" si="72"/>
        <v>1.2495769661312588E-2</v>
      </c>
      <c r="AM53" s="56">
        <f t="shared" si="73"/>
        <v>1.0999999999999944E-2</v>
      </c>
      <c r="AN53" s="56">
        <f t="shared" si="73"/>
        <v>-2.2999999999999972E-2</v>
      </c>
      <c r="AP53" s="74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P53" s="32">
        <v>218</v>
      </c>
      <c r="BQ53" s="32">
        <v>197</v>
      </c>
      <c r="BR53" s="32">
        <v>162</v>
      </c>
      <c r="BS53" s="34">
        <f t="shared" si="20"/>
        <v>37.5</v>
      </c>
      <c r="BT53" s="46">
        <f t="shared" si="21"/>
        <v>25.7</v>
      </c>
      <c r="BU53" s="51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 x14ac:dyDescent="0.4">
      <c r="B54" s="1232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0"/>
        <v>32.727272727272727</v>
      </c>
      <c r="H54" s="47">
        <f t="shared" si="1"/>
        <v>24.9</v>
      </c>
      <c r="I54" s="52">
        <f t="shared" si="2"/>
        <v>86.7</v>
      </c>
      <c r="J54" s="22">
        <v>227</v>
      </c>
      <c r="K54" s="22">
        <v>195</v>
      </c>
      <c r="L54" s="22">
        <v>154</v>
      </c>
      <c r="M54" s="28">
        <f t="shared" si="3"/>
        <v>33.698630136986303</v>
      </c>
      <c r="N54" s="47">
        <f t="shared" si="4"/>
        <v>32.200000000000003</v>
      </c>
      <c r="O54" s="52">
        <f t="shared" si="5"/>
        <v>89</v>
      </c>
      <c r="P54" s="22">
        <v>233</v>
      </c>
      <c r="Q54" s="22">
        <v>193</v>
      </c>
      <c r="R54" s="22">
        <v>143</v>
      </c>
      <c r="S54" s="28">
        <f t="shared" si="6"/>
        <v>33.333333333333336</v>
      </c>
      <c r="T54" s="47">
        <f t="shared" si="7"/>
        <v>38.6</v>
      </c>
      <c r="U54" s="52">
        <f t="shared" si="8"/>
        <v>91.4</v>
      </c>
      <c r="V54" s="22">
        <v>239</v>
      </c>
      <c r="W54" s="22">
        <v>192</v>
      </c>
      <c r="X54" s="22">
        <v>132</v>
      </c>
      <c r="Y54" s="28">
        <f t="shared" si="9"/>
        <v>33.644859813084111</v>
      </c>
      <c r="Z54" s="47">
        <f t="shared" si="10"/>
        <v>44.800000000000004</v>
      </c>
      <c r="AA54" s="52">
        <f t="shared" si="11"/>
        <v>93.7</v>
      </c>
      <c r="AC54" s="65">
        <f t="shared" si="66"/>
        <v>1.0691876987141608E-2</v>
      </c>
      <c r="AD54" s="57">
        <f t="shared" si="67"/>
        <v>6.9999999999999932E-3</v>
      </c>
      <c r="AE54" s="57">
        <f t="shared" si="67"/>
        <v>-7.9999999999999724E-3</v>
      </c>
      <c r="AF54" s="65">
        <f t="shared" si="68"/>
        <v>1.4945116444715795E-2</v>
      </c>
      <c r="AG54" s="57">
        <f t="shared" si="69"/>
        <v>1.0000000000000035E-2</v>
      </c>
      <c r="AH54" s="57">
        <f t="shared" si="69"/>
        <v>-1.6000000000000084E-2</v>
      </c>
      <c r="AI54" s="65">
        <f t="shared" si="70"/>
        <v>1.2101864313062715E-2</v>
      </c>
      <c r="AJ54" s="57">
        <f t="shared" si="71"/>
        <v>0.01</v>
      </c>
      <c r="AK54" s="57">
        <f t="shared" si="71"/>
        <v>-1.4999999999999999E-2</v>
      </c>
      <c r="AL54" s="65">
        <f t="shared" si="72"/>
        <v>1.0948674369911964E-2</v>
      </c>
      <c r="AM54" s="57">
        <f t="shared" si="73"/>
        <v>1.6000000000000014E-2</v>
      </c>
      <c r="AN54" s="57">
        <f t="shared" si="73"/>
        <v>-1.5999999999999945E-2</v>
      </c>
      <c r="AP54" s="76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P54" s="22">
        <v>221</v>
      </c>
      <c r="BQ54" s="22">
        <v>196</v>
      </c>
      <c r="BR54" s="22">
        <v>166</v>
      </c>
      <c r="BS54" s="28">
        <f t="shared" si="20"/>
        <v>32.727272727272727</v>
      </c>
      <c r="BT54" s="47">
        <f t="shared" si="21"/>
        <v>24.9</v>
      </c>
      <c r="BU54" s="52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 x14ac:dyDescent="0.4">
      <c r="B55" s="1233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0"/>
        <v>28.888888888888889</v>
      </c>
      <c r="H55" s="45">
        <f t="shared" si="1"/>
        <v>24.2</v>
      </c>
      <c r="I55" s="50">
        <f t="shared" si="2"/>
        <v>87.5</v>
      </c>
      <c r="J55" s="31">
        <v>231</v>
      </c>
      <c r="K55" s="31">
        <v>193</v>
      </c>
      <c r="L55" s="31">
        <v>159</v>
      </c>
      <c r="M55" s="33">
        <f t="shared" si="3"/>
        <v>28.333333333333332</v>
      </c>
      <c r="N55" s="45">
        <f t="shared" si="4"/>
        <v>31.2</v>
      </c>
      <c r="O55" s="50">
        <f t="shared" si="5"/>
        <v>90.600000000000009</v>
      </c>
      <c r="P55" s="31">
        <v>237</v>
      </c>
      <c r="Q55" s="31">
        <v>191</v>
      </c>
      <c r="R55" s="31">
        <v>148</v>
      </c>
      <c r="S55" s="33">
        <f t="shared" si="6"/>
        <v>28.988764044943821</v>
      </c>
      <c r="T55" s="45">
        <f t="shared" si="7"/>
        <v>37.6</v>
      </c>
      <c r="U55" s="50">
        <f t="shared" si="8"/>
        <v>92.9</v>
      </c>
      <c r="V55" s="31">
        <v>243</v>
      </c>
      <c r="W55" s="31">
        <v>190</v>
      </c>
      <c r="X55" s="31">
        <v>138</v>
      </c>
      <c r="Y55" s="33">
        <f t="shared" si="9"/>
        <v>29.714285714285715</v>
      </c>
      <c r="Z55" s="45">
        <f t="shared" si="10"/>
        <v>43.2</v>
      </c>
      <c r="AA55" s="50">
        <f t="shared" si="11"/>
        <v>95.3</v>
      </c>
      <c r="AC55" s="63">
        <f t="shared" si="66"/>
        <v>1.1095344043260165E-2</v>
      </c>
      <c r="AD55" s="55">
        <f t="shared" si="67"/>
        <v>6.000000000000014E-3</v>
      </c>
      <c r="AE55" s="55">
        <f t="shared" si="67"/>
        <v>-7.0000000000000288E-3</v>
      </c>
      <c r="AF55" s="63">
        <f t="shared" si="68"/>
        <v>8.3042358141420403E-3</v>
      </c>
      <c r="AG55" s="55">
        <f t="shared" si="69"/>
        <v>6.9999999999999932E-3</v>
      </c>
      <c r="AH55" s="55">
        <f t="shared" si="69"/>
        <v>-7.9999999999999724E-3</v>
      </c>
      <c r="AI55" s="63">
        <f t="shared" si="70"/>
        <v>9.6699795700096822E-3</v>
      </c>
      <c r="AJ55" s="55">
        <f t="shared" si="71"/>
        <v>1.3000000000000043E-2</v>
      </c>
      <c r="AK55" s="55">
        <f t="shared" si="71"/>
        <v>-1.1999999999999886E-2</v>
      </c>
      <c r="AL55" s="63">
        <f t="shared" si="72"/>
        <v>1.137386560757846E-2</v>
      </c>
      <c r="AM55" s="55">
        <f t="shared" si="73"/>
        <v>1.5000000000000071E-2</v>
      </c>
      <c r="AN55" s="55">
        <f t="shared" si="73"/>
        <v>-1.5999999999999945E-2</v>
      </c>
      <c r="AP55" s="72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P55" s="31">
        <v>223</v>
      </c>
      <c r="BQ55" s="31">
        <v>195</v>
      </c>
      <c r="BR55" s="31">
        <v>169</v>
      </c>
      <c r="BS55" s="33">
        <f t="shared" si="20"/>
        <v>28.888888888888889</v>
      </c>
      <c r="BT55" s="45">
        <f t="shared" si="21"/>
        <v>24.2</v>
      </c>
      <c r="BU55" s="50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 x14ac:dyDescent="0.4">
      <c r="B56" s="1233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0"/>
        <v>24.90566037735849</v>
      </c>
      <c r="H56" s="45">
        <f t="shared" si="1"/>
        <v>23.599999999999998</v>
      </c>
      <c r="I56" s="50">
        <f t="shared" si="2"/>
        <v>88.2</v>
      </c>
      <c r="J56" s="31">
        <v>233</v>
      </c>
      <c r="K56" s="31">
        <v>192</v>
      </c>
      <c r="L56" s="31">
        <v>162</v>
      </c>
      <c r="M56" s="33">
        <f t="shared" si="3"/>
        <v>25.35211267605634</v>
      </c>
      <c r="N56" s="45">
        <f t="shared" si="4"/>
        <v>30.5</v>
      </c>
      <c r="O56" s="50">
        <f t="shared" si="5"/>
        <v>91.4</v>
      </c>
      <c r="P56" s="31">
        <v>240</v>
      </c>
      <c r="Q56" s="31">
        <v>190</v>
      </c>
      <c r="R56" s="31">
        <v>153</v>
      </c>
      <c r="S56" s="33">
        <f t="shared" si="6"/>
        <v>25.517241379310345</v>
      </c>
      <c r="T56" s="45">
        <f t="shared" si="7"/>
        <v>36.299999999999997</v>
      </c>
      <c r="U56" s="50">
        <f t="shared" si="8"/>
        <v>94.1</v>
      </c>
      <c r="V56" s="31">
        <v>247</v>
      </c>
      <c r="W56" s="31">
        <v>188</v>
      </c>
      <c r="X56" s="31">
        <v>144</v>
      </c>
      <c r="Y56" s="33">
        <f t="shared" si="9"/>
        <v>25.631067961165048</v>
      </c>
      <c r="Z56" s="45">
        <f t="shared" si="10"/>
        <v>41.699999999999996</v>
      </c>
      <c r="AA56" s="50">
        <f t="shared" si="11"/>
        <v>96.899999999999991</v>
      </c>
      <c r="AC56" s="66"/>
      <c r="AD56" s="54"/>
      <c r="AE56" s="54"/>
      <c r="AF56" s="66"/>
      <c r="AG56" s="54"/>
      <c r="AH56" s="54"/>
      <c r="AI56" s="66"/>
      <c r="AJ56" s="54"/>
      <c r="AK56" s="54"/>
      <c r="AL56" s="66"/>
      <c r="AM56" s="54"/>
      <c r="AN56" s="54"/>
      <c r="AP56" s="78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P56" s="31">
        <v>225</v>
      </c>
      <c r="BQ56" s="31">
        <v>194</v>
      </c>
      <c r="BR56" s="31">
        <v>172</v>
      </c>
      <c r="BS56" s="33">
        <f t="shared" si="20"/>
        <v>24.90566037735849</v>
      </c>
      <c r="BT56" s="45">
        <f t="shared" si="21"/>
        <v>23.599999999999998</v>
      </c>
      <c r="BU56" s="50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 x14ac:dyDescent="0.4">
      <c r="B57" s="1233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0"/>
        <v>20.399999999999999</v>
      </c>
      <c r="H57" s="45">
        <f t="shared" si="1"/>
        <v>22.1</v>
      </c>
      <c r="I57" s="50">
        <f t="shared" si="2"/>
        <v>88.6</v>
      </c>
      <c r="J57" s="31">
        <v>235</v>
      </c>
      <c r="K57" s="31">
        <v>191</v>
      </c>
      <c r="L57" s="31">
        <v>167</v>
      </c>
      <c r="M57" s="33">
        <f t="shared" si="3"/>
        <v>21.176470588235293</v>
      </c>
      <c r="N57" s="45">
        <f t="shared" si="4"/>
        <v>28.9</v>
      </c>
      <c r="O57" s="50">
        <f t="shared" si="5"/>
        <v>92.2</v>
      </c>
      <c r="P57" s="31">
        <v>243</v>
      </c>
      <c r="Q57" s="31">
        <v>188</v>
      </c>
      <c r="R57" s="31">
        <v>158</v>
      </c>
      <c r="S57" s="33">
        <f t="shared" si="6"/>
        <v>21.176470588235293</v>
      </c>
      <c r="T57" s="45">
        <f t="shared" si="7"/>
        <v>35</v>
      </c>
      <c r="U57" s="50">
        <f t="shared" si="8"/>
        <v>95.3</v>
      </c>
      <c r="V57" s="31">
        <v>250</v>
      </c>
      <c r="W57" s="31">
        <v>186</v>
      </c>
      <c r="X57" s="31">
        <v>150</v>
      </c>
      <c r="Y57" s="33">
        <f t="shared" si="9"/>
        <v>21.6</v>
      </c>
      <c r="Z57" s="45">
        <f t="shared" si="10"/>
        <v>40</v>
      </c>
      <c r="AA57" s="50">
        <f t="shared" si="11"/>
        <v>98</v>
      </c>
      <c r="AC57" s="63">
        <f t="shared" ref="AC57:AC63" si="74">(G57-G56)/359</f>
        <v>-1.255058600935513E-2</v>
      </c>
      <c r="AD57" s="55">
        <f t="shared" ref="AD57:AE63" si="75">(H57-H56)/100</f>
        <v>-1.4999999999999965E-2</v>
      </c>
      <c r="AE57" s="55">
        <f t="shared" si="75"/>
        <v>3.9999999999999151E-3</v>
      </c>
      <c r="AF57" s="63">
        <f t="shared" ref="AF57:AF63" si="76">(M57-M56)/359</f>
        <v>-1.1631315007858068E-2</v>
      </c>
      <c r="AG57" s="55">
        <f t="shared" ref="AG57:AH63" si="77">(N57-N56)/100</f>
        <v>-1.6000000000000014E-2</v>
      </c>
      <c r="AH57" s="55">
        <f t="shared" si="77"/>
        <v>7.9999999999999724E-3</v>
      </c>
      <c r="AI57" s="63">
        <f t="shared" ref="AI57:AI63" si="78">(S57-S56)/359</f>
        <v>-1.209128354059903E-2</v>
      </c>
      <c r="AJ57" s="55">
        <f t="shared" ref="AJ57:AK63" si="79">(T57-T56)/100</f>
        <v>-1.2999999999999972E-2</v>
      </c>
      <c r="AK57" s="55">
        <f t="shared" si="79"/>
        <v>1.2000000000000028E-2</v>
      </c>
      <c r="AL57" s="63">
        <f t="shared" ref="AL57:AL63" si="80">(Y57-Y56)/359</f>
        <v>-1.1228601563133834E-2</v>
      </c>
      <c r="AM57" s="55">
        <f t="shared" ref="AM57:AN63" si="81">(Z57-Z56)/100</f>
        <v>-1.6999999999999956E-2</v>
      </c>
      <c r="AN57" s="55">
        <f t="shared" si="81"/>
        <v>1.1000000000000086E-2</v>
      </c>
      <c r="AP57" s="72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P57" s="31">
        <v>226</v>
      </c>
      <c r="BQ57" s="31">
        <v>193</v>
      </c>
      <c r="BR57" s="31">
        <v>176</v>
      </c>
      <c r="BS57" s="33">
        <f t="shared" si="20"/>
        <v>20.399999999999999</v>
      </c>
      <c r="BT57" s="45">
        <f t="shared" si="21"/>
        <v>22.1</v>
      </c>
      <c r="BU57" s="50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 x14ac:dyDescent="0.4">
      <c r="B58" s="1236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0"/>
        <v>16.956521739130434</v>
      </c>
      <c r="H58" s="46">
        <f t="shared" si="1"/>
        <v>20.399999999999999</v>
      </c>
      <c r="I58" s="51">
        <f t="shared" si="2"/>
        <v>88.6</v>
      </c>
      <c r="J58" s="32">
        <v>236</v>
      </c>
      <c r="K58" s="32">
        <v>190</v>
      </c>
      <c r="L58" s="32">
        <v>172</v>
      </c>
      <c r="M58" s="34">
        <f t="shared" si="3"/>
        <v>16.875</v>
      </c>
      <c r="N58" s="46">
        <f t="shared" si="4"/>
        <v>27.1</v>
      </c>
      <c r="O58" s="51">
        <f t="shared" si="5"/>
        <v>92.5</v>
      </c>
      <c r="P58" s="32">
        <v>244</v>
      </c>
      <c r="Q58" s="32">
        <v>187</v>
      </c>
      <c r="R58" s="32">
        <v>164</v>
      </c>
      <c r="S58" s="34">
        <f t="shared" si="6"/>
        <v>17.25</v>
      </c>
      <c r="T58" s="46">
        <f t="shared" si="7"/>
        <v>32.800000000000004</v>
      </c>
      <c r="U58" s="51">
        <f t="shared" si="8"/>
        <v>95.7</v>
      </c>
      <c r="V58" s="32">
        <v>252</v>
      </c>
      <c r="W58" s="32">
        <v>184</v>
      </c>
      <c r="X58" s="32">
        <v>156</v>
      </c>
      <c r="Y58" s="34">
        <f t="shared" si="9"/>
        <v>17.5</v>
      </c>
      <c r="Z58" s="46">
        <f t="shared" si="10"/>
        <v>38.1</v>
      </c>
      <c r="AA58" s="51">
        <f t="shared" si="11"/>
        <v>98.8</v>
      </c>
      <c r="AC58" s="64">
        <f t="shared" si="74"/>
        <v>-9.5918614508901535E-3</v>
      </c>
      <c r="AD58" s="56">
        <f t="shared" si="75"/>
        <v>-1.7000000000000029E-2</v>
      </c>
      <c r="AE58" s="56">
        <f t="shared" si="75"/>
        <v>0</v>
      </c>
      <c r="AF58" s="64">
        <f t="shared" si="76"/>
        <v>-1.1981812223496639E-2</v>
      </c>
      <c r="AG58" s="56">
        <f t="shared" si="77"/>
        <v>-1.7999999999999971E-2</v>
      </c>
      <c r="AH58" s="56">
        <f t="shared" si="77"/>
        <v>2.9999999999999714E-3</v>
      </c>
      <c r="AI58" s="64">
        <f t="shared" si="78"/>
        <v>-1.0937243978371291E-2</v>
      </c>
      <c r="AJ58" s="56">
        <f t="shared" si="79"/>
        <v>-2.1999999999999957E-2</v>
      </c>
      <c r="AK58" s="56">
        <f t="shared" si="79"/>
        <v>4.0000000000000565E-3</v>
      </c>
      <c r="AL58" s="64">
        <f t="shared" si="80"/>
        <v>-1.1420612813370477E-2</v>
      </c>
      <c r="AM58" s="56">
        <f t="shared" si="81"/>
        <v>-1.8999999999999986E-2</v>
      </c>
      <c r="AN58" s="56">
        <f t="shared" si="81"/>
        <v>7.9999999999999724E-3</v>
      </c>
      <c r="AP58" s="74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P58" s="32">
        <v>226</v>
      </c>
      <c r="BQ58" s="32">
        <v>193</v>
      </c>
      <c r="BR58" s="32">
        <v>180</v>
      </c>
      <c r="BS58" s="34">
        <f t="shared" si="20"/>
        <v>16.956521739130434</v>
      </c>
      <c r="BT58" s="46">
        <f t="shared" si="21"/>
        <v>20.399999999999999</v>
      </c>
      <c r="BU58" s="51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 x14ac:dyDescent="0.4">
      <c r="B59" s="1232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0"/>
        <v>13.170731707317072</v>
      </c>
      <c r="H59" s="47">
        <f t="shared" si="1"/>
        <v>18.2</v>
      </c>
      <c r="I59" s="52">
        <f t="shared" si="2"/>
        <v>88.2</v>
      </c>
      <c r="J59" s="22">
        <v>236</v>
      </c>
      <c r="K59" s="22">
        <v>189</v>
      </c>
      <c r="L59" s="22">
        <v>177</v>
      </c>
      <c r="M59" s="28">
        <f t="shared" si="3"/>
        <v>12.203389830508474</v>
      </c>
      <c r="N59" s="47">
        <f t="shared" si="4"/>
        <v>25</v>
      </c>
      <c r="O59" s="52">
        <f t="shared" si="5"/>
        <v>92.5</v>
      </c>
      <c r="P59" s="22">
        <v>245</v>
      </c>
      <c r="Q59" s="22">
        <v>186</v>
      </c>
      <c r="R59" s="22">
        <v>170</v>
      </c>
      <c r="S59" s="28">
        <f t="shared" si="6"/>
        <v>12.8</v>
      </c>
      <c r="T59" s="47">
        <f t="shared" si="7"/>
        <v>30.599999999999998</v>
      </c>
      <c r="U59" s="52">
        <f t="shared" si="8"/>
        <v>96.1</v>
      </c>
      <c r="V59" s="22">
        <v>253</v>
      </c>
      <c r="W59" s="22">
        <v>183</v>
      </c>
      <c r="X59" s="22">
        <v>163</v>
      </c>
      <c r="Y59" s="28">
        <f t="shared" si="9"/>
        <v>13.333333333333334</v>
      </c>
      <c r="Z59" s="47">
        <f t="shared" si="10"/>
        <v>35.6</v>
      </c>
      <c r="AA59" s="52">
        <f t="shared" si="11"/>
        <v>99.2</v>
      </c>
      <c r="AC59" s="65">
        <f t="shared" si="74"/>
        <v>-1.0545376133184851E-2</v>
      </c>
      <c r="AD59" s="57">
        <f t="shared" si="75"/>
        <v>-2.1999999999999992E-2</v>
      </c>
      <c r="AE59" s="57">
        <f t="shared" si="75"/>
        <v>-3.9999999999999151E-3</v>
      </c>
      <c r="AF59" s="65">
        <f t="shared" si="76"/>
        <v>-1.3012841697747983E-2</v>
      </c>
      <c r="AG59" s="57">
        <f t="shared" si="77"/>
        <v>-2.1000000000000015E-2</v>
      </c>
      <c r="AH59" s="57">
        <f t="shared" si="77"/>
        <v>0</v>
      </c>
      <c r="AI59" s="65">
        <f t="shared" si="78"/>
        <v>-1.2395543175487463E-2</v>
      </c>
      <c r="AJ59" s="57">
        <f t="shared" si="79"/>
        <v>-2.2000000000000065E-2</v>
      </c>
      <c r="AK59" s="57">
        <f t="shared" si="79"/>
        <v>3.9999999999999151E-3</v>
      </c>
      <c r="AL59" s="65">
        <f t="shared" si="80"/>
        <v>-1.1606313834726089E-2</v>
      </c>
      <c r="AM59" s="57">
        <f t="shared" si="81"/>
        <v>-2.5000000000000001E-2</v>
      </c>
      <c r="AN59" s="57">
        <f t="shared" si="81"/>
        <v>4.0000000000000565E-3</v>
      </c>
      <c r="AP59" s="76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P59" s="22">
        <v>225</v>
      </c>
      <c r="BQ59" s="22">
        <v>193</v>
      </c>
      <c r="BR59" s="22">
        <v>184</v>
      </c>
      <c r="BS59" s="28">
        <f t="shared" si="20"/>
        <v>13.170731707317072</v>
      </c>
      <c r="BT59" s="47">
        <f t="shared" si="21"/>
        <v>18.2</v>
      </c>
      <c r="BU59" s="52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 x14ac:dyDescent="0.4">
      <c r="B60" s="1233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0"/>
        <v>9.473684210526315</v>
      </c>
      <c r="H60" s="45">
        <f t="shared" si="1"/>
        <v>16.900000000000002</v>
      </c>
      <c r="I60" s="50">
        <f t="shared" si="2"/>
        <v>88.2</v>
      </c>
      <c r="J60" s="31">
        <v>235</v>
      </c>
      <c r="K60" s="31">
        <v>189</v>
      </c>
      <c r="L60" s="31">
        <v>181</v>
      </c>
      <c r="M60" s="33">
        <f t="shared" si="3"/>
        <v>8.8888888888888893</v>
      </c>
      <c r="N60" s="45">
        <f t="shared" si="4"/>
        <v>23</v>
      </c>
      <c r="O60" s="50">
        <f t="shared" si="5"/>
        <v>92.2</v>
      </c>
      <c r="P60" s="31">
        <v>244</v>
      </c>
      <c r="Q60" s="31">
        <v>186</v>
      </c>
      <c r="R60" s="31">
        <v>176</v>
      </c>
      <c r="S60" s="33">
        <f t="shared" si="6"/>
        <v>8.8235294117647065</v>
      </c>
      <c r="T60" s="45">
        <f t="shared" si="7"/>
        <v>27.900000000000002</v>
      </c>
      <c r="U60" s="50">
        <f t="shared" si="8"/>
        <v>95.7</v>
      </c>
      <c r="V60" s="31">
        <v>253</v>
      </c>
      <c r="W60" s="31">
        <v>183</v>
      </c>
      <c r="X60" s="31">
        <v>170</v>
      </c>
      <c r="Y60" s="33">
        <f t="shared" si="9"/>
        <v>9.3975903614457827</v>
      </c>
      <c r="Z60" s="45">
        <f t="shared" si="10"/>
        <v>32.800000000000004</v>
      </c>
      <c r="AA60" s="50">
        <f t="shared" si="11"/>
        <v>99.2</v>
      </c>
      <c r="AC60" s="63">
        <f t="shared" si="74"/>
        <v>-1.0298182442314088E-2</v>
      </c>
      <c r="AD60" s="55">
        <f t="shared" si="75"/>
        <v>-1.2999999999999972E-2</v>
      </c>
      <c r="AE60" s="55">
        <f t="shared" si="75"/>
        <v>0</v>
      </c>
      <c r="AF60" s="63">
        <f t="shared" si="76"/>
        <v>-9.2325931521436908E-3</v>
      </c>
      <c r="AG60" s="55">
        <f t="shared" si="77"/>
        <v>-0.02</v>
      </c>
      <c r="AH60" s="55">
        <f t="shared" si="77"/>
        <v>-2.9999999999999714E-3</v>
      </c>
      <c r="AI60" s="63">
        <f t="shared" si="78"/>
        <v>-1.1076519744388006E-2</v>
      </c>
      <c r="AJ60" s="55">
        <f t="shared" si="79"/>
        <v>-2.6999999999999958E-2</v>
      </c>
      <c r="AK60" s="55">
        <f t="shared" si="79"/>
        <v>-3.9999999999999151E-3</v>
      </c>
      <c r="AL60" s="63">
        <f t="shared" si="80"/>
        <v>-1.0963072345090672E-2</v>
      </c>
      <c r="AM60" s="55">
        <f t="shared" si="81"/>
        <v>-2.7999999999999973E-2</v>
      </c>
      <c r="AN60" s="55">
        <f t="shared" si="81"/>
        <v>0</v>
      </c>
      <c r="AP60" s="72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P60" s="31">
        <v>225</v>
      </c>
      <c r="BQ60" s="31">
        <v>193</v>
      </c>
      <c r="BR60" s="31">
        <v>187</v>
      </c>
      <c r="BS60" s="33">
        <f t="shared" si="20"/>
        <v>9.473684210526315</v>
      </c>
      <c r="BT60" s="45">
        <f t="shared" si="21"/>
        <v>16.900000000000002</v>
      </c>
      <c r="BU60" s="50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 x14ac:dyDescent="0.4">
      <c r="B61" s="1233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0"/>
        <v>5.2941176470588234</v>
      </c>
      <c r="H61" s="45">
        <f t="shared" si="1"/>
        <v>15.2</v>
      </c>
      <c r="I61" s="50">
        <f t="shared" si="2"/>
        <v>87.8</v>
      </c>
      <c r="J61" s="31">
        <v>234</v>
      </c>
      <c r="K61" s="31">
        <v>189</v>
      </c>
      <c r="L61" s="31">
        <v>185</v>
      </c>
      <c r="M61" s="33">
        <f t="shared" si="3"/>
        <v>4.8979591836734695</v>
      </c>
      <c r="N61" s="45">
        <f t="shared" si="4"/>
        <v>20.9</v>
      </c>
      <c r="O61" s="50">
        <f t="shared" si="5"/>
        <v>91.8</v>
      </c>
      <c r="P61" s="31">
        <v>243</v>
      </c>
      <c r="Q61" s="31">
        <v>186</v>
      </c>
      <c r="R61" s="31">
        <v>181</v>
      </c>
      <c r="S61" s="33">
        <f t="shared" si="6"/>
        <v>4.838709677419355</v>
      </c>
      <c r="T61" s="45">
        <f t="shared" si="7"/>
        <v>25.5</v>
      </c>
      <c r="U61" s="50">
        <f t="shared" si="8"/>
        <v>95.3</v>
      </c>
      <c r="V61" s="31">
        <v>251</v>
      </c>
      <c r="W61" s="31">
        <v>183</v>
      </c>
      <c r="X61" s="31">
        <v>177</v>
      </c>
      <c r="Y61" s="33">
        <f t="shared" si="9"/>
        <v>4.8648648648648649</v>
      </c>
      <c r="Z61" s="45">
        <f t="shared" si="10"/>
        <v>29.5</v>
      </c>
      <c r="AA61" s="50">
        <f t="shared" si="11"/>
        <v>98.4</v>
      </c>
      <c r="AC61" s="63">
        <f t="shared" si="74"/>
        <v>-1.164224669489552E-2</v>
      </c>
      <c r="AD61" s="55">
        <f t="shared" si="75"/>
        <v>-1.7000000000000029E-2</v>
      </c>
      <c r="AE61" s="55">
        <f t="shared" si="75"/>
        <v>-4.0000000000000565E-3</v>
      </c>
      <c r="AF61" s="63">
        <f t="shared" si="76"/>
        <v>-1.1116795836254651E-2</v>
      </c>
      <c r="AG61" s="55">
        <f t="shared" si="77"/>
        <v>-2.1000000000000015E-2</v>
      </c>
      <c r="AH61" s="55">
        <f t="shared" si="77"/>
        <v>-4.0000000000000565E-3</v>
      </c>
      <c r="AI61" s="63">
        <f t="shared" si="78"/>
        <v>-1.109977641878928E-2</v>
      </c>
      <c r="AJ61" s="55">
        <f t="shared" si="79"/>
        <v>-2.4000000000000021E-2</v>
      </c>
      <c r="AK61" s="55">
        <f t="shared" si="79"/>
        <v>-4.0000000000000565E-3</v>
      </c>
      <c r="AL61" s="63">
        <f t="shared" si="80"/>
        <v>-1.2625976313595872E-2</v>
      </c>
      <c r="AM61" s="55">
        <f t="shared" si="81"/>
        <v>-3.3000000000000043E-2</v>
      </c>
      <c r="AN61" s="55">
        <f t="shared" si="81"/>
        <v>-7.9999999999999724E-3</v>
      </c>
      <c r="AP61" s="72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P61" s="31">
        <v>224</v>
      </c>
      <c r="BQ61" s="31">
        <v>193</v>
      </c>
      <c r="BR61" s="31">
        <v>190</v>
      </c>
      <c r="BS61" s="33">
        <f t="shared" si="20"/>
        <v>5.2941176470588234</v>
      </c>
      <c r="BT61" s="45">
        <f t="shared" si="21"/>
        <v>15.2</v>
      </c>
      <c r="BU61" s="50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 x14ac:dyDescent="0.4">
      <c r="B62" s="1233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0"/>
        <v>1.935483870967742</v>
      </c>
      <c r="H62" s="45">
        <f t="shared" si="1"/>
        <v>13.900000000000002</v>
      </c>
      <c r="I62" s="50">
        <f t="shared" si="2"/>
        <v>87.5</v>
      </c>
      <c r="J62" s="31">
        <v>233</v>
      </c>
      <c r="K62" s="31">
        <v>189</v>
      </c>
      <c r="L62" s="31">
        <v>188</v>
      </c>
      <c r="M62" s="33">
        <f t="shared" si="3"/>
        <v>1.3333333333333333</v>
      </c>
      <c r="N62" s="45">
        <f t="shared" si="4"/>
        <v>19.3</v>
      </c>
      <c r="O62" s="50">
        <f t="shared" si="5"/>
        <v>91.4</v>
      </c>
      <c r="P62" s="31">
        <v>242</v>
      </c>
      <c r="Q62" s="31">
        <v>186</v>
      </c>
      <c r="R62" s="31">
        <v>185</v>
      </c>
      <c r="S62" s="33">
        <f t="shared" si="6"/>
        <v>1.0526315789473684</v>
      </c>
      <c r="T62" s="45">
        <f t="shared" si="7"/>
        <v>23.599999999999998</v>
      </c>
      <c r="U62" s="50">
        <f t="shared" si="8"/>
        <v>94.899999999999991</v>
      </c>
      <c r="V62" s="31">
        <v>250</v>
      </c>
      <c r="W62" s="31">
        <v>183</v>
      </c>
      <c r="X62" s="31">
        <v>182</v>
      </c>
      <c r="Y62" s="33">
        <f t="shared" si="9"/>
        <v>0.88235294117647056</v>
      </c>
      <c r="Z62" s="45">
        <f t="shared" si="10"/>
        <v>27.200000000000003</v>
      </c>
      <c r="AA62" s="50">
        <f t="shared" si="11"/>
        <v>98</v>
      </c>
      <c r="AC62" s="63">
        <f t="shared" si="74"/>
        <v>-9.3555258386938192E-3</v>
      </c>
      <c r="AD62" s="55">
        <f t="shared" si="75"/>
        <v>-1.2999999999999972E-2</v>
      </c>
      <c r="AE62" s="55">
        <f t="shared" si="75"/>
        <v>-2.9999999999999714E-3</v>
      </c>
      <c r="AF62" s="63">
        <f t="shared" si="76"/>
        <v>-9.9293199173819957E-3</v>
      </c>
      <c r="AG62" s="55">
        <f t="shared" si="77"/>
        <v>-1.599999999999998E-2</v>
      </c>
      <c r="AH62" s="55">
        <f t="shared" si="77"/>
        <v>-3.9999999999999151E-3</v>
      </c>
      <c r="AI62" s="63">
        <f t="shared" si="78"/>
        <v>-1.054617854727573E-2</v>
      </c>
      <c r="AJ62" s="55">
        <f t="shared" si="79"/>
        <v>-1.900000000000002E-2</v>
      </c>
      <c r="AK62" s="55">
        <f t="shared" si="79"/>
        <v>-4.0000000000000565E-3</v>
      </c>
      <c r="AL62" s="63">
        <f t="shared" si="80"/>
        <v>-1.1093347976847896E-2</v>
      </c>
      <c r="AM62" s="55">
        <f t="shared" si="81"/>
        <v>-2.2999999999999972E-2</v>
      </c>
      <c r="AN62" s="55">
        <f t="shared" si="81"/>
        <v>-4.0000000000000565E-3</v>
      </c>
      <c r="AP62" s="72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P62" s="31">
        <v>223</v>
      </c>
      <c r="BQ62" s="31">
        <v>193</v>
      </c>
      <c r="BR62" s="31">
        <v>192</v>
      </c>
      <c r="BS62" s="33">
        <f t="shared" si="20"/>
        <v>1.935483870967742</v>
      </c>
      <c r="BT62" s="45">
        <f t="shared" si="21"/>
        <v>13.900000000000002</v>
      </c>
      <c r="BU62" s="50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8" thickBot="1" x14ac:dyDescent="0.45">
      <c r="B63" s="1234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0"/>
        <v>-2.0689655172413794</v>
      </c>
      <c r="H63" s="48">
        <f t="shared" si="1"/>
        <v>13.100000000000001</v>
      </c>
      <c r="I63" s="53">
        <f t="shared" si="2"/>
        <v>87.1</v>
      </c>
      <c r="J63" s="42">
        <v>232</v>
      </c>
      <c r="K63" s="42">
        <v>190</v>
      </c>
      <c r="L63" s="42">
        <v>192</v>
      </c>
      <c r="M63" s="43">
        <f t="shared" si="3"/>
        <v>-2.8571428571428572</v>
      </c>
      <c r="N63" s="48">
        <f t="shared" si="4"/>
        <v>18.099999999999998</v>
      </c>
      <c r="O63" s="53">
        <f t="shared" si="5"/>
        <v>91</v>
      </c>
      <c r="P63" s="42">
        <v>240</v>
      </c>
      <c r="Q63" s="42">
        <v>186</v>
      </c>
      <c r="R63" s="42">
        <v>189</v>
      </c>
      <c r="S63" s="43">
        <f t="shared" si="6"/>
        <v>-3.3333333333333335</v>
      </c>
      <c r="T63" s="48">
        <f t="shared" si="7"/>
        <v>22.5</v>
      </c>
      <c r="U63" s="53">
        <f t="shared" si="8"/>
        <v>94.1</v>
      </c>
      <c r="V63" s="42">
        <v>249</v>
      </c>
      <c r="W63" s="42">
        <v>183</v>
      </c>
      <c r="X63" s="42">
        <v>187</v>
      </c>
      <c r="Y63" s="43">
        <f t="shared" si="9"/>
        <v>-3.6363636363636362</v>
      </c>
      <c r="Z63" s="48">
        <f t="shared" si="10"/>
        <v>26.5</v>
      </c>
      <c r="AA63" s="53">
        <f t="shared" si="11"/>
        <v>97.6</v>
      </c>
      <c r="AC63" s="67">
        <f t="shared" si="74"/>
        <v>-1.1154455120359669E-2</v>
      </c>
      <c r="AD63" s="68">
        <f t="shared" si="75"/>
        <v>-8.0000000000000071E-3</v>
      </c>
      <c r="AE63" s="68">
        <f t="shared" si="75"/>
        <v>-4.0000000000000565E-3</v>
      </c>
      <c r="AF63" s="67">
        <f t="shared" si="76"/>
        <v>-1.1672635628067383E-2</v>
      </c>
      <c r="AG63" s="68">
        <f t="shared" si="77"/>
        <v>-1.2000000000000028E-2</v>
      </c>
      <c r="AH63" s="68">
        <f t="shared" si="77"/>
        <v>-4.0000000000000565E-3</v>
      </c>
      <c r="AI63" s="67">
        <f t="shared" si="78"/>
        <v>-1.2217172457606413E-2</v>
      </c>
      <c r="AJ63" s="68">
        <f t="shared" si="79"/>
        <v>-1.0999999999999979E-2</v>
      </c>
      <c r="AK63" s="68">
        <f t="shared" si="79"/>
        <v>-7.9999999999999724E-3</v>
      </c>
      <c r="AL63" s="67">
        <f t="shared" si="80"/>
        <v>-1.258695425498637E-2</v>
      </c>
      <c r="AM63" s="68">
        <f t="shared" si="81"/>
        <v>-7.0000000000000288E-3</v>
      </c>
      <c r="AN63" s="68">
        <f t="shared" si="81"/>
        <v>-4.0000000000000565E-3</v>
      </c>
      <c r="AP63" s="81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P63" s="42">
        <v>222</v>
      </c>
      <c r="BQ63" s="42">
        <v>193</v>
      </c>
      <c r="BR63" s="42">
        <v>194</v>
      </c>
      <c r="BS63" s="43">
        <f t="shared" si="20"/>
        <v>-2.0689655172413794</v>
      </c>
      <c r="BT63" s="48">
        <f t="shared" si="21"/>
        <v>13.100000000000001</v>
      </c>
      <c r="BU63" s="53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8" thickBot="1" x14ac:dyDescent="0.45">
      <c r="BP64" s="29"/>
      <c r="BQ64" s="29"/>
      <c r="BR64" s="29"/>
      <c r="BS64" s="29"/>
      <c r="BT64" s="29"/>
      <c r="BU64" s="29"/>
    </row>
    <row r="65" spans="2:77" x14ac:dyDescent="0.4">
      <c r="B65" s="1235">
        <v>8</v>
      </c>
      <c r="C65" s="38" t="s">
        <v>233</v>
      </c>
      <c r="D65" s="39">
        <v>164</v>
      </c>
      <c r="E65" s="39">
        <v>208</v>
      </c>
      <c r="F65" s="39">
        <v>210</v>
      </c>
      <c r="G65" s="40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4">
        <f t="shared" ref="H65:H96" si="83">ROUND((MAX(D65/255, E65/255, F65/255) - MIN(D65/255, E65/255, F65/255))/MAX(D65/255, E65/255, F65/255),3)*100</f>
        <v>21.9</v>
      </c>
      <c r="I65" s="49">
        <f t="shared" ref="I65:I96" si="84">ROUND(MAX(D65/255, E65/255, F65/255),3)*100</f>
        <v>82.399999999999991</v>
      </c>
      <c r="J65" s="39">
        <v>150</v>
      </c>
      <c r="K65" s="39">
        <v>210</v>
      </c>
      <c r="L65" s="39">
        <v>214</v>
      </c>
      <c r="M65" s="40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4">
        <f t="shared" ref="N65:N96" si="86">ROUND((MAX(J65/255, K65/255, L65/255) - MIN(J65/255, K65/255, L65/255))/MAX(J65/255, K65/255, L65/255),3)*100</f>
        <v>29.9</v>
      </c>
      <c r="O65" s="49">
        <f t="shared" ref="O65:O96" si="87">ROUND(MAX(J65/255, K65/255, L65/255),3)*100</f>
        <v>83.899999999999991</v>
      </c>
      <c r="P65" s="39">
        <v>134</v>
      </c>
      <c r="Q65" s="39">
        <v>213</v>
      </c>
      <c r="R65" s="39">
        <v>218</v>
      </c>
      <c r="S65" s="40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4">
        <f t="shared" ref="T65:T96" si="89">ROUND((MAX(P65/255, Q65/255, R65/255) - MIN(P65/255, Q65/255, R65/255))/MAX(P65/255, Q65/255, R65/255),3)*100</f>
        <v>38.5</v>
      </c>
      <c r="U65" s="49">
        <f t="shared" ref="U65:U96" si="90">ROUND(MAX(P65/255, Q65/255, R65/255),3)*100</f>
        <v>85.5</v>
      </c>
      <c r="V65" s="39">
        <v>118</v>
      </c>
      <c r="W65" s="39">
        <v>215</v>
      </c>
      <c r="X65" s="39">
        <v>221</v>
      </c>
      <c r="Y65" s="40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4">
        <f t="shared" ref="Z65:Z96" si="92">ROUND((MAX(V65/255, W65/255, X65/255) - MIN(V65/255, W65/255, X65/255))/MAX(V65/255, W65/255, X65/255),3)*100</f>
        <v>46.6</v>
      </c>
      <c r="AA65" s="49">
        <f t="shared" ref="AA65:AA96" si="93">ROUND(MAX(V65/255, W65/255, X65/255),3)*100</f>
        <v>86.7</v>
      </c>
      <c r="AC65" s="61">
        <f t="shared" ref="AC65:AC71" si="94">(G65-G66)/359</f>
        <v>-1.0899842557829734E-2</v>
      </c>
      <c r="AD65" s="62">
        <f t="shared" ref="AD65:AE71" si="95">(H65-H66)/100</f>
        <v>1.9999999999999931E-3</v>
      </c>
      <c r="AE65" s="62">
        <f t="shared" si="95"/>
        <v>-7.0000000000000288E-3</v>
      </c>
      <c r="AF65" s="61">
        <f t="shared" ref="AF65:AF71" si="96">(M65-M66)/359</f>
        <v>-7.5530319262909545E-3</v>
      </c>
      <c r="AG65" s="62">
        <f t="shared" ref="AG65:AH71" si="97">(N65-N66)/100</f>
        <v>-1.0000000000000141E-3</v>
      </c>
      <c r="AH65" s="62">
        <f t="shared" si="97"/>
        <v>-1.2000000000000028E-2</v>
      </c>
      <c r="AI65" s="61">
        <f t="shared" ref="AI65:AI71" si="98">(S65-S66)/359</f>
        <v>-9.7141920835186989E-3</v>
      </c>
      <c r="AJ65" s="62">
        <f t="shared" ref="AJ65:AK71" si="99">(T65-T66)/100</f>
        <v>2.0000000000000282E-3</v>
      </c>
      <c r="AK65" s="62">
        <f t="shared" si="99"/>
        <v>-1.5999999999999945E-2</v>
      </c>
      <c r="AL65" s="61">
        <f t="shared" ref="AL65:AL71" si="100">(Y65-Y66)/359</f>
        <v>2.9234388944479026E-2</v>
      </c>
      <c r="AM65" s="62">
        <f t="shared" ref="AM65:AN71" si="101">(Z65-Z66)/100</f>
        <v>-3.1999999999999959E-2</v>
      </c>
      <c r="AN65" s="62">
        <f t="shared" si="101"/>
        <v>-7.7999999999999972E-2</v>
      </c>
      <c r="AP65" s="69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P65" s="39">
        <v>164</v>
      </c>
      <c r="BQ65" s="39">
        <v>208</v>
      </c>
      <c r="BR65" s="39">
        <v>210</v>
      </c>
      <c r="BS65" s="40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4">
        <f t="shared" ref="BT65:BT96" si="103">ROUND((MAX(BP65/255, BQ65/255, BR65/255) - MIN(BP65/255, BQ65/255, BR65/255))/MAX(BP65/255, BQ65/255, BR65/255),3)*100</f>
        <v>21.9</v>
      </c>
      <c r="BU65" s="49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 x14ac:dyDescent="0.4">
      <c r="B66" s="1233">
        <v>8</v>
      </c>
      <c r="C66" s="19" t="s">
        <v>232</v>
      </c>
      <c r="D66" s="31">
        <v>166</v>
      </c>
      <c r="E66" s="31">
        <v>207</v>
      </c>
      <c r="F66" s="31">
        <v>212</v>
      </c>
      <c r="G66" s="33">
        <f t="shared" si="82"/>
        <v>186.52173913043478</v>
      </c>
      <c r="H66" s="45">
        <f t="shared" si="83"/>
        <v>21.7</v>
      </c>
      <c r="I66" s="50">
        <f t="shared" si="84"/>
        <v>83.1</v>
      </c>
      <c r="J66" s="31">
        <v>152</v>
      </c>
      <c r="K66" s="31">
        <v>210</v>
      </c>
      <c r="L66" s="31">
        <v>217</v>
      </c>
      <c r="M66" s="33">
        <f t="shared" si="85"/>
        <v>186.46153846153845</v>
      </c>
      <c r="N66" s="45">
        <f t="shared" si="86"/>
        <v>30</v>
      </c>
      <c r="O66" s="50">
        <f t="shared" si="87"/>
        <v>85.1</v>
      </c>
      <c r="P66" s="31">
        <v>137</v>
      </c>
      <c r="Q66" s="31">
        <v>212</v>
      </c>
      <c r="R66" s="31">
        <v>222</v>
      </c>
      <c r="S66" s="33">
        <f t="shared" si="88"/>
        <v>187.05882352941177</v>
      </c>
      <c r="T66" s="45">
        <f t="shared" si="89"/>
        <v>38.299999999999997</v>
      </c>
      <c r="U66" s="50">
        <f t="shared" si="90"/>
        <v>87.1</v>
      </c>
      <c r="V66" s="31">
        <v>121</v>
      </c>
      <c r="W66" s="31">
        <v>241</v>
      </c>
      <c r="X66" s="31">
        <v>227</v>
      </c>
      <c r="Y66" s="33">
        <f t="shared" si="91"/>
        <v>173</v>
      </c>
      <c r="Z66" s="45">
        <f t="shared" si="92"/>
        <v>49.8</v>
      </c>
      <c r="AA66" s="50">
        <f t="shared" si="93"/>
        <v>94.5</v>
      </c>
      <c r="AC66" s="63">
        <f t="shared" si="94"/>
        <v>-1.4533123410439672E-2</v>
      </c>
      <c r="AD66" s="55">
        <f t="shared" si="95"/>
        <v>3.000000000000007E-3</v>
      </c>
      <c r="AE66" s="55">
        <f t="shared" si="95"/>
        <v>-1.2000000000000028E-2</v>
      </c>
      <c r="AF66" s="63">
        <f t="shared" si="96"/>
        <v>-1.5949753589029378E-2</v>
      </c>
      <c r="AG66" s="55">
        <f t="shared" si="97"/>
        <v>1.0000000000000035E-2</v>
      </c>
      <c r="AH66" s="55">
        <f t="shared" si="97"/>
        <v>-1.6000000000000084E-2</v>
      </c>
      <c r="AI66" s="63">
        <f t="shared" si="98"/>
        <v>-1.3763722759298696E-2</v>
      </c>
      <c r="AJ66" s="55">
        <f t="shared" si="99"/>
        <v>8.9999999999999854E-3</v>
      </c>
      <c r="AK66" s="55">
        <f t="shared" si="99"/>
        <v>-1.9000000000000059E-2</v>
      </c>
      <c r="AL66" s="63">
        <f t="shared" si="100"/>
        <v>-5.2609449729331972E-2</v>
      </c>
      <c r="AM66" s="55">
        <f t="shared" si="101"/>
        <v>4.2999999999999969E-2</v>
      </c>
      <c r="AN66" s="55">
        <f t="shared" si="101"/>
        <v>3.0999999999999944E-2</v>
      </c>
      <c r="AP66" s="72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P66" s="31">
        <v>166</v>
      </c>
      <c r="BQ66" s="31">
        <v>207</v>
      </c>
      <c r="BR66" s="31">
        <v>212</v>
      </c>
      <c r="BS66" s="33">
        <f t="shared" si="102"/>
        <v>186.52173913043478</v>
      </c>
      <c r="BT66" s="45">
        <f t="shared" si="103"/>
        <v>21.7</v>
      </c>
      <c r="BU66" s="50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 x14ac:dyDescent="0.4">
      <c r="B67" s="1233">
        <v>8</v>
      </c>
      <c r="C67" s="19" t="s">
        <v>231</v>
      </c>
      <c r="D67" s="31">
        <v>169</v>
      </c>
      <c r="E67" s="31">
        <v>206</v>
      </c>
      <c r="F67" s="31">
        <v>215</v>
      </c>
      <c r="G67" s="33">
        <f t="shared" si="82"/>
        <v>191.73913043478262</v>
      </c>
      <c r="H67" s="45">
        <f t="shared" si="83"/>
        <v>21.4</v>
      </c>
      <c r="I67" s="50">
        <f t="shared" si="84"/>
        <v>84.3</v>
      </c>
      <c r="J67" s="31">
        <v>157</v>
      </c>
      <c r="K67" s="31">
        <v>208</v>
      </c>
      <c r="L67" s="31">
        <v>221</v>
      </c>
      <c r="M67" s="33">
        <f t="shared" si="85"/>
        <v>192.1875</v>
      </c>
      <c r="N67" s="45">
        <f t="shared" si="86"/>
        <v>28.999999999999996</v>
      </c>
      <c r="O67" s="50">
        <f t="shared" si="87"/>
        <v>86.7</v>
      </c>
      <c r="P67" s="31">
        <v>142</v>
      </c>
      <c r="Q67" s="31">
        <v>210</v>
      </c>
      <c r="R67" s="31">
        <v>227</v>
      </c>
      <c r="S67" s="33">
        <f t="shared" si="88"/>
        <v>192</v>
      </c>
      <c r="T67" s="45">
        <f t="shared" si="89"/>
        <v>37.4</v>
      </c>
      <c r="U67" s="50">
        <f t="shared" si="90"/>
        <v>89</v>
      </c>
      <c r="V67" s="31">
        <v>127</v>
      </c>
      <c r="W67" s="31">
        <v>212</v>
      </c>
      <c r="X67" s="31">
        <v>233</v>
      </c>
      <c r="Y67" s="33">
        <f t="shared" si="91"/>
        <v>191.88679245283018</v>
      </c>
      <c r="Z67" s="45">
        <f t="shared" si="92"/>
        <v>45.5</v>
      </c>
      <c r="AA67" s="50">
        <f t="shared" si="93"/>
        <v>91.4</v>
      </c>
      <c r="AC67" s="63">
        <f t="shared" si="94"/>
        <v>-1.005489352233902E-2</v>
      </c>
      <c r="AD67" s="55">
        <f t="shared" si="95"/>
        <v>1.4999999999999965E-2</v>
      </c>
      <c r="AE67" s="55">
        <f t="shared" si="95"/>
        <v>-4.0000000000000565E-3</v>
      </c>
      <c r="AF67" s="63">
        <f t="shared" si="96"/>
        <v>-7.1492990547513818E-3</v>
      </c>
      <c r="AG67" s="55">
        <f t="shared" si="97"/>
        <v>1.4999999999999928E-2</v>
      </c>
      <c r="AH67" s="55">
        <f t="shared" si="97"/>
        <v>-3.9999999999999151E-3</v>
      </c>
      <c r="AI67" s="63">
        <f t="shared" si="98"/>
        <v>-7.3374549901487644E-3</v>
      </c>
      <c r="AJ67" s="55">
        <f t="shared" si="99"/>
        <v>1.6000000000000014E-2</v>
      </c>
      <c r="AK67" s="55">
        <f t="shared" si="99"/>
        <v>-7.9999999999999724E-3</v>
      </c>
      <c r="AL67" s="63">
        <f t="shared" si="100"/>
        <v>-7.8526181061587229E-3</v>
      </c>
      <c r="AM67" s="55">
        <f t="shared" si="101"/>
        <v>2.2999999999999972E-2</v>
      </c>
      <c r="AN67" s="55">
        <f t="shared" si="101"/>
        <v>-1.0999999999999944E-2</v>
      </c>
      <c r="AP67" s="72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P67" s="31">
        <v>169</v>
      </c>
      <c r="BQ67" s="31">
        <v>206</v>
      </c>
      <c r="BR67" s="31">
        <v>215</v>
      </c>
      <c r="BS67" s="33">
        <f t="shared" si="102"/>
        <v>191.73913043478262</v>
      </c>
      <c r="BT67" s="45">
        <f t="shared" si="103"/>
        <v>21.4</v>
      </c>
      <c r="BU67" s="50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 x14ac:dyDescent="0.4">
      <c r="B68" s="1233">
        <v>8</v>
      </c>
      <c r="C68" s="19" t="s">
        <v>230</v>
      </c>
      <c r="D68" s="31">
        <v>173</v>
      </c>
      <c r="E68" s="31">
        <v>205</v>
      </c>
      <c r="F68" s="31">
        <v>216</v>
      </c>
      <c r="G68" s="33">
        <f t="shared" si="82"/>
        <v>195.34883720930233</v>
      </c>
      <c r="H68" s="45">
        <f t="shared" si="83"/>
        <v>19.900000000000002</v>
      </c>
      <c r="I68" s="50">
        <f t="shared" si="84"/>
        <v>84.7</v>
      </c>
      <c r="J68" s="31">
        <v>161</v>
      </c>
      <c r="K68" s="31">
        <v>207</v>
      </c>
      <c r="L68" s="31">
        <v>222</v>
      </c>
      <c r="M68" s="33">
        <f t="shared" si="85"/>
        <v>194.75409836065575</v>
      </c>
      <c r="N68" s="45">
        <f t="shared" si="86"/>
        <v>27.500000000000004</v>
      </c>
      <c r="O68" s="50">
        <f t="shared" si="87"/>
        <v>87.1</v>
      </c>
      <c r="P68" s="31">
        <v>147</v>
      </c>
      <c r="Q68" s="31">
        <v>209</v>
      </c>
      <c r="R68" s="31">
        <v>229</v>
      </c>
      <c r="S68" s="33">
        <f t="shared" si="88"/>
        <v>194.63414634146341</v>
      </c>
      <c r="T68" s="45">
        <f t="shared" si="89"/>
        <v>35.799999999999997</v>
      </c>
      <c r="U68" s="50">
        <f t="shared" si="90"/>
        <v>89.8</v>
      </c>
      <c r="V68" s="31">
        <v>134</v>
      </c>
      <c r="W68" s="31">
        <v>211</v>
      </c>
      <c r="X68" s="31">
        <v>236</v>
      </c>
      <c r="Y68" s="33">
        <f t="shared" si="91"/>
        <v>194.70588235294116</v>
      </c>
      <c r="Z68" s="45">
        <f t="shared" si="92"/>
        <v>43.2</v>
      </c>
      <c r="AA68" s="50">
        <f t="shared" si="93"/>
        <v>92.5</v>
      </c>
      <c r="AC68" s="63">
        <f t="shared" si="94"/>
        <v>-1.0238309288579705E-2</v>
      </c>
      <c r="AD68" s="55">
        <f t="shared" si="95"/>
        <v>1.0000000000000035E-2</v>
      </c>
      <c r="AE68" s="55">
        <f t="shared" si="95"/>
        <v>-3.9999999999999151E-3</v>
      </c>
      <c r="AF68" s="63">
        <f t="shared" si="96"/>
        <v>-1.0770449288347261E-2</v>
      </c>
      <c r="AG68" s="55">
        <f t="shared" si="97"/>
        <v>1.6000000000000014E-2</v>
      </c>
      <c r="AH68" s="55">
        <f t="shared" si="97"/>
        <v>-7.0000000000000288E-3</v>
      </c>
      <c r="AI68" s="63">
        <f t="shared" si="98"/>
        <v>-1.2014546182699787E-2</v>
      </c>
      <c r="AJ68" s="55">
        <f t="shared" si="99"/>
        <v>2.8999999999999984E-2</v>
      </c>
      <c r="AK68" s="55">
        <f t="shared" si="99"/>
        <v>-8.0000000000001129E-3</v>
      </c>
      <c r="AL68" s="63">
        <f t="shared" si="100"/>
        <v>-1.1264951663116547E-2</v>
      </c>
      <c r="AM68" s="55">
        <f t="shared" si="101"/>
        <v>0.03</v>
      </c>
      <c r="AN68" s="55">
        <f t="shared" si="101"/>
        <v>-1.2000000000000028E-2</v>
      </c>
      <c r="AP68" s="72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P68" s="31">
        <v>173</v>
      </c>
      <c r="BQ68" s="31">
        <v>205</v>
      </c>
      <c r="BR68" s="31">
        <v>216</v>
      </c>
      <c r="BS68" s="33">
        <f t="shared" si="102"/>
        <v>195.34883720930233</v>
      </c>
      <c r="BT68" s="45">
        <f t="shared" si="103"/>
        <v>19.900000000000002</v>
      </c>
      <c r="BU68" s="50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 x14ac:dyDescent="0.4">
      <c r="B69" s="1236">
        <v>8</v>
      </c>
      <c r="C69" s="21" t="s">
        <v>229</v>
      </c>
      <c r="D69" s="32">
        <v>176</v>
      </c>
      <c r="E69" s="32">
        <v>204</v>
      </c>
      <c r="F69" s="32">
        <v>217</v>
      </c>
      <c r="G69" s="34">
        <f t="shared" si="82"/>
        <v>199.02439024390245</v>
      </c>
      <c r="H69" s="46">
        <f t="shared" si="83"/>
        <v>18.899999999999999</v>
      </c>
      <c r="I69" s="51">
        <f t="shared" si="84"/>
        <v>85.1</v>
      </c>
      <c r="J69" s="32">
        <v>166</v>
      </c>
      <c r="K69" s="32">
        <v>206</v>
      </c>
      <c r="L69" s="32">
        <v>224</v>
      </c>
      <c r="M69" s="34">
        <f t="shared" si="85"/>
        <v>198.62068965517241</v>
      </c>
      <c r="N69" s="46">
        <f t="shared" si="86"/>
        <v>25.900000000000002</v>
      </c>
      <c r="O69" s="51">
        <f t="shared" si="87"/>
        <v>87.8</v>
      </c>
      <c r="P69" s="32">
        <v>155</v>
      </c>
      <c r="Q69" s="32">
        <v>207</v>
      </c>
      <c r="R69" s="32">
        <v>231</v>
      </c>
      <c r="S69" s="34">
        <f t="shared" si="88"/>
        <v>198.94736842105263</v>
      </c>
      <c r="T69" s="46">
        <f t="shared" si="89"/>
        <v>32.9</v>
      </c>
      <c r="U69" s="51">
        <f t="shared" si="90"/>
        <v>90.600000000000009</v>
      </c>
      <c r="V69" s="32">
        <v>143</v>
      </c>
      <c r="W69" s="32">
        <v>209</v>
      </c>
      <c r="X69" s="32">
        <v>239</v>
      </c>
      <c r="Y69" s="34">
        <f t="shared" si="91"/>
        <v>198.75</v>
      </c>
      <c r="Z69" s="46">
        <f t="shared" si="92"/>
        <v>40.200000000000003</v>
      </c>
      <c r="AA69" s="51">
        <f t="shared" si="93"/>
        <v>93.7</v>
      </c>
      <c r="AC69" s="64">
        <f t="shared" si="94"/>
        <v>-1.4763047577776817E-2</v>
      </c>
      <c r="AD69" s="56">
        <f t="shared" si="95"/>
        <v>1.8999999999999986E-2</v>
      </c>
      <c r="AE69" s="56">
        <f t="shared" si="95"/>
        <v>-4.0000000000000565E-3</v>
      </c>
      <c r="AF69" s="64">
        <f t="shared" si="96"/>
        <v>-1.6222158187387311E-2</v>
      </c>
      <c r="AG69" s="56">
        <f t="shared" si="97"/>
        <v>2.0000000000000035E-2</v>
      </c>
      <c r="AH69" s="56">
        <f t="shared" si="97"/>
        <v>-7.9999999999999724E-3</v>
      </c>
      <c r="AI69" s="64">
        <f t="shared" si="98"/>
        <v>-1.313260002766933E-2</v>
      </c>
      <c r="AJ69" s="56">
        <f t="shared" si="99"/>
        <v>2.3999999999999987E-2</v>
      </c>
      <c r="AK69" s="56">
        <f t="shared" si="99"/>
        <v>-7.9999999999999724E-3</v>
      </c>
      <c r="AL69" s="64">
        <f t="shared" si="100"/>
        <v>-1.2344897442390493E-2</v>
      </c>
      <c r="AM69" s="56">
        <f t="shared" si="101"/>
        <v>3.7000000000000026E-2</v>
      </c>
      <c r="AN69" s="56">
        <f t="shared" si="101"/>
        <v>-7.9999999999999724E-3</v>
      </c>
      <c r="AP69" s="74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P69" s="32">
        <v>176</v>
      </c>
      <c r="BQ69" s="32">
        <v>204</v>
      </c>
      <c r="BR69" s="32">
        <v>217</v>
      </c>
      <c r="BS69" s="34">
        <f t="shared" si="102"/>
        <v>199.02439024390245</v>
      </c>
      <c r="BT69" s="46">
        <f t="shared" si="103"/>
        <v>18.899999999999999</v>
      </c>
      <c r="BU69" s="51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 x14ac:dyDescent="0.4">
      <c r="B70" s="1232">
        <v>8</v>
      </c>
      <c r="C70" s="17" t="s">
        <v>228</v>
      </c>
      <c r="D70" s="22">
        <v>181</v>
      </c>
      <c r="E70" s="22">
        <v>203</v>
      </c>
      <c r="F70" s="22">
        <v>218</v>
      </c>
      <c r="G70" s="28">
        <f t="shared" si="82"/>
        <v>204.32432432432432</v>
      </c>
      <c r="H70" s="47">
        <f t="shared" si="83"/>
        <v>17</v>
      </c>
      <c r="I70" s="52">
        <f t="shared" si="84"/>
        <v>85.5</v>
      </c>
      <c r="J70" s="22">
        <v>172</v>
      </c>
      <c r="K70" s="22">
        <v>204</v>
      </c>
      <c r="L70" s="22">
        <v>226</v>
      </c>
      <c r="M70" s="28">
        <f t="shared" si="85"/>
        <v>204.44444444444446</v>
      </c>
      <c r="N70" s="47">
        <f t="shared" si="86"/>
        <v>23.9</v>
      </c>
      <c r="O70" s="52">
        <f t="shared" si="87"/>
        <v>88.6</v>
      </c>
      <c r="P70" s="22">
        <v>162</v>
      </c>
      <c r="Q70" s="22">
        <v>205</v>
      </c>
      <c r="R70" s="22">
        <v>233</v>
      </c>
      <c r="S70" s="28">
        <f t="shared" si="88"/>
        <v>203.66197183098592</v>
      </c>
      <c r="T70" s="47">
        <f t="shared" si="89"/>
        <v>30.5</v>
      </c>
      <c r="U70" s="52">
        <f t="shared" si="90"/>
        <v>91.4</v>
      </c>
      <c r="V70" s="22">
        <v>153</v>
      </c>
      <c r="W70" s="22">
        <v>207</v>
      </c>
      <c r="X70" s="22">
        <v>241</v>
      </c>
      <c r="Y70" s="28">
        <f t="shared" si="91"/>
        <v>203.18181818181819</v>
      </c>
      <c r="Z70" s="47">
        <f t="shared" si="92"/>
        <v>36.5</v>
      </c>
      <c r="AA70" s="52">
        <f t="shared" si="93"/>
        <v>94.5</v>
      </c>
      <c r="AC70" s="65">
        <f t="shared" si="94"/>
        <v>-1.327739489299379E-2</v>
      </c>
      <c r="AD70" s="57">
        <f t="shared" si="95"/>
        <v>1.9000000000000003E-2</v>
      </c>
      <c r="AE70" s="57">
        <f t="shared" si="95"/>
        <v>0</v>
      </c>
      <c r="AF70" s="65">
        <f t="shared" si="96"/>
        <v>-1.1993190962550259E-2</v>
      </c>
      <c r="AG70" s="57">
        <f t="shared" si="97"/>
        <v>2.6999999999999993E-2</v>
      </c>
      <c r="AH70" s="57">
        <f t="shared" si="97"/>
        <v>0</v>
      </c>
      <c r="AI70" s="65">
        <f t="shared" si="98"/>
        <v>-1.243183333987209E-2</v>
      </c>
      <c r="AJ70" s="57">
        <f t="shared" si="99"/>
        <v>3.0999999999999979E-2</v>
      </c>
      <c r="AK70" s="57">
        <f t="shared" si="99"/>
        <v>-3.9999999999999151E-3</v>
      </c>
      <c r="AL70" s="65">
        <f t="shared" si="100"/>
        <v>-1.5897132888776321E-2</v>
      </c>
      <c r="AM70" s="57">
        <f t="shared" si="101"/>
        <v>3.1999999999999959E-2</v>
      </c>
      <c r="AN70" s="57">
        <f t="shared" si="101"/>
        <v>-7.9999999999999724E-3</v>
      </c>
      <c r="AP70" s="76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P70" s="22">
        <v>181</v>
      </c>
      <c r="BQ70" s="22">
        <v>203</v>
      </c>
      <c r="BR70" s="22">
        <v>218</v>
      </c>
      <c r="BS70" s="28">
        <f t="shared" si="102"/>
        <v>204.32432432432432</v>
      </c>
      <c r="BT70" s="47">
        <f t="shared" si="103"/>
        <v>17</v>
      </c>
      <c r="BU70" s="52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 x14ac:dyDescent="0.4">
      <c r="B71" s="1233">
        <v>8</v>
      </c>
      <c r="C71" s="19" t="s">
        <v>227</v>
      </c>
      <c r="D71" s="31">
        <v>185</v>
      </c>
      <c r="E71" s="31">
        <v>202</v>
      </c>
      <c r="F71" s="31">
        <v>218</v>
      </c>
      <c r="G71" s="33">
        <f t="shared" si="82"/>
        <v>209.09090909090909</v>
      </c>
      <c r="H71" s="45">
        <f t="shared" si="83"/>
        <v>15.1</v>
      </c>
      <c r="I71" s="50">
        <f t="shared" si="84"/>
        <v>85.5</v>
      </c>
      <c r="J71" s="31">
        <v>178</v>
      </c>
      <c r="K71" s="31">
        <v>203</v>
      </c>
      <c r="L71" s="31">
        <v>226</v>
      </c>
      <c r="M71" s="33">
        <f t="shared" si="85"/>
        <v>208.75</v>
      </c>
      <c r="N71" s="45">
        <f t="shared" si="86"/>
        <v>21.2</v>
      </c>
      <c r="O71" s="50">
        <f t="shared" si="87"/>
        <v>88.6</v>
      </c>
      <c r="P71" s="31">
        <v>170</v>
      </c>
      <c r="Q71" s="31">
        <v>204</v>
      </c>
      <c r="R71" s="31">
        <v>234</v>
      </c>
      <c r="S71" s="33">
        <f t="shared" si="88"/>
        <v>208.125</v>
      </c>
      <c r="T71" s="45">
        <f t="shared" si="89"/>
        <v>27.400000000000002</v>
      </c>
      <c r="U71" s="50">
        <f t="shared" si="90"/>
        <v>91.8</v>
      </c>
      <c r="V71" s="31">
        <v>162</v>
      </c>
      <c r="W71" s="31">
        <v>204</v>
      </c>
      <c r="X71" s="31">
        <v>243</v>
      </c>
      <c r="Y71" s="33">
        <f t="shared" si="91"/>
        <v>208.88888888888889</v>
      </c>
      <c r="Z71" s="45">
        <f t="shared" si="92"/>
        <v>33.300000000000004</v>
      </c>
      <c r="AA71" s="50">
        <f t="shared" si="93"/>
        <v>95.3</v>
      </c>
      <c r="AC71" s="63">
        <f t="shared" si="94"/>
        <v>-1.367434793618637E-2</v>
      </c>
      <c r="AD71" s="55">
        <f t="shared" si="95"/>
        <v>1.2999999999999989E-2</v>
      </c>
      <c r="AE71" s="55">
        <f t="shared" si="95"/>
        <v>0</v>
      </c>
      <c r="AF71" s="63">
        <f t="shared" si="96"/>
        <v>-1.7085573621817705E-2</v>
      </c>
      <c r="AG71" s="55">
        <f t="shared" si="97"/>
        <v>2.1999999999999992E-2</v>
      </c>
      <c r="AH71" s="55">
        <f t="shared" si="97"/>
        <v>0</v>
      </c>
      <c r="AI71" s="63">
        <f t="shared" si="98"/>
        <v>-1.6749111516665072E-2</v>
      </c>
      <c r="AJ71" s="55">
        <f t="shared" si="99"/>
        <v>2.7000000000000027E-2</v>
      </c>
      <c r="AK71" s="55">
        <f t="shared" si="99"/>
        <v>-4.0000000000000565E-3</v>
      </c>
      <c r="AL71" s="63">
        <f t="shared" si="100"/>
        <v>-1.5687072580269024E-2</v>
      </c>
      <c r="AM71" s="55">
        <f t="shared" si="101"/>
        <v>3.4000000000000058E-2</v>
      </c>
      <c r="AN71" s="55">
        <f t="shared" si="101"/>
        <v>-4.0000000000000565E-3</v>
      </c>
      <c r="AP71" s="72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P71" s="31">
        <v>185</v>
      </c>
      <c r="BQ71" s="31">
        <v>202</v>
      </c>
      <c r="BR71" s="31">
        <v>218</v>
      </c>
      <c r="BS71" s="33">
        <f t="shared" si="102"/>
        <v>209.09090909090909</v>
      </c>
      <c r="BT71" s="45">
        <f t="shared" si="103"/>
        <v>15.1</v>
      </c>
      <c r="BU71" s="50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 x14ac:dyDescent="0.4">
      <c r="B72" s="1233">
        <v>8</v>
      </c>
      <c r="C72" s="19" t="s">
        <v>226</v>
      </c>
      <c r="D72" s="31">
        <v>188</v>
      </c>
      <c r="E72" s="31">
        <v>201</v>
      </c>
      <c r="F72" s="31">
        <v>218</v>
      </c>
      <c r="G72" s="33">
        <f t="shared" si="82"/>
        <v>214</v>
      </c>
      <c r="H72" s="45">
        <f t="shared" si="83"/>
        <v>13.8</v>
      </c>
      <c r="I72" s="50">
        <f t="shared" si="84"/>
        <v>85.5</v>
      </c>
      <c r="J72" s="31">
        <v>183</v>
      </c>
      <c r="K72" s="31">
        <v>201</v>
      </c>
      <c r="L72" s="31">
        <v>226</v>
      </c>
      <c r="M72" s="33">
        <f t="shared" si="85"/>
        <v>214.88372093023256</v>
      </c>
      <c r="N72" s="45">
        <f t="shared" si="86"/>
        <v>19</v>
      </c>
      <c r="O72" s="50">
        <f t="shared" si="87"/>
        <v>88.6</v>
      </c>
      <c r="P72" s="31">
        <v>177</v>
      </c>
      <c r="Q72" s="31">
        <v>202</v>
      </c>
      <c r="R72" s="31">
        <v>235</v>
      </c>
      <c r="S72" s="33">
        <f t="shared" si="88"/>
        <v>214.13793103448276</v>
      </c>
      <c r="T72" s="45">
        <f t="shared" si="89"/>
        <v>24.7</v>
      </c>
      <c r="U72" s="50">
        <f t="shared" si="90"/>
        <v>92.2</v>
      </c>
      <c r="V72" s="31">
        <v>171</v>
      </c>
      <c r="W72" s="31">
        <v>202</v>
      </c>
      <c r="X72" s="31">
        <v>244</v>
      </c>
      <c r="Y72" s="33">
        <f t="shared" si="91"/>
        <v>214.52054794520546</v>
      </c>
      <c r="Z72" s="45">
        <f t="shared" si="92"/>
        <v>29.9</v>
      </c>
      <c r="AA72" s="50">
        <f t="shared" si="93"/>
        <v>95.7</v>
      </c>
      <c r="AC72" s="66"/>
      <c r="AD72" s="54"/>
      <c r="AE72" s="54"/>
      <c r="AF72" s="66"/>
      <c r="AG72" s="54"/>
      <c r="AH72" s="54"/>
      <c r="AI72" s="66"/>
      <c r="AJ72" s="54"/>
      <c r="AK72" s="54"/>
      <c r="AL72" s="66"/>
      <c r="AM72" s="54"/>
      <c r="AN72" s="54"/>
      <c r="AP72" s="78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P72" s="31">
        <v>188</v>
      </c>
      <c r="BQ72" s="31">
        <v>201</v>
      </c>
      <c r="BR72" s="31">
        <v>218</v>
      </c>
      <c r="BS72" s="33">
        <f t="shared" si="102"/>
        <v>214</v>
      </c>
      <c r="BT72" s="45">
        <f t="shared" si="103"/>
        <v>13.8</v>
      </c>
      <c r="BU72" s="50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 x14ac:dyDescent="0.4">
      <c r="B73" s="1233">
        <v>8</v>
      </c>
      <c r="C73" s="19" t="s">
        <v>225</v>
      </c>
      <c r="D73" s="31">
        <v>193</v>
      </c>
      <c r="E73" s="31">
        <v>200</v>
      </c>
      <c r="F73" s="31">
        <v>218</v>
      </c>
      <c r="G73" s="33">
        <f t="shared" si="82"/>
        <v>223.2</v>
      </c>
      <c r="H73" s="45">
        <f t="shared" si="83"/>
        <v>11.5</v>
      </c>
      <c r="I73" s="50">
        <f t="shared" si="84"/>
        <v>85.5</v>
      </c>
      <c r="J73" s="31">
        <v>190</v>
      </c>
      <c r="K73" s="31">
        <v>200</v>
      </c>
      <c r="L73" s="31">
        <v>226</v>
      </c>
      <c r="M73" s="33">
        <f t="shared" si="85"/>
        <v>223.33333333333334</v>
      </c>
      <c r="N73" s="45">
        <f t="shared" si="86"/>
        <v>15.9</v>
      </c>
      <c r="O73" s="50">
        <f t="shared" si="87"/>
        <v>88.6</v>
      </c>
      <c r="P73" s="31">
        <v>186</v>
      </c>
      <c r="Q73" s="31">
        <v>199</v>
      </c>
      <c r="R73" s="31">
        <v>235</v>
      </c>
      <c r="S73" s="33">
        <f t="shared" si="88"/>
        <v>224.08163265306123</v>
      </c>
      <c r="T73" s="45">
        <f t="shared" si="89"/>
        <v>20.9</v>
      </c>
      <c r="U73" s="50">
        <f t="shared" si="90"/>
        <v>92.2</v>
      </c>
      <c r="V73" s="31">
        <v>183</v>
      </c>
      <c r="W73" s="31">
        <v>199</v>
      </c>
      <c r="X73" s="31">
        <v>243</v>
      </c>
      <c r="Y73" s="33">
        <f t="shared" si="91"/>
        <v>224</v>
      </c>
      <c r="Z73" s="45">
        <f t="shared" si="92"/>
        <v>24.7</v>
      </c>
      <c r="AA73" s="50">
        <f t="shared" si="93"/>
        <v>95.3</v>
      </c>
      <c r="AC73" s="63">
        <f t="shared" ref="AC73:AC77" si="108">(G73-G72)/359</f>
        <v>2.5626740947075177E-2</v>
      </c>
      <c r="AD73" s="55">
        <f t="shared" ref="AD73:AE77" si="109">(H73-H72)/100</f>
        <v>-2.3000000000000007E-2</v>
      </c>
      <c r="AE73" s="55">
        <f t="shared" si="109"/>
        <v>0</v>
      </c>
      <c r="AF73" s="63">
        <f t="shared" ref="AF73:AF77" si="110">(M73-M72)/359</f>
        <v>2.3536524799723641E-2</v>
      </c>
      <c r="AG73" s="55">
        <f t="shared" ref="AG73:AH77" si="111">(N73-N72)/100</f>
        <v>-3.0999999999999996E-2</v>
      </c>
      <c r="AH73" s="55">
        <f t="shared" si="111"/>
        <v>0</v>
      </c>
      <c r="AI73" s="63">
        <f t="shared" ref="AI73:AI77" si="112">(S73-S72)/359</f>
        <v>2.7698333199382932E-2</v>
      </c>
      <c r="AJ73" s="55">
        <f t="shared" ref="AJ73:AK77" si="113">(T73-T72)/100</f>
        <v>-3.8000000000000006E-2</v>
      </c>
      <c r="AK73" s="55">
        <f t="shared" si="113"/>
        <v>0</v>
      </c>
      <c r="AL73" s="63">
        <f t="shared" ref="AL73:AL77" si="114">(Y73-Y72)/359</f>
        <v>2.6405158927004277E-2</v>
      </c>
      <c r="AM73" s="55">
        <f t="shared" ref="AM73:AN77" si="115">(Z73-Z72)/100</f>
        <v>-5.1999999999999991E-2</v>
      </c>
      <c r="AN73" s="55">
        <f t="shared" si="115"/>
        <v>-4.0000000000000565E-3</v>
      </c>
      <c r="AP73" s="72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P73" s="31">
        <v>193</v>
      </c>
      <c r="BQ73" s="31">
        <v>200</v>
      </c>
      <c r="BR73" s="31">
        <v>218</v>
      </c>
      <c r="BS73" s="33">
        <f t="shared" si="102"/>
        <v>223.2</v>
      </c>
      <c r="BT73" s="45">
        <f t="shared" si="103"/>
        <v>11.5</v>
      </c>
      <c r="BU73" s="50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 x14ac:dyDescent="0.4">
      <c r="B74" s="1236">
        <v>8</v>
      </c>
      <c r="C74" s="21" t="s">
        <v>224</v>
      </c>
      <c r="D74" s="32">
        <v>197</v>
      </c>
      <c r="E74" s="32">
        <v>199</v>
      </c>
      <c r="F74" s="32">
        <v>217</v>
      </c>
      <c r="G74" s="34">
        <f t="shared" si="82"/>
        <v>234</v>
      </c>
      <c r="H74" s="46">
        <f t="shared" si="83"/>
        <v>9.1999999999999993</v>
      </c>
      <c r="I74" s="51">
        <f t="shared" si="84"/>
        <v>85.1</v>
      </c>
      <c r="J74" s="32">
        <v>196</v>
      </c>
      <c r="K74" s="32">
        <v>198</v>
      </c>
      <c r="L74" s="32">
        <v>225</v>
      </c>
      <c r="M74" s="34">
        <f t="shared" si="85"/>
        <v>235.86206896551724</v>
      </c>
      <c r="N74" s="46">
        <f t="shared" si="86"/>
        <v>12.9</v>
      </c>
      <c r="O74" s="51">
        <f t="shared" si="87"/>
        <v>88.2</v>
      </c>
      <c r="P74" s="32">
        <v>194</v>
      </c>
      <c r="Q74" s="32">
        <v>197</v>
      </c>
      <c r="R74" s="32">
        <v>233</v>
      </c>
      <c r="S74" s="34">
        <f t="shared" si="88"/>
        <v>235.38461538461539</v>
      </c>
      <c r="T74" s="46">
        <f t="shared" si="89"/>
        <v>16.7</v>
      </c>
      <c r="U74" s="51">
        <f t="shared" si="90"/>
        <v>91.4</v>
      </c>
      <c r="V74" s="32">
        <v>193</v>
      </c>
      <c r="W74" s="32">
        <v>197</v>
      </c>
      <c r="X74" s="32">
        <v>242</v>
      </c>
      <c r="Y74" s="34">
        <f t="shared" si="91"/>
        <v>235.10204081632654</v>
      </c>
      <c r="Z74" s="46">
        <f t="shared" si="92"/>
        <v>20.200000000000003</v>
      </c>
      <c r="AA74" s="51">
        <f t="shared" si="93"/>
        <v>94.899999999999991</v>
      </c>
      <c r="AC74" s="64">
        <f t="shared" si="108"/>
        <v>3.0083565459610058E-2</v>
      </c>
      <c r="AD74" s="56">
        <f t="shared" si="109"/>
        <v>-2.3000000000000007E-2</v>
      </c>
      <c r="AE74" s="56">
        <f t="shared" si="109"/>
        <v>-4.0000000000000565E-3</v>
      </c>
      <c r="AF74" s="64">
        <f t="shared" si="110"/>
        <v>3.4898985047866003E-2</v>
      </c>
      <c r="AG74" s="56">
        <f t="shared" si="111"/>
        <v>-0.03</v>
      </c>
      <c r="AH74" s="56">
        <f t="shared" si="111"/>
        <v>-3.9999999999999151E-3</v>
      </c>
      <c r="AI74" s="64">
        <f t="shared" si="112"/>
        <v>3.1484631564217692E-2</v>
      </c>
      <c r="AJ74" s="56">
        <f t="shared" si="113"/>
        <v>-4.1999999999999996E-2</v>
      </c>
      <c r="AK74" s="56">
        <f t="shared" si="113"/>
        <v>-7.9999999999999724E-3</v>
      </c>
      <c r="AL74" s="64">
        <f t="shared" si="114"/>
        <v>3.092490478085386E-2</v>
      </c>
      <c r="AM74" s="56">
        <f t="shared" si="115"/>
        <v>-4.4999999999999964E-2</v>
      </c>
      <c r="AN74" s="56">
        <f t="shared" si="115"/>
        <v>-4.0000000000000565E-3</v>
      </c>
      <c r="AP74" s="74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P74" s="32">
        <v>197</v>
      </c>
      <c r="BQ74" s="32">
        <v>199</v>
      </c>
      <c r="BR74" s="32">
        <v>217</v>
      </c>
      <c r="BS74" s="34">
        <f t="shared" si="102"/>
        <v>234</v>
      </c>
      <c r="BT74" s="46">
        <f t="shared" si="103"/>
        <v>9.1999999999999993</v>
      </c>
      <c r="BU74" s="51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 x14ac:dyDescent="0.4">
      <c r="B75" s="1232">
        <v>8</v>
      </c>
      <c r="C75" s="17" t="s">
        <v>223</v>
      </c>
      <c r="D75" s="22">
        <v>200</v>
      </c>
      <c r="E75" s="22">
        <v>198</v>
      </c>
      <c r="F75" s="22">
        <v>217</v>
      </c>
      <c r="G75" s="28">
        <f t="shared" si="82"/>
        <v>246.31578947368422</v>
      </c>
      <c r="H75" s="47">
        <f t="shared" si="83"/>
        <v>8.7999999999999989</v>
      </c>
      <c r="I75" s="52">
        <f t="shared" si="84"/>
        <v>85.1</v>
      </c>
      <c r="J75" s="22">
        <v>201</v>
      </c>
      <c r="K75" s="22">
        <v>197</v>
      </c>
      <c r="L75" s="22">
        <v>224</v>
      </c>
      <c r="M75" s="28">
        <f t="shared" si="85"/>
        <v>248.88888888888889</v>
      </c>
      <c r="N75" s="47">
        <f t="shared" si="86"/>
        <v>12.1</v>
      </c>
      <c r="O75" s="52">
        <f t="shared" si="87"/>
        <v>87.8</v>
      </c>
      <c r="P75" s="22">
        <v>201</v>
      </c>
      <c r="Q75" s="22">
        <v>196</v>
      </c>
      <c r="R75" s="22">
        <v>232</v>
      </c>
      <c r="S75" s="28">
        <f t="shared" si="88"/>
        <v>248.33333333333334</v>
      </c>
      <c r="T75" s="47">
        <f t="shared" si="89"/>
        <v>15.5</v>
      </c>
      <c r="U75" s="52">
        <f t="shared" si="90"/>
        <v>91</v>
      </c>
      <c r="V75" s="22">
        <v>201</v>
      </c>
      <c r="W75" s="22">
        <v>194</v>
      </c>
      <c r="X75" s="22">
        <v>240</v>
      </c>
      <c r="Y75" s="28">
        <f t="shared" si="91"/>
        <v>249.13043478260869</v>
      </c>
      <c r="Z75" s="47">
        <f t="shared" si="92"/>
        <v>19.2</v>
      </c>
      <c r="AA75" s="52">
        <f t="shared" si="93"/>
        <v>94.1</v>
      </c>
      <c r="AC75" s="65">
        <f t="shared" si="108"/>
        <v>3.4305820260958832E-2</v>
      </c>
      <c r="AD75" s="57">
        <f t="shared" si="109"/>
        <v>-4.0000000000000036E-3</v>
      </c>
      <c r="AE75" s="57">
        <f t="shared" si="109"/>
        <v>0</v>
      </c>
      <c r="AF75" s="65">
        <f t="shared" si="110"/>
        <v>3.6286406471787318E-2</v>
      </c>
      <c r="AG75" s="57">
        <f t="shared" si="111"/>
        <v>-8.0000000000000071E-3</v>
      </c>
      <c r="AH75" s="57">
        <f t="shared" si="111"/>
        <v>-4.0000000000000565E-3</v>
      </c>
      <c r="AI75" s="65">
        <f t="shared" si="112"/>
        <v>3.6068852224841103E-2</v>
      </c>
      <c r="AJ75" s="57">
        <f t="shared" si="113"/>
        <v>-1.1999999999999993E-2</v>
      </c>
      <c r="AK75" s="57">
        <f t="shared" si="113"/>
        <v>-4.0000000000000565E-3</v>
      </c>
      <c r="AL75" s="65">
        <f t="shared" si="114"/>
        <v>3.9076306312763653E-2</v>
      </c>
      <c r="AM75" s="57">
        <f t="shared" si="115"/>
        <v>-1.0000000000000035E-2</v>
      </c>
      <c r="AN75" s="57">
        <f t="shared" si="115"/>
        <v>-7.9999999999999724E-3</v>
      </c>
      <c r="AP75" s="76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P75" s="22">
        <v>200</v>
      </c>
      <c r="BQ75" s="22">
        <v>198</v>
      </c>
      <c r="BR75" s="22">
        <v>217</v>
      </c>
      <c r="BS75" s="28">
        <f t="shared" si="102"/>
        <v>246.31578947368422</v>
      </c>
      <c r="BT75" s="47">
        <f t="shared" si="103"/>
        <v>8.7999999999999989</v>
      </c>
      <c r="BU75" s="52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 x14ac:dyDescent="0.4">
      <c r="B76" s="1233">
        <v>8</v>
      </c>
      <c r="C76" s="19" t="s">
        <v>222</v>
      </c>
      <c r="D76" s="31">
        <v>203</v>
      </c>
      <c r="E76" s="31">
        <v>197</v>
      </c>
      <c r="F76" s="31">
        <v>216</v>
      </c>
      <c r="G76" s="33">
        <f t="shared" si="82"/>
        <v>258.9473684210526</v>
      </c>
      <c r="H76" s="45">
        <f t="shared" si="83"/>
        <v>8.7999999999999989</v>
      </c>
      <c r="I76" s="50">
        <f t="shared" si="84"/>
        <v>84.7</v>
      </c>
      <c r="J76" s="31">
        <v>205</v>
      </c>
      <c r="K76" s="31">
        <v>196</v>
      </c>
      <c r="L76" s="31">
        <v>223</v>
      </c>
      <c r="M76" s="33">
        <f t="shared" si="85"/>
        <v>260</v>
      </c>
      <c r="N76" s="45">
        <f t="shared" si="86"/>
        <v>12.1</v>
      </c>
      <c r="O76" s="50">
        <f t="shared" si="87"/>
        <v>87.5</v>
      </c>
      <c r="P76" s="31">
        <v>207</v>
      </c>
      <c r="Q76" s="31">
        <v>194</v>
      </c>
      <c r="R76" s="31">
        <v>230</v>
      </c>
      <c r="S76" s="33">
        <f t="shared" si="88"/>
        <v>261.66666666666669</v>
      </c>
      <c r="T76" s="45">
        <f t="shared" si="89"/>
        <v>15.7</v>
      </c>
      <c r="U76" s="50">
        <f t="shared" si="90"/>
        <v>90.2</v>
      </c>
      <c r="V76" s="31">
        <v>208</v>
      </c>
      <c r="W76" s="31">
        <v>193</v>
      </c>
      <c r="X76" s="31">
        <v>236</v>
      </c>
      <c r="Y76" s="33">
        <f t="shared" si="91"/>
        <v>260.93023255813955</v>
      </c>
      <c r="Z76" s="45">
        <f t="shared" si="92"/>
        <v>18.2</v>
      </c>
      <c r="AA76" s="50">
        <f t="shared" si="93"/>
        <v>92.5</v>
      </c>
      <c r="AC76" s="63">
        <f t="shared" si="108"/>
        <v>3.518545667790636E-2</v>
      </c>
      <c r="AD76" s="55">
        <f t="shared" si="109"/>
        <v>0</v>
      </c>
      <c r="AE76" s="55">
        <f t="shared" si="109"/>
        <v>-3.9999999999999151E-3</v>
      </c>
      <c r="AF76" s="63">
        <f t="shared" si="110"/>
        <v>3.0950170225936251E-2</v>
      </c>
      <c r="AG76" s="55">
        <f t="shared" si="111"/>
        <v>0</v>
      </c>
      <c r="AH76" s="55">
        <f t="shared" si="111"/>
        <v>-2.9999999999999714E-3</v>
      </c>
      <c r="AI76" s="63">
        <f t="shared" si="112"/>
        <v>3.7140204271123516E-2</v>
      </c>
      <c r="AJ76" s="55">
        <f t="shared" si="113"/>
        <v>1.9999999999999931E-3</v>
      </c>
      <c r="AK76" s="55">
        <f t="shared" si="113"/>
        <v>-7.9999999999999724E-3</v>
      </c>
      <c r="AL76" s="63">
        <f t="shared" si="114"/>
        <v>3.2868517480587361E-2</v>
      </c>
      <c r="AM76" s="55">
        <f t="shared" si="115"/>
        <v>-0.01</v>
      </c>
      <c r="AN76" s="55">
        <f t="shared" si="115"/>
        <v>-1.5999999999999945E-2</v>
      </c>
      <c r="AP76" s="72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P76" s="31">
        <v>203</v>
      </c>
      <c r="BQ76" s="31">
        <v>197</v>
      </c>
      <c r="BR76" s="31">
        <v>216</v>
      </c>
      <c r="BS76" s="33">
        <f t="shared" si="102"/>
        <v>258.9473684210526</v>
      </c>
      <c r="BT76" s="45">
        <f t="shared" si="103"/>
        <v>8.7999999999999989</v>
      </c>
      <c r="BU76" s="50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 x14ac:dyDescent="0.4">
      <c r="B77" s="1233">
        <v>8</v>
      </c>
      <c r="C77" s="19" t="s">
        <v>221</v>
      </c>
      <c r="D77" s="31">
        <v>206</v>
      </c>
      <c r="E77" s="31">
        <v>196</v>
      </c>
      <c r="F77" s="31">
        <v>214</v>
      </c>
      <c r="G77" s="33">
        <f t="shared" si="82"/>
        <v>273.33333333333331</v>
      </c>
      <c r="H77" s="45">
        <f t="shared" si="83"/>
        <v>8.4</v>
      </c>
      <c r="I77" s="50">
        <f t="shared" si="84"/>
        <v>83.899999999999991</v>
      </c>
      <c r="J77" s="31">
        <v>208</v>
      </c>
      <c r="K77" s="31">
        <v>195</v>
      </c>
      <c r="L77" s="31">
        <v>221</v>
      </c>
      <c r="M77" s="33">
        <f t="shared" si="85"/>
        <v>270</v>
      </c>
      <c r="N77" s="45">
        <f t="shared" si="86"/>
        <v>11.799999999999999</v>
      </c>
      <c r="O77" s="50">
        <f t="shared" si="87"/>
        <v>86.7</v>
      </c>
      <c r="P77" s="31">
        <v>211</v>
      </c>
      <c r="Q77" s="31">
        <v>193</v>
      </c>
      <c r="R77" s="31">
        <v>227</v>
      </c>
      <c r="S77" s="33">
        <f t="shared" si="88"/>
        <v>271.76470588235293</v>
      </c>
      <c r="T77" s="45">
        <f t="shared" si="89"/>
        <v>15</v>
      </c>
      <c r="U77" s="50">
        <f t="shared" si="90"/>
        <v>89</v>
      </c>
      <c r="V77" s="31">
        <v>214</v>
      </c>
      <c r="W77" s="31">
        <v>191</v>
      </c>
      <c r="X77" s="31">
        <v>233</v>
      </c>
      <c r="Y77" s="33">
        <f t="shared" si="91"/>
        <v>272.85714285714283</v>
      </c>
      <c r="Z77" s="45">
        <f t="shared" si="92"/>
        <v>18</v>
      </c>
      <c r="AA77" s="50">
        <f t="shared" si="93"/>
        <v>91.4</v>
      </c>
      <c r="AC77" s="63">
        <f t="shared" si="108"/>
        <v>4.0072325660949058E-2</v>
      </c>
      <c r="AD77" s="55">
        <f t="shared" si="109"/>
        <v>-3.9999999999999862E-3</v>
      </c>
      <c r="AE77" s="55">
        <f t="shared" si="109"/>
        <v>-8.0000000000001129E-3</v>
      </c>
      <c r="AF77" s="63">
        <f t="shared" si="110"/>
        <v>2.7855153203342618E-2</v>
      </c>
      <c r="AG77" s="55">
        <f t="shared" si="111"/>
        <v>-3.000000000000007E-3</v>
      </c>
      <c r="AH77" s="55">
        <f t="shared" si="111"/>
        <v>-7.9999999999999724E-3</v>
      </c>
      <c r="AI77" s="63">
        <f t="shared" si="112"/>
        <v>2.81282429406302E-2</v>
      </c>
      <c r="AJ77" s="55">
        <f t="shared" si="113"/>
        <v>-6.9999999999999932E-3</v>
      </c>
      <c r="AK77" s="55">
        <f t="shared" si="113"/>
        <v>-1.2000000000000028E-2</v>
      </c>
      <c r="AL77" s="63">
        <f t="shared" si="114"/>
        <v>3.322259136212613E-2</v>
      </c>
      <c r="AM77" s="55">
        <f t="shared" si="115"/>
        <v>-1.9999999999999931E-3</v>
      </c>
      <c r="AN77" s="55">
        <f t="shared" si="115"/>
        <v>-1.0999999999999944E-2</v>
      </c>
      <c r="AP77" s="72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P77" s="31">
        <v>206</v>
      </c>
      <c r="BQ77" s="31">
        <v>196</v>
      </c>
      <c r="BR77" s="31">
        <v>214</v>
      </c>
      <c r="BS77" s="33">
        <f t="shared" si="102"/>
        <v>273.33333333333331</v>
      </c>
      <c r="BT77" s="45">
        <f t="shared" si="103"/>
        <v>8.4</v>
      </c>
      <c r="BU77" s="50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8" thickBot="1" x14ac:dyDescent="0.45">
      <c r="B78" s="1234">
        <v>8</v>
      </c>
      <c r="C78" s="41" t="s">
        <v>220</v>
      </c>
      <c r="D78" s="42">
        <v>210</v>
      </c>
      <c r="E78" s="42">
        <v>195</v>
      </c>
      <c r="F78" s="42">
        <v>211</v>
      </c>
      <c r="G78" s="43">
        <f t="shared" si="82"/>
        <v>296.25</v>
      </c>
      <c r="H78" s="48">
        <f t="shared" si="83"/>
        <v>7.6</v>
      </c>
      <c r="I78" s="53">
        <f t="shared" si="84"/>
        <v>82.699999999999989</v>
      </c>
      <c r="J78" s="42">
        <v>215</v>
      </c>
      <c r="K78" s="42">
        <v>193</v>
      </c>
      <c r="L78" s="42">
        <v>216</v>
      </c>
      <c r="M78" s="43">
        <f t="shared" si="85"/>
        <v>297.39130434782606</v>
      </c>
      <c r="N78" s="48">
        <f t="shared" si="86"/>
        <v>10.6</v>
      </c>
      <c r="O78" s="53">
        <f t="shared" si="87"/>
        <v>84.7</v>
      </c>
      <c r="P78" s="42">
        <v>219</v>
      </c>
      <c r="Q78" s="42">
        <v>191</v>
      </c>
      <c r="R78" s="42">
        <v>221</v>
      </c>
      <c r="S78" s="43">
        <f t="shared" si="88"/>
        <v>296</v>
      </c>
      <c r="T78" s="48">
        <f t="shared" si="89"/>
        <v>13.600000000000001</v>
      </c>
      <c r="U78" s="53">
        <f t="shared" si="90"/>
        <v>86.7</v>
      </c>
      <c r="V78" s="42">
        <v>222</v>
      </c>
      <c r="W78" s="42">
        <v>189</v>
      </c>
      <c r="X78" s="42">
        <v>226</v>
      </c>
      <c r="Y78" s="43">
        <f t="shared" si="91"/>
        <v>293.51351351351354</v>
      </c>
      <c r="Z78" s="48">
        <f t="shared" si="92"/>
        <v>16.400000000000002</v>
      </c>
      <c r="AA78" s="53">
        <f t="shared" si="93"/>
        <v>88.6</v>
      </c>
      <c r="AC78" s="67">
        <f t="shared" ref="AC78" si="116">(G78-G77)/359</f>
        <v>6.3834726090993554E-2</v>
      </c>
      <c r="AD78" s="68">
        <f t="shared" ref="AD78" si="117">(H78-H77)/100</f>
        <v>-8.0000000000000071E-3</v>
      </c>
      <c r="AE78" s="68">
        <f t="shared" ref="AE78" si="118">(I78-I77)/100</f>
        <v>-1.2000000000000028E-2</v>
      </c>
      <c r="AF78" s="67">
        <f t="shared" ref="AF78" si="119">(M78-M77)/359</f>
        <v>7.6298897904807983E-2</v>
      </c>
      <c r="AG78" s="68">
        <f t="shared" ref="AG78" si="120">(N78-N77)/100</f>
        <v>-1.1999999999999993E-2</v>
      </c>
      <c r="AH78" s="68">
        <f t="shared" ref="AH78" si="121">(O78-O77)/100</f>
        <v>-0.02</v>
      </c>
      <c r="AI78" s="67">
        <f t="shared" ref="AI78" si="122">(S78-S77)/359</f>
        <v>6.7507783057512732E-2</v>
      </c>
      <c r="AJ78" s="68">
        <f t="shared" ref="AJ78" si="123">(T78-T77)/100</f>
        <v>-1.3999999999999986E-2</v>
      </c>
      <c r="AK78" s="68">
        <f t="shared" ref="AK78" si="124">(U78-U77)/100</f>
        <v>-2.2999999999999972E-2</v>
      </c>
      <c r="AL78" s="67">
        <f t="shared" ref="AL78" si="125">(Y78-Y77)/359</f>
        <v>5.7538636925823707E-2</v>
      </c>
      <c r="AM78" s="68">
        <f t="shared" ref="AM78" si="126">(Z78-Z77)/100</f>
        <v>-1.599999999999998E-2</v>
      </c>
      <c r="AN78" s="68">
        <f t="shared" ref="AN78" si="127">(AA78-AA77)/100</f>
        <v>-2.8000000000000115E-2</v>
      </c>
      <c r="AP78" s="81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P78" s="42">
        <v>213</v>
      </c>
      <c r="BQ78" s="42">
        <v>195</v>
      </c>
      <c r="BR78" s="42">
        <v>208</v>
      </c>
      <c r="BS78" s="43">
        <f t="shared" si="102"/>
        <v>-43.333333333333336</v>
      </c>
      <c r="BT78" s="48">
        <f t="shared" si="103"/>
        <v>8.5</v>
      </c>
      <c r="BU78" s="53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 x14ac:dyDescent="0.4">
      <c r="B79" s="1235">
        <v>7</v>
      </c>
      <c r="C79" s="38" t="s">
        <v>233</v>
      </c>
      <c r="D79" s="39">
        <v>139</v>
      </c>
      <c r="E79" s="39">
        <v>181</v>
      </c>
      <c r="F79" s="39">
        <v>184</v>
      </c>
      <c r="G79" s="40">
        <f t="shared" si="82"/>
        <v>184</v>
      </c>
      <c r="H79" s="44">
        <f t="shared" si="83"/>
        <v>24.5</v>
      </c>
      <c r="I79" s="49">
        <f t="shared" si="84"/>
        <v>72.2</v>
      </c>
      <c r="J79" s="39">
        <v>126</v>
      </c>
      <c r="K79" s="39">
        <v>183</v>
      </c>
      <c r="L79" s="39">
        <v>188</v>
      </c>
      <c r="M79" s="40">
        <f t="shared" si="85"/>
        <v>184.83870967741936</v>
      </c>
      <c r="N79" s="44">
        <f t="shared" si="86"/>
        <v>33</v>
      </c>
      <c r="O79" s="49">
        <f t="shared" si="87"/>
        <v>73.7</v>
      </c>
      <c r="P79" s="39">
        <v>111</v>
      </c>
      <c r="Q79" s="39">
        <v>185</v>
      </c>
      <c r="R79" s="39">
        <v>191</v>
      </c>
      <c r="S79" s="40">
        <f t="shared" si="88"/>
        <v>184.5</v>
      </c>
      <c r="T79" s="44">
        <f t="shared" si="89"/>
        <v>41.9</v>
      </c>
      <c r="U79" s="49">
        <f t="shared" si="90"/>
        <v>74.900000000000006</v>
      </c>
      <c r="V79" s="39">
        <v>96</v>
      </c>
      <c r="W79" s="39">
        <v>187</v>
      </c>
      <c r="X79" s="39">
        <v>195</v>
      </c>
      <c r="Y79" s="40">
        <f t="shared" si="91"/>
        <v>184.84848484848484</v>
      </c>
      <c r="Z79" s="44">
        <f t="shared" si="92"/>
        <v>50.8</v>
      </c>
      <c r="AA79" s="49">
        <f t="shared" si="93"/>
        <v>76.5</v>
      </c>
      <c r="AC79" s="61">
        <f t="shared" ref="AC79:AC85" si="128">(G79-G80)/359</f>
        <v>-1.1142061281337047E-2</v>
      </c>
      <c r="AD79" s="62">
        <f t="shared" ref="AD79:AE85" si="129">(H79-H80)/100</f>
        <v>3.000000000000007E-3</v>
      </c>
      <c r="AE79" s="62">
        <f t="shared" si="129"/>
        <v>-6.9999999999998865E-3</v>
      </c>
      <c r="AF79" s="61">
        <f t="shared" ref="AF79:AF85" si="130">(M79-M80)/359</f>
        <v>-1.0397545665763777E-2</v>
      </c>
      <c r="AG79" s="62">
        <f t="shared" ref="AG79:AH85" si="131">(N79-N80)/100</f>
        <v>0</v>
      </c>
      <c r="AH79" s="62">
        <f t="shared" si="131"/>
        <v>-1.2000000000000028E-2</v>
      </c>
      <c r="AI79" s="61">
        <f t="shared" ref="AI79:AI85" si="132">(S79-S80)/359</f>
        <v>-1.1628687451756872E-2</v>
      </c>
      <c r="AJ79" s="62">
        <f t="shared" ref="AJ79:AK85" si="133">(T79-T80)/100</f>
        <v>-3.9999999999999862E-3</v>
      </c>
      <c r="AK79" s="62">
        <f t="shared" si="133"/>
        <v>-0.02</v>
      </c>
      <c r="AL79" s="61">
        <f t="shared" ref="AL79:AL85" si="134">(Y79-Y80)/359</f>
        <v>-9.4340091063014712E-3</v>
      </c>
      <c r="AM79" s="62">
        <f t="shared" ref="AM79:AN85" si="135">(Z79-Z80)/100</f>
        <v>-2.0000000000000282E-3</v>
      </c>
      <c r="AN79" s="62">
        <f t="shared" si="135"/>
        <v>-1.9000000000000059E-2</v>
      </c>
      <c r="AP79" s="69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P79" s="39">
        <v>139</v>
      </c>
      <c r="BQ79" s="39">
        <v>181</v>
      </c>
      <c r="BR79" s="39">
        <v>184</v>
      </c>
      <c r="BS79" s="40">
        <f t="shared" si="102"/>
        <v>184</v>
      </c>
      <c r="BT79" s="44">
        <f t="shared" si="103"/>
        <v>24.5</v>
      </c>
      <c r="BU79" s="49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 x14ac:dyDescent="0.4">
      <c r="B80" s="1233">
        <v>7</v>
      </c>
      <c r="C80" s="19" t="s">
        <v>232</v>
      </c>
      <c r="D80" s="31">
        <v>141</v>
      </c>
      <c r="E80" s="31">
        <v>180</v>
      </c>
      <c r="F80" s="31">
        <v>186</v>
      </c>
      <c r="G80" s="33">
        <f t="shared" si="82"/>
        <v>188</v>
      </c>
      <c r="H80" s="45">
        <f t="shared" si="83"/>
        <v>24.2</v>
      </c>
      <c r="I80" s="50">
        <f t="shared" si="84"/>
        <v>72.899999999999991</v>
      </c>
      <c r="J80" s="31">
        <v>128</v>
      </c>
      <c r="K80" s="31">
        <v>182</v>
      </c>
      <c r="L80" s="31">
        <v>191</v>
      </c>
      <c r="M80" s="33">
        <f t="shared" si="85"/>
        <v>188.57142857142856</v>
      </c>
      <c r="N80" s="45">
        <f t="shared" si="86"/>
        <v>33</v>
      </c>
      <c r="O80" s="50">
        <f t="shared" si="87"/>
        <v>74.900000000000006</v>
      </c>
      <c r="P80" s="31">
        <v>113</v>
      </c>
      <c r="Q80" s="31">
        <v>184</v>
      </c>
      <c r="R80" s="31">
        <v>196</v>
      </c>
      <c r="S80" s="33">
        <f t="shared" si="88"/>
        <v>188.67469879518072</v>
      </c>
      <c r="T80" s="45">
        <f t="shared" si="89"/>
        <v>42.3</v>
      </c>
      <c r="U80" s="50">
        <f t="shared" si="90"/>
        <v>76.900000000000006</v>
      </c>
      <c r="V80" s="31">
        <v>98</v>
      </c>
      <c r="W80" s="31">
        <v>186</v>
      </c>
      <c r="X80" s="31">
        <v>200</v>
      </c>
      <c r="Y80" s="33">
        <f t="shared" si="91"/>
        <v>188.23529411764707</v>
      </c>
      <c r="Z80" s="45">
        <f t="shared" si="92"/>
        <v>51</v>
      </c>
      <c r="AA80" s="50">
        <f t="shared" si="93"/>
        <v>78.400000000000006</v>
      </c>
      <c r="AC80" s="63">
        <f t="shared" si="128"/>
        <v>-1.1901747277791868E-2</v>
      </c>
      <c r="AD80" s="55">
        <f t="shared" si="129"/>
        <v>7.9999999999999724E-3</v>
      </c>
      <c r="AE80" s="55">
        <f t="shared" si="129"/>
        <v>-8.0000000000001129E-3</v>
      </c>
      <c r="AF80" s="63">
        <f t="shared" si="130"/>
        <v>-1.1167734233598191E-2</v>
      </c>
      <c r="AG80" s="55">
        <f t="shared" si="131"/>
        <v>0.01</v>
      </c>
      <c r="AH80" s="55">
        <f t="shared" si="131"/>
        <v>-1.1999999999999886E-2</v>
      </c>
      <c r="AI80" s="63">
        <f t="shared" si="132"/>
        <v>-8.8500085144042635E-3</v>
      </c>
      <c r="AJ80" s="55">
        <f t="shared" si="133"/>
        <v>1.6000000000000014E-2</v>
      </c>
      <c r="AK80" s="55">
        <f t="shared" si="133"/>
        <v>-1.0999999999999944E-2</v>
      </c>
      <c r="AL80" s="63">
        <f t="shared" si="134"/>
        <v>-9.8312305423561442E-3</v>
      </c>
      <c r="AM80" s="55">
        <f t="shared" si="135"/>
        <v>1.2000000000000028E-2</v>
      </c>
      <c r="AN80" s="55">
        <f t="shared" si="135"/>
        <v>-0.02</v>
      </c>
      <c r="AP80" s="72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P80" s="31">
        <v>141</v>
      </c>
      <c r="BQ80" s="31">
        <v>180</v>
      </c>
      <c r="BR80" s="31">
        <v>186</v>
      </c>
      <c r="BS80" s="33">
        <f t="shared" si="102"/>
        <v>188</v>
      </c>
      <c r="BT80" s="45">
        <f t="shared" si="103"/>
        <v>24.2</v>
      </c>
      <c r="BU80" s="50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 x14ac:dyDescent="0.4">
      <c r="B81" s="1233">
        <v>7</v>
      </c>
      <c r="C81" s="19" t="s">
        <v>231</v>
      </c>
      <c r="D81" s="31">
        <v>144</v>
      </c>
      <c r="E81" s="31">
        <v>179</v>
      </c>
      <c r="F81" s="31">
        <v>188</v>
      </c>
      <c r="G81" s="33">
        <f t="shared" si="82"/>
        <v>192.27272727272728</v>
      </c>
      <c r="H81" s="45">
        <f t="shared" si="83"/>
        <v>23.400000000000002</v>
      </c>
      <c r="I81" s="50">
        <f t="shared" si="84"/>
        <v>73.7</v>
      </c>
      <c r="J81" s="31">
        <v>132</v>
      </c>
      <c r="K81" s="31">
        <v>181</v>
      </c>
      <c r="L81" s="31">
        <v>194</v>
      </c>
      <c r="M81" s="33">
        <f t="shared" si="85"/>
        <v>192.58064516129031</v>
      </c>
      <c r="N81" s="45">
        <f t="shared" si="86"/>
        <v>32</v>
      </c>
      <c r="O81" s="50">
        <f t="shared" si="87"/>
        <v>76.099999999999994</v>
      </c>
      <c r="P81" s="31">
        <v>118</v>
      </c>
      <c r="Q81" s="31">
        <v>183</v>
      </c>
      <c r="R81" s="31">
        <v>199</v>
      </c>
      <c r="S81" s="33">
        <f t="shared" si="88"/>
        <v>191.85185185185185</v>
      </c>
      <c r="T81" s="45">
        <f t="shared" si="89"/>
        <v>40.699999999999996</v>
      </c>
      <c r="U81" s="50">
        <f t="shared" si="90"/>
        <v>78</v>
      </c>
      <c r="V81" s="31">
        <v>103</v>
      </c>
      <c r="W81" s="31">
        <v>185</v>
      </c>
      <c r="X81" s="31">
        <v>205</v>
      </c>
      <c r="Y81" s="33">
        <f t="shared" si="91"/>
        <v>191.76470588235293</v>
      </c>
      <c r="Z81" s="45">
        <f t="shared" si="92"/>
        <v>49.8</v>
      </c>
      <c r="AA81" s="50">
        <f t="shared" si="93"/>
        <v>80.400000000000006</v>
      </c>
      <c r="AC81" s="63">
        <f t="shared" si="128"/>
        <v>-8.5685513553622594E-3</v>
      </c>
      <c r="AD81" s="55">
        <f t="shared" si="129"/>
        <v>8.0000000000000071E-3</v>
      </c>
      <c r="AE81" s="55">
        <f t="shared" si="129"/>
        <v>-7.9999999999999724E-3</v>
      </c>
      <c r="AF81" s="63">
        <f t="shared" si="130"/>
        <v>-9.5246652888849419E-3</v>
      </c>
      <c r="AG81" s="55">
        <f t="shared" si="131"/>
        <v>1.4000000000000021E-2</v>
      </c>
      <c r="AH81" s="55">
        <f t="shared" si="131"/>
        <v>-8.0000000000001129E-3</v>
      </c>
      <c r="AI81" s="63">
        <f t="shared" si="132"/>
        <v>-9.8405669436310277E-3</v>
      </c>
      <c r="AJ81" s="55">
        <f t="shared" si="133"/>
        <v>2.0999999999999942E-2</v>
      </c>
      <c r="AK81" s="55">
        <f t="shared" si="133"/>
        <v>-1.2000000000000028E-2</v>
      </c>
      <c r="AL81" s="63">
        <f t="shared" si="134"/>
        <v>-1.0304210705906005E-2</v>
      </c>
      <c r="AM81" s="55">
        <f t="shared" si="135"/>
        <v>3.1999999999999959E-2</v>
      </c>
      <c r="AN81" s="55">
        <f t="shared" si="135"/>
        <v>-1.1999999999999886E-2</v>
      </c>
      <c r="AP81" s="72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P81" s="31">
        <v>144</v>
      </c>
      <c r="BQ81" s="31">
        <v>179</v>
      </c>
      <c r="BR81" s="31">
        <v>188</v>
      </c>
      <c r="BS81" s="33">
        <f t="shared" si="102"/>
        <v>192.27272727272728</v>
      </c>
      <c r="BT81" s="45">
        <f t="shared" si="103"/>
        <v>23.400000000000002</v>
      </c>
      <c r="BU81" s="50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 x14ac:dyDescent="0.4">
      <c r="B82" s="1233">
        <v>7</v>
      </c>
      <c r="C82" s="19" t="s">
        <v>230</v>
      </c>
      <c r="D82" s="31">
        <v>147</v>
      </c>
      <c r="E82" s="31">
        <v>179</v>
      </c>
      <c r="F82" s="31">
        <v>190</v>
      </c>
      <c r="G82" s="33">
        <f t="shared" si="82"/>
        <v>195.34883720930233</v>
      </c>
      <c r="H82" s="45">
        <f t="shared" si="83"/>
        <v>22.6</v>
      </c>
      <c r="I82" s="50">
        <f t="shared" si="84"/>
        <v>74.5</v>
      </c>
      <c r="J82" s="31">
        <v>136</v>
      </c>
      <c r="K82" s="31">
        <v>180</v>
      </c>
      <c r="L82" s="31">
        <v>196</v>
      </c>
      <c r="M82" s="33">
        <f t="shared" si="85"/>
        <v>196</v>
      </c>
      <c r="N82" s="45">
        <f t="shared" si="86"/>
        <v>30.599999999999998</v>
      </c>
      <c r="O82" s="50">
        <f t="shared" si="87"/>
        <v>76.900000000000006</v>
      </c>
      <c r="P82" s="31">
        <v>124</v>
      </c>
      <c r="Q82" s="31">
        <v>182</v>
      </c>
      <c r="R82" s="31">
        <v>202</v>
      </c>
      <c r="S82" s="33">
        <f t="shared" si="88"/>
        <v>195.38461538461539</v>
      </c>
      <c r="T82" s="45">
        <f t="shared" si="89"/>
        <v>38.6</v>
      </c>
      <c r="U82" s="50">
        <f t="shared" si="90"/>
        <v>79.2</v>
      </c>
      <c r="V82" s="31">
        <v>111</v>
      </c>
      <c r="W82" s="31">
        <v>183</v>
      </c>
      <c r="X82" s="31">
        <v>208</v>
      </c>
      <c r="Y82" s="33">
        <f t="shared" si="91"/>
        <v>195.46391752577318</v>
      </c>
      <c r="Z82" s="45">
        <f t="shared" si="92"/>
        <v>46.6</v>
      </c>
      <c r="AA82" s="50">
        <f t="shared" si="93"/>
        <v>81.599999999999994</v>
      </c>
      <c r="AC82" s="63">
        <f t="shared" si="128"/>
        <v>-1.0238309288579705E-2</v>
      </c>
      <c r="AD82" s="55">
        <f t="shared" si="129"/>
        <v>1.1000000000000015E-2</v>
      </c>
      <c r="AE82" s="55">
        <f t="shared" si="129"/>
        <v>-4.0000000000000565E-3</v>
      </c>
      <c r="AF82" s="63">
        <f t="shared" si="130"/>
        <v>-9.1524074810982667E-3</v>
      </c>
      <c r="AG82" s="55">
        <f t="shared" si="131"/>
        <v>2.1999999999999992E-2</v>
      </c>
      <c r="AH82" s="55">
        <f t="shared" si="131"/>
        <v>-3.9999999999999151E-3</v>
      </c>
      <c r="AI82" s="63">
        <f t="shared" si="132"/>
        <v>-1.2093069673105557E-2</v>
      </c>
      <c r="AJ82" s="55">
        <f t="shared" si="133"/>
        <v>2.8000000000000042E-2</v>
      </c>
      <c r="AK82" s="55">
        <f t="shared" si="133"/>
        <v>-7.9999999999999724E-3</v>
      </c>
      <c r="AL82" s="63">
        <f t="shared" si="134"/>
        <v>-8.9213067991461663E-3</v>
      </c>
      <c r="AM82" s="55">
        <f t="shared" si="135"/>
        <v>3.7000000000000026E-2</v>
      </c>
      <c r="AN82" s="55">
        <f t="shared" si="135"/>
        <v>-7.9999999999999724E-3</v>
      </c>
      <c r="AP82" s="72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P82" s="31">
        <v>147</v>
      </c>
      <c r="BQ82" s="31">
        <v>179</v>
      </c>
      <c r="BR82" s="31">
        <v>190</v>
      </c>
      <c r="BS82" s="33">
        <f t="shared" si="102"/>
        <v>195.34883720930233</v>
      </c>
      <c r="BT82" s="45">
        <f t="shared" si="103"/>
        <v>22.6</v>
      </c>
      <c r="BU82" s="50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 x14ac:dyDescent="0.4">
      <c r="B83" s="1236">
        <v>7</v>
      </c>
      <c r="C83" s="21" t="s">
        <v>229</v>
      </c>
      <c r="D83" s="32">
        <v>150</v>
      </c>
      <c r="E83" s="32">
        <v>178</v>
      </c>
      <c r="F83" s="32">
        <v>191</v>
      </c>
      <c r="G83" s="34">
        <f t="shared" si="82"/>
        <v>199.02439024390245</v>
      </c>
      <c r="H83" s="46">
        <f t="shared" si="83"/>
        <v>21.5</v>
      </c>
      <c r="I83" s="51">
        <f t="shared" si="84"/>
        <v>74.900000000000006</v>
      </c>
      <c r="J83" s="32">
        <v>141</v>
      </c>
      <c r="K83" s="32">
        <v>179</v>
      </c>
      <c r="L83" s="32">
        <v>197</v>
      </c>
      <c r="M83" s="34">
        <f t="shared" si="85"/>
        <v>199.28571428571428</v>
      </c>
      <c r="N83" s="46">
        <f t="shared" si="86"/>
        <v>28.4</v>
      </c>
      <c r="O83" s="51">
        <f t="shared" si="87"/>
        <v>77.3</v>
      </c>
      <c r="P83" s="32">
        <v>131</v>
      </c>
      <c r="Q83" s="32">
        <v>180</v>
      </c>
      <c r="R83" s="32">
        <v>204</v>
      </c>
      <c r="S83" s="34">
        <f t="shared" si="88"/>
        <v>199.72602739726028</v>
      </c>
      <c r="T83" s="46">
        <f t="shared" si="89"/>
        <v>35.799999999999997</v>
      </c>
      <c r="U83" s="51">
        <f t="shared" si="90"/>
        <v>80</v>
      </c>
      <c r="V83" s="32">
        <v>120</v>
      </c>
      <c r="W83" s="32">
        <v>182</v>
      </c>
      <c r="X83" s="32">
        <v>210</v>
      </c>
      <c r="Y83" s="34">
        <f t="shared" si="91"/>
        <v>198.66666666666666</v>
      </c>
      <c r="Z83" s="46">
        <f t="shared" si="92"/>
        <v>42.9</v>
      </c>
      <c r="AA83" s="51">
        <f t="shared" si="93"/>
        <v>82.399999999999991</v>
      </c>
      <c r="AC83" s="64">
        <f t="shared" si="128"/>
        <v>2.9780102814955717E-2</v>
      </c>
      <c r="AD83" s="56">
        <f t="shared" si="129"/>
        <v>2.6999999999999993E-2</v>
      </c>
      <c r="AE83" s="56">
        <f t="shared" si="129"/>
        <v>0</v>
      </c>
      <c r="AF83" s="64">
        <f t="shared" si="130"/>
        <v>-1.1820884342595005E-2</v>
      </c>
      <c r="AG83" s="56">
        <f t="shared" si="131"/>
        <v>2.5999999999999978E-2</v>
      </c>
      <c r="AH83" s="56">
        <f t="shared" si="131"/>
        <v>-3.0000000000001137E-3</v>
      </c>
      <c r="AI83" s="64">
        <f t="shared" si="132"/>
        <v>-9.9096230983062514E-3</v>
      </c>
      <c r="AJ83" s="56">
        <f t="shared" si="133"/>
        <v>3.0999999999999944E-2</v>
      </c>
      <c r="AK83" s="56">
        <f t="shared" si="133"/>
        <v>-4.0000000000000565E-3</v>
      </c>
      <c r="AL83" s="64">
        <f t="shared" si="134"/>
        <v>-1.3225536155083005E-2</v>
      </c>
      <c r="AM83" s="56">
        <f t="shared" si="135"/>
        <v>4.1999999999999954E-2</v>
      </c>
      <c r="AN83" s="56">
        <f t="shared" si="135"/>
        <v>-7.0000000000000288E-3</v>
      </c>
      <c r="AP83" s="74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P83" s="32">
        <v>150</v>
      </c>
      <c r="BQ83" s="32">
        <v>178</v>
      </c>
      <c r="BR83" s="32">
        <v>191</v>
      </c>
      <c r="BS83" s="34">
        <f t="shared" si="102"/>
        <v>199.02439024390245</v>
      </c>
      <c r="BT83" s="46">
        <f t="shared" si="103"/>
        <v>21.5</v>
      </c>
      <c r="BU83" s="51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 x14ac:dyDescent="0.4">
      <c r="B84" s="1232">
        <v>7</v>
      </c>
      <c r="C84" s="17" t="s">
        <v>228</v>
      </c>
      <c r="D84" s="22">
        <v>155</v>
      </c>
      <c r="E84" s="22">
        <v>186</v>
      </c>
      <c r="F84" s="22">
        <v>191</v>
      </c>
      <c r="G84" s="28">
        <f t="shared" si="82"/>
        <v>188.33333333333334</v>
      </c>
      <c r="H84" s="47">
        <f t="shared" si="83"/>
        <v>18.8</v>
      </c>
      <c r="I84" s="52">
        <f t="shared" si="84"/>
        <v>74.900000000000006</v>
      </c>
      <c r="J84" s="22">
        <v>147</v>
      </c>
      <c r="K84" s="22">
        <v>178</v>
      </c>
      <c r="L84" s="22">
        <v>198</v>
      </c>
      <c r="M84" s="28">
        <f t="shared" si="85"/>
        <v>203.52941176470588</v>
      </c>
      <c r="N84" s="47">
        <f t="shared" si="86"/>
        <v>25.8</v>
      </c>
      <c r="O84" s="52">
        <f t="shared" si="87"/>
        <v>77.600000000000009</v>
      </c>
      <c r="P84" s="22">
        <v>138</v>
      </c>
      <c r="Q84" s="22">
        <v>179</v>
      </c>
      <c r="R84" s="22">
        <v>205</v>
      </c>
      <c r="S84" s="28">
        <f t="shared" si="88"/>
        <v>203.28358208955223</v>
      </c>
      <c r="T84" s="47">
        <f t="shared" si="89"/>
        <v>32.700000000000003</v>
      </c>
      <c r="U84" s="52">
        <f t="shared" si="90"/>
        <v>80.400000000000006</v>
      </c>
      <c r="V84" s="22">
        <v>130</v>
      </c>
      <c r="W84" s="22">
        <v>180</v>
      </c>
      <c r="X84" s="22">
        <v>212</v>
      </c>
      <c r="Y84" s="28">
        <f t="shared" si="91"/>
        <v>203.41463414634146</v>
      </c>
      <c r="Z84" s="47">
        <f t="shared" si="92"/>
        <v>38.700000000000003</v>
      </c>
      <c r="AA84" s="52">
        <f t="shared" si="93"/>
        <v>83.1</v>
      </c>
      <c r="AC84" s="65">
        <f t="shared" si="128"/>
        <v>-6.2885118595424963E-2</v>
      </c>
      <c r="AD84" s="57">
        <f t="shared" si="129"/>
        <v>1.6000000000000014E-2</v>
      </c>
      <c r="AE84" s="57">
        <f t="shared" si="129"/>
        <v>-3.9999999999999151E-3</v>
      </c>
      <c r="AF84" s="65">
        <f t="shared" si="130"/>
        <v>-1.8023922660986395E-2</v>
      </c>
      <c r="AG84" s="57">
        <f t="shared" si="131"/>
        <v>2.6999999999999993E-2</v>
      </c>
      <c r="AH84" s="57">
        <f t="shared" si="131"/>
        <v>-3.9999999999999151E-3</v>
      </c>
      <c r="AI84" s="65">
        <f t="shared" si="132"/>
        <v>-1.5923169666985443E-2</v>
      </c>
      <c r="AJ84" s="57">
        <f t="shared" si="133"/>
        <v>3.6000000000000053E-2</v>
      </c>
      <c r="AK84" s="57">
        <f t="shared" si="133"/>
        <v>-4.0000000000000565E-3</v>
      </c>
      <c r="AL84" s="65">
        <f t="shared" si="134"/>
        <v>-1.6085111539965842E-2</v>
      </c>
      <c r="AM84" s="57">
        <f t="shared" si="135"/>
        <v>4.000000000000007E-2</v>
      </c>
      <c r="AN84" s="57">
        <f t="shared" si="135"/>
        <v>-4.0000000000000565E-3</v>
      </c>
      <c r="AP84" s="76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P84" s="22">
        <v>155</v>
      </c>
      <c r="BQ84" s="22">
        <v>186</v>
      </c>
      <c r="BR84" s="22">
        <v>191</v>
      </c>
      <c r="BS84" s="28">
        <f t="shared" si="102"/>
        <v>188.33333333333334</v>
      </c>
      <c r="BT84" s="47">
        <f t="shared" si="103"/>
        <v>18.8</v>
      </c>
      <c r="BU84" s="52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 x14ac:dyDescent="0.4">
      <c r="B85" s="1233">
        <v>7</v>
      </c>
      <c r="C85" s="19" t="s">
        <v>227</v>
      </c>
      <c r="D85" s="31">
        <v>159</v>
      </c>
      <c r="E85" s="31">
        <v>175</v>
      </c>
      <c r="F85" s="31">
        <v>192</v>
      </c>
      <c r="G85" s="33">
        <f t="shared" si="82"/>
        <v>210.90909090909091</v>
      </c>
      <c r="H85" s="45">
        <f t="shared" si="83"/>
        <v>17.2</v>
      </c>
      <c r="I85" s="50">
        <f t="shared" si="84"/>
        <v>75.3</v>
      </c>
      <c r="J85" s="31">
        <v>153</v>
      </c>
      <c r="K85" s="31">
        <v>176</v>
      </c>
      <c r="L85" s="31">
        <v>199</v>
      </c>
      <c r="M85" s="33">
        <f t="shared" si="85"/>
        <v>210</v>
      </c>
      <c r="N85" s="45">
        <f t="shared" si="86"/>
        <v>23.1</v>
      </c>
      <c r="O85" s="50">
        <f t="shared" si="87"/>
        <v>78</v>
      </c>
      <c r="P85" s="31">
        <v>146</v>
      </c>
      <c r="Q85" s="31">
        <v>177</v>
      </c>
      <c r="R85" s="31">
        <v>206</v>
      </c>
      <c r="S85" s="33">
        <f t="shared" si="88"/>
        <v>209</v>
      </c>
      <c r="T85" s="45">
        <f t="shared" si="89"/>
        <v>29.099999999999998</v>
      </c>
      <c r="U85" s="50">
        <f t="shared" si="90"/>
        <v>80.800000000000011</v>
      </c>
      <c r="V85" s="31">
        <v>139</v>
      </c>
      <c r="W85" s="31">
        <v>177</v>
      </c>
      <c r="X85" s="31">
        <v>213</v>
      </c>
      <c r="Y85" s="33">
        <f t="shared" si="91"/>
        <v>209.18918918918919</v>
      </c>
      <c r="Z85" s="45">
        <f t="shared" si="92"/>
        <v>34.699999999999996</v>
      </c>
      <c r="AA85" s="50">
        <f t="shared" si="93"/>
        <v>83.5</v>
      </c>
      <c r="AC85" s="63">
        <f t="shared" si="128"/>
        <v>-1.7638686354467741E-2</v>
      </c>
      <c r="AD85" s="55">
        <f t="shared" si="129"/>
        <v>2.0999999999999998E-2</v>
      </c>
      <c r="AE85" s="55">
        <f t="shared" si="129"/>
        <v>0</v>
      </c>
      <c r="AF85" s="63">
        <f t="shared" si="130"/>
        <v>-1.4267273591955983E-2</v>
      </c>
      <c r="AG85" s="55">
        <f t="shared" si="131"/>
        <v>2.5000000000000036E-2</v>
      </c>
      <c r="AH85" s="55">
        <f t="shared" si="131"/>
        <v>0</v>
      </c>
      <c r="AI85" s="63">
        <f t="shared" si="132"/>
        <v>-1.8260600433302347E-2</v>
      </c>
      <c r="AJ85" s="55">
        <f t="shared" si="133"/>
        <v>2.9999999999999964E-2</v>
      </c>
      <c r="AK85" s="55">
        <f t="shared" si="133"/>
        <v>-3.9999999999999151E-3</v>
      </c>
      <c r="AL85" s="63">
        <f t="shared" si="134"/>
        <v>-1.7452245864502079E-2</v>
      </c>
      <c r="AM85" s="55">
        <f t="shared" si="135"/>
        <v>3.8999999999999951E-2</v>
      </c>
      <c r="AN85" s="55">
        <f t="shared" si="135"/>
        <v>-3.9999999999999151E-3</v>
      </c>
      <c r="AP85" s="72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P85" s="31">
        <v>159</v>
      </c>
      <c r="BQ85" s="31">
        <v>175</v>
      </c>
      <c r="BR85" s="31">
        <v>192</v>
      </c>
      <c r="BS85" s="33">
        <f t="shared" si="102"/>
        <v>210.90909090909091</v>
      </c>
      <c r="BT85" s="45">
        <f t="shared" si="103"/>
        <v>17.2</v>
      </c>
      <c r="BU85" s="50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 x14ac:dyDescent="0.4">
      <c r="B86" s="1233">
        <v>7</v>
      </c>
      <c r="C86" s="19" t="s">
        <v>226</v>
      </c>
      <c r="D86" s="31">
        <v>163</v>
      </c>
      <c r="E86" s="31">
        <v>174</v>
      </c>
      <c r="F86" s="31">
        <v>192</v>
      </c>
      <c r="G86" s="33">
        <f t="shared" si="82"/>
        <v>217.24137931034483</v>
      </c>
      <c r="H86" s="45">
        <f t="shared" si="83"/>
        <v>15.1</v>
      </c>
      <c r="I86" s="50">
        <f t="shared" si="84"/>
        <v>75.3</v>
      </c>
      <c r="J86" s="31">
        <v>158</v>
      </c>
      <c r="K86" s="31">
        <v>175</v>
      </c>
      <c r="L86" s="31">
        <v>199</v>
      </c>
      <c r="M86" s="33">
        <f t="shared" si="85"/>
        <v>215.1219512195122</v>
      </c>
      <c r="N86" s="45">
        <f t="shared" si="86"/>
        <v>20.599999999999998</v>
      </c>
      <c r="O86" s="50">
        <f t="shared" si="87"/>
        <v>78</v>
      </c>
      <c r="P86" s="31">
        <v>153</v>
      </c>
      <c r="Q86" s="31">
        <v>175</v>
      </c>
      <c r="R86" s="31">
        <v>207</v>
      </c>
      <c r="S86" s="33">
        <f t="shared" si="88"/>
        <v>215.55555555555554</v>
      </c>
      <c r="T86" s="45">
        <f t="shared" si="89"/>
        <v>26.1</v>
      </c>
      <c r="U86" s="50">
        <f t="shared" si="90"/>
        <v>81.2</v>
      </c>
      <c r="V86" s="31">
        <v>148</v>
      </c>
      <c r="W86" s="31">
        <v>175</v>
      </c>
      <c r="X86" s="31">
        <v>214</v>
      </c>
      <c r="Y86" s="33">
        <f t="shared" si="91"/>
        <v>215.45454545454544</v>
      </c>
      <c r="Z86" s="45">
        <f t="shared" si="92"/>
        <v>30.8</v>
      </c>
      <c r="AA86" s="50">
        <f t="shared" si="93"/>
        <v>83.899999999999991</v>
      </c>
      <c r="AC86" s="66"/>
      <c r="AD86" s="54"/>
      <c r="AE86" s="54"/>
      <c r="AF86" s="66"/>
      <c r="AG86" s="54"/>
      <c r="AH86" s="54"/>
      <c r="AI86" s="66"/>
      <c r="AJ86" s="54"/>
      <c r="AK86" s="54"/>
      <c r="AL86" s="66"/>
      <c r="AM86" s="54"/>
      <c r="AN86" s="54"/>
      <c r="AP86" s="78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P86" s="31">
        <v>163</v>
      </c>
      <c r="BQ86" s="31">
        <v>174</v>
      </c>
      <c r="BR86" s="31">
        <v>192</v>
      </c>
      <c r="BS86" s="33">
        <f t="shared" si="102"/>
        <v>217.24137931034483</v>
      </c>
      <c r="BT86" s="45">
        <f t="shared" si="103"/>
        <v>15.1</v>
      </c>
      <c r="BU86" s="50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 x14ac:dyDescent="0.4">
      <c r="B87" s="1233">
        <v>7</v>
      </c>
      <c r="C87" s="19" t="s">
        <v>225</v>
      </c>
      <c r="D87" s="31">
        <v>167</v>
      </c>
      <c r="E87" s="31">
        <v>173</v>
      </c>
      <c r="F87" s="31">
        <v>192</v>
      </c>
      <c r="G87" s="33">
        <f t="shared" si="82"/>
        <v>225.6</v>
      </c>
      <c r="H87" s="45">
        <f t="shared" si="83"/>
        <v>13</v>
      </c>
      <c r="I87" s="50">
        <f t="shared" si="84"/>
        <v>75.3</v>
      </c>
      <c r="J87" s="31">
        <v>164</v>
      </c>
      <c r="K87" s="31">
        <v>173</v>
      </c>
      <c r="L87" s="31">
        <v>199</v>
      </c>
      <c r="M87" s="33">
        <f t="shared" si="85"/>
        <v>224.57142857142858</v>
      </c>
      <c r="N87" s="45">
        <f t="shared" si="86"/>
        <v>17.599999999999998</v>
      </c>
      <c r="O87" s="50">
        <f t="shared" si="87"/>
        <v>78</v>
      </c>
      <c r="P87" s="31">
        <v>161</v>
      </c>
      <c r="Q87" s="31">
        <v>173</v>
      </c>
      <c r="R87" s="31">
        <v>206</v>
      </c>
      <c r="S87" s="33">
        <f t="shared" si="88"/>
        <v>224</v>
      </c>
      <c r="T87" s="45">
        <f t="shared" si="89"/>
        <v>21.8</v>
      </c>
      <c r="U87" s="50">
        <f t="shared" si="90"/>
        <v>80.800000000000011</v>
      </c>
      <c r="V87" s="31">
        <v>159</v>
      </c>
      <c r="W87" s="31">
        <v>173</v>
      </c>
      <c r="X87" s="31">
        <v>214</v>
      </c>
      <c r="Y87" s="33">
        <f t="shared" si="91"/>
        <v>224.72727272727272</v>
      </c>
      <c r="Z87" s="45">
        <f t="shared" si="92"/>
        <v>25.7</v>
      </c>
      <c r="AA87" s="50">
        <f t="shared" si="93"/>
        <v>83.899999999999991</v>
      </c>
      <c r="AC87" s="63">
        <f t="shared" ref="AC87:AC92" si="136">(G87-G86)/359</f>
        <v>2.3283065987897405E-2</v>
      </c>
      <c r="AD87" s="55">
        <f t="shared" ref="AD87:AE92" si="137">(H87-H86)/100</f>
        <v>-2.0999999999999998E-2</v>
      </c>
      <c r="AE87" s="55">
        <f t="shared" si="137"/>
        <v>0</v>
      </c>
      <c r="AF87" s="63">
        <f t="shared" ref="AF87:AF92" si="138">(M87-M86)/359</f>
        <v>2.6321663932914723E-2</v>
      </c>
      <c r="AG87" s="55">
        <f t="shared" ref="AG87:AH92" si="139">(N87-N86)/100</f>
        <v>-0.03</v>
      </c>
      <c r="AH87" s="55">
        <f t="shared" si="139"/>
        <v>0</v>
      </c>
      <c r="AI87" s="63">
        <f t="shared" ref="AI87:AI92" si="140">(S87-S86)/359</f>
        <v>2.3522129371711581E-2</v>
      </c>
      <c r="AJ87" s="55">
        <f t="shared" ref="AJ87:AK92" si="141">(T87-T86)/100</f>
        <v>-4.300000000000001E-2</v>
      </c>
      <c r="AK87" s="55">
        <f t="shared" si="141"/>
        <v>-3.9999999999999151E-3</v>
      </c>
      <c r="AL87" s="63">
        <f t="shared" ref="AL87:AL92" si="142">(Y87-Y86)/359</f>
        <v>2.5829323879463177E-2</v>
      </c>
      <c r="AM87" s="55">
        <f t="shared" ref="AM87:AN92" si="143">(Z87-Z86)/100</f>
        <v>-5.1000000000000018E-2</v>
      </c>
      <c r="AN87" s="55">
        <f t="shared" si="143"/>
        <v>0</v>
      </c>
      <c r="AP87" s="72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P87" s="31">
        <v>167</v>
      </c>
      <c r="BQ87" s="31">
        <v>173</v>
      </c>
      <c r="BR87" s="31">
        <v>192</v>
      </c>
      <c r="BS87" s="33">
        <f t="shared" si="102"/>
        <v>225.6</v>
      </c>
      <c r="BT87" s="45">
        <f t="shared" si="103"/>
        <v>13</v>
      </c>
      <c r="BU87" s="50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 x14ac:dyDescent="0.4">
      <c r="B88" s="1236">
        <v>7</v>
      </c>
      <c r="C88" s="21" t="s">
        <v>224</v>
      </c>
      <c r="D88" s="32">
        <v>171</v>
      </c>
      <c r="E88" s="32">
        <v>172</v>
      </c>
      <c r="F88" s="32">
        <v>192</v>
      </c>
      <c r="G88" s="34">
        <f t="shared" si="82"/>
        <v>237.14285714285714</v>
      </c>
      <c r="H88" s="46">
        <f t="shared" si="83"/>
        <v>10.9</v>
      </c>
      <c r="I88" s="51">
        <f t="shared" si="84"/>
        <v>75.3</v>
      </c>
      <c r="J88" s="32">
        <v>170</v>
      </c>
      <c r="K88" s="32">
        <v>171</v>
      </c>
      <c r="L88" s="32">
        <v>199</v>
      </c>
      <c r="M88" s="34">
        <f t="shared" si="85"/>
        <v>237.93103448275863</v>
      </c>
      <c r="N88" s="46">
        <f t="shared" si="86"/>
        <v>14.6</v>
      </c>
      <c r="O88" s="51">
        <f t="shared" si="87"/>
        <v>78</v>
      </c>
      <c r="P88" s="32">
        <v>169</v>
      </c>
      <c r="Q88" s="32">
        <v>171</v>
      </c>
      <c r="R88" s="32">
        <v>206</v>
      </c>
      <c r="S88" s="34">
        <f t="shared" si="88"/>
        <v>236.75675675675674</v>
      </c>
      <c r="T88" s="46">
        <f t="shared" si="89"/>
        <v>18</v>
      </c>
      <c r="U88" s="51">
        <f t="shared" si="90"/>
        <v>80.800000000000011</v>
      </c>
      <c r="V88" s="32">
        <v>168</v>
      </c>
      <c r="W88" s="32">
        <v>170</v>
      </c>
      <c r="X88" s="32">
        <v>213</v>
      </c>
      <c r="Y88" s="34">
        <f t="shared" si="91"/>
        <v>237.33333333333334</v>
      </c>
      <c r="Z88" s="46">
        <f t="shared" si="92"/>
        <v>21.099999999999998</v>
      </c>
      <c r="AA88" s="51">
        <f t="shared" si="93"/>
        <v>83.5</v>
      </c>
      <c r="AC88" s="64">
        <f t="shared" si="136"/>
        <v>3.2152805411858339E-2</v>
      </c>
      <c r="AD88" s="56">
        <f t="shared" si="137"/>
        <v>-2.0999999999999998E-2</v>
      </c>
      <c r="AE88" s="56">
        <f t="shared" si="137"/>
        <v>0</v>
      </c>
      <c r="AF88" s="64">
        <f t="shared" si="138"/>
        <v>3.7213386939638021E-2</v>
      </c>
      <c r="AG88" s="56">
        <f t="shared" si="139"/>
        <v>-2.9999999999999982E-2</v>
      </c>
      <c r="AH88" s="56">
        <f t="shared" si="139"/>
        <v>0</v>
      </c>
      <c r="AI88" s="64">
        <f t="shared" si="140"/>
        <v>3.5534141383723523E-2</v>
      </c>
      <c r="AJ88" s="56">
        <f t="shared" si="141"/>
        <v>-3.8000000000000006E-2</v>
      </c>
      <c r="AK88" s="56">
        <f t="shared" si="141"/>
        <v>0</v>
      </c>
      <c r="AL88" s="64">
        <f t="shared" si="142"/>
        <v>3.5114374947244079E-2</v>
      </c>
      <c r="AM88" s="56">
        <f t="shared" si="143"/>
        <v>-4.6000000000000013E-2</v>
      </c>
      <c r="AN88" s="56">
        <f t="shared" si="143"/>
        <v>-3.9999999999999151E-3</v>
      </c>
      <c r="AP88" s="74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P88" s="32">
        <v>171</v>
      </c>
      <c r="BQ88" s="32">
        <v>172</v>
      </c>
      <c r="BR88" s="32">
        <v>192</v>
      </c>
      <c r="BS88" s="34">
        <f t="shared" si="102"/>
        <v>237.14285714285714</v>
      </c>
      <c r="BT88" s="46">
        <f t="shared" si="103"/>
        <v>10.9</v>
      </c>
      <c r="BU88" s="51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 x14ac:dyDescent="0.4">
      <c r="B89" s="1232">
        <v>7</v>
      </c>
      <c r="C89" s="17" t="s">
        <v>223</v>
      </c>
      <c r="D89" s="22">
        <v>174</v>
      </c>
      <c r="E89" s="22">
        <v>171</v>
      </c>
      <c r="F89" s="22">
        <v>191</v>
      </c>
      <c r="G89" s="28">
        <f t="shared" si="82"/>
        <v>249</v>
      </c>
      <c r="H89" s="47">
        <f t="shared" si="83"/>
        <v>10.5</v>
      </c>
      <c r="I89" s="52">
        <f t="shared" si="84"/>
        <v>74.900000000000006</v>
      </c>
      <c r="J89" s="22">
        <v>175</v>
      </c>
      <c r="K89" s="22">
        <v>170</v>
      </c>
      <c r="L89" s="22">
        <v>198</v>
      </c>
      <c r="M89" s="28">
        <f t="shared" si="85"/>
        <v>250.71428571428572</v>
      </c>
      <c r="N89" s="47">
        <f t="shared" si="86"/>
        <v>14.099999999999998</v>
      </c>
      <c r="O89" s="52">
        <f t="shared" si="87"/>
        <v>77.600000000000009</v>
      </c>
      <c r="P89" s="22">
        <v>175</v>
      </c>
      <c r="Q89" s="22">
        <v>169</v>
      </c>
      <c r="R89" s="22">
        <v>204</v>
      </c>
      <c r="S89" s="28">
        <f t="shared" si="88"/>
        <v>250.28571428571428</v>
      </c>
      <c r="T89" s="47">
        <f t="shared" si="89"/>
        <v>17.2</v>
      </c>
      <c r="U89" s="52">
        <f t="shared" si="90"/>
        <v>80</v>
      </c>
      <c r="V89" s="22">
        <v>175</v>
      </c>
      <c r="W89" s="22">
        <v>168</v>
      </c>
      <c r="X89" s="22">
        <v>211</v>
      </c>
      <c r="Y89" s="28">
        <f t="shared" si="91"/>
        <v>249.76744186046511</v>
      </c>
      <c r="Z89" s="47">
        <f t="shared" si="92"/>
        <v>20.399999999999999</v>
      </c>
      <c r="AA89" s="52">
        <f t="shared" si="93"/>
        <v>82.699999999999989</v>
      </c>
      <c r="AC89" s="65">
        <f t="shared" si="136"/>
        <v>3.3028253083963399E-2</v>
      </c>
      <c r="AD89" s="57">
        <f t="shared" si="137"/>
        <v>-4.0000000000000036E-3</v>
      </c>
      <c r="AE89" s="57">
        <f t="shared" si="137"/>
        <v>-3.9999999999999151E-3</v>
      </c>
      <c r="AF89" s="65">
        <f t="shared" si="138"/>
        <v>3.5607942149100527E-2</v>
      </c>
      <c r="AG89" s="57">
        <f t="shared" si="139"/>
        <v>-5.0000000000000175E-3</v>
      </c>
      <c r="AH89" s="57">
        <f t="shared" si="139"/>
        <v>-3.9999999999999151E-3</v>
      </c>
      <c r="AI89" s="65">
        <f t="shared" si="140"/>
        <v>3.768511846506277E-2</v>
      </c>
      <c r="AJ89" s="57">
        <f t="shared" si="141"/>
        <v>-8.0000000000000071E-3</v>
      </c>
      <c r="AK89" s="57">
        <f t="shared" si="141"/>
        <v>-8.0000000000001129E-3</v>
      </c>
      <c r="AL89" s="65">
        <f t="shared" si="142"/>
        <v>3.463539979702443E-2</v>
      </c>
      <c r="AM89" s="57">
        <f t="shared" si="143"/>
        <v>-6.9999999999999932E-3</v>
      </c>
      <c r="AN89" s="57">
        <f t="shared" si="143"/>
        <v>-8.0000000000001129E-3</v>
      </c>
      <c r="AP89" s="76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P89" s="22">
        <v>174</v>
      </c>
      <c r="BQ89" s="22">
        <v>171</v>
      </c>
      <c r="BR89" s="22">
        <v>191</v>
      </c>
      <c r="BS89" s="28">
        <f t="shared" si="102"/>
        <v>249</v>
      </c>
      <c r="BT89" s="47">
        <f t="shared" si="103"/>
        <v>10.5</v>
      </c>
      <c r="BU89" s="52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 x14ac:dyDescent="0.4">
      <c r="B90" s="1233">
        <v>7</v>
      </c>
      <c r="C90" s="19" t="s">
        <v>222</v>
      </c>
      <c r="D90" s="31">
        <v>177</v>
      </c>
      <c r="E90" s="31">
        <v>170</v>
      </c>
      <c r="F90" s="31">
        <v>190</v>
      </c>
      <c r="G90" s="33">
        <f t="shared" si="82"/>
        <v>261</v>
      </c>
      <c r="H90" s="45">
        <f t="shared" si="83"/>
        <v>10.5</v>
      </c>
      <c r="I90" s="50">
        <f t="shared" si="84"/>
        <v>74.5</v>
      </c>
      <c r="J90" s="31">
        <v>179</v>
      </c>
      <c r="K90" s="31">
        <v>169</v>
      </c>
      <c r="L90" s="31">
        <v>196</v>
      </c>
      <c r="M90" s="33">
        <f t="shared" si="85"/>
        <v>262.22222222222223</v>
      </c>
      <c r="N90" s="45">
        <f t="shared" si="86"/>
        <v>13.8</v>
      </c>
      <c r="O90" s="50">
        <f t="shared" si="87"/>
        <v>76.900000000000006</v>
      </c>
      <c r="P90" s="31">
        <v>181</v>
      </c>
      <c r="Q90" s="31">
        <v>168</v>
      </c>
      <c r="R90" s="31">
        <v>202</v>
      </c>
      <c r="S90" s="33">
        <f t="shared" si="88"/>
        <v>262.94117647058823</v>
      </c>
      <c r="T90" s="45">
        <f t="shared" si="89"/>
        <v>16.8</v>
      </c>
      <c r="U90" s="50">
        <f t="shared" si="90"/>
        <v>79.2</v>
      </c>
      <c r="V90" s="31">
        <v>182</v>
      </c>
      <c r="W90" s="31">
        <v>166</v>
      </c>
      <c r="X90" s="31">
        <v>208</v>
      </c>
      <c r="Y90" s="33">
        <f t="shared" si="91"/>
        <v>262.85714285714283</v>
      </c>
      <c r="Z90" s="45">
        <f t="shared" si="92"/>
        <v>20.200000000000003</v>
      </c>
      <c r="AA90" s="50">
        <f t="shared" si="93"/>
        <v>81.599999999999994</v>
      </c>
      <c r="AC90" s="63">
        <f t="shared" si="136"/>
        <v>3.3426183844011144E-2</v>
      </c>
      <c r="AD90" s="55">
        <f t="shared" si="137"/>
        <v>0</v>
      </c>
      <c r="AE90" s="55">
        <f t="shared" si="137"/>
        <v>-4.0000000000000565E-3</v>
      </c>
      <c r="AF90" s="63">
        <f t="shared" si="138"/>
        <v>3.2055533448291103E-2</v>
      </c>
      <c r="AG90" s="55">
        <f t="shared" si="139"/>
        <v>-2.9999999999999714E-3</v>
      </c>
      <c r="AH90" s="55">
        <f t="shared" si="139"/>
        <v>-7.0000000000000288E-3</v>
      </c>
      <c r="AI90" s="63">
        <f t="shared" si="140"/>
        <v>3.5251983801877308E-2</v>
      </c>
      <c r="AJ90" s="55">
        <f t="shared" si="141"/>
        <v>-3.9999999999999862E-3</v>
      </c>
      <c r="AK90" s="55">
        <f t="shared" si="141"/>
        <v>-7.9999999999999724E-3</v>
      </c>
      <c r="AL90" s="63">
        <f t="shared" si="142"/>
        <v>3.6461562664840449E-2</v>
      </c>
      <c r="AM90" s="55">
        <f t="shared" si="143"/>
        <v>-1.9999999999999575E-3</v>
      </c>
      <c r="AN90" s="55">
        <f t="shared" si="143"/>
        <v>-1.0999999999999944E-2</v>
      </c>
      <c r="AP90" s="72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P90" s="31">
        <v>177</v>
      </c>
      <c r="BQ90" s="31">
        <v>170</v>
      </c>
      <c r="BR90" s="31">
        <v>190</v>
      </c>
      <c r="BS90" s="33">
        <f t="shared" si="102"/>
        <v>261</v>
      </c>
      <c r="BT90" s="45">
        <f t="shared" si="103"/>
        <v>10.5</v>
      </c>
      <c r="BU90" s="50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 x14ac:dyDescent="0.4">
      <c r="B91" s="1233">
        <v>7</v>
      </c>
      <c r="C91" s="19" t="s">
        <v>221</v>
      </c>
      <c r="D91" s="31">
        <v>180</v>
      </c>
      <c r="E91" s="31">
        <v>169</v>
      </c>
      <c r="F91" s="31">
        <v>188</v>
      </c>
      <c r="G91" s="33">
        <f t="shared" si="82"/>
        <v>274.73684210526318</v>
      </c>
      <c r="H91" s="45">
        <f t="shared" si="83"/>
        <v>10.100000000000001</v>
      </c>
      <c r="I91" s="50">
        <f t="shared" si="84"/>
        <v>73.7</v>
      </c>
      <c r="J91" s="31">
        <v>183</v>
      </c>
      <c r="K91" s="31">
        <v>168</v>
      </c>
      <c r="L91" s="31">
        <v>194</v>
      </c>
      <c r="M91" s="33">
        <f t="shared" si="85"/>
        <v>274.61538461538464</v>
      </c>
      <c r="N91" s="45">
        <f t="shared" si="86"/>
        <v>13.4</v>
      </c>
      <c r="O91" s="50">
        <f t="shared" si="87"/>
        <v>76.099999999999994</v>
      </c>
      <c r="P91" s="31">
        <v>185</v>
      </c>
      <c r="Q91" s="31">
        <v>166</v>
      </c>
      <c r="R91" s="31">
        <v>199</v>
      </c>
      <c r="S91" s="33">
        <f t="shared" si="88"/>
        <v>274.54545454545456</v>
      </c>
      <c r="T91" s="45">
        <f t="shared" si="89"/>
        <v>16.600000000000001</v>
      </c>
      <c r="U91" s="50">
        <f t="shared" si="90"/>
        <v>78</v>
      </c>
      <c r="V91" s="31">
        <v>188</v>
      </c>
      <c r="W91" s="31">
        <v>165</v>
      </c>
      <c r="X91" s="31">
        <v>205</v>
      </c>
      <c r="Y91" s="33">
        <f t="shared" si="91"/>
        <v>274.5</v>
      </c>
      <c r="Z91" s="45">
        <f t="shared" si="92"/>
        <v>19.5</v>
      </c>
      <c r="AA91" s="50">
        <f t="shared" si="93"/>
        <v>80.400000000000006</v>
      </c>
      <c r="AC91" s="63">
        <f t="shared" si="136"/>
        <v>3.8264184137223337E-2</v>
      </c>
      <c r="AD91" s="55">
        <f t="shared" si="137"/>
        <v>-3.9999999999999862E-3</v>
      </c>
      <c r="AE91" s="55">
        <f t="shared" si="137"/>
        <v>-7.9999999999999724E-3</v>
      </c>
      <c r="AF91" s="63">
        <f t="shared" si="138"/>
        <v>3.4521343713544324E-2</v>
      </c>
      <c r="AG91" s="55">
        <f t="shared" si="139"/>
        <v>-4.0000000000000036E-3</v>
      </c>
      <c r="AH91" s="55">
        <f t="shared" si="139"/>
        <v>-8.0000000000001129E-3</v>
      </c>
      <c r="AI91" s="63">
        <f t="shared" si="140"/>
        <v>3.2323894358959132E-2</v>
      </c>
      <c r="AJ91" s="55">
        <f t="shared" si="141"/>
        <v>-1.9999999999999931E-3</v>
      </c>
      <c r="AK91" s="55">
        <f t="shared" si="141"/>
        <v>-1.2000000000000028E-2</v>
      </c>
      <c r="AL91" s="63">
        <f t="shared" si="142"/>
        <v>3.2431356943891827E-2</v>
      </c>
      <c r="AM91" s="55">
        <f t="shared" si="143"/>
        <v>-7.0000000000000288E-3</v>
      </c>
      <c r="AN91" s="55">
        <f t="shared" si="143"/>
        <v>-1.1999999999999886E-2</v>
      </c>
      <c r="AP91" s="72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P91" s="31">
        <v>180</v>
      </c>
      <c r="BQ91" s="31">
        <v>169</v>
      </c>
      <c r="BR91" s="31">
        <v>188</v>
      </c>
      <c r="BS91" s="33">
        <f t="shared" si="102"/>
        <v>274.73684210526318</v>
      </c>
      <c r="BT91" s="45">
        <f t="shared" si="103"/>
        <v>10.100000000000001</v>
      </c>
      <c r="BU91" s="50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8" thickBot="1" x14ac:dyDescent="0.45">
      <c r="B92" s="1234">
        <v>7</v>
      </c>
      <c r="C92" s="41" t="s">
        <v>220</v>
      </c>
      <c r="D92" s="42">
        <v>184</v>
      </c>
      <c r="E92" s="42">
        <v>169</v>
      </c>
      <c r="F92" s="42">
        <v>185</v>
      </c>
      <c r="G92" s="43">
        <f t="shared" si="82"/>
        <v>296.25</v>
      </c>
      <c r="H92" s="48">
        <f t="shared" si="83"/>
        <v>8.6</v>
      </c>
      <c r="I92" s="53">
        <f t="shared" si="84"/>
        <v>72.5</v>
      </c>
      <c r="J92" s="42">
        <v>188</v>
      </c>
      <c r="K92" s="42">
        <v>167</v>
      </c>
      <c r="L92" s="42">
        <v>190</v>
      </c>
      <c r="M92" s="43">
        <f t="shared" si="85"/>
        <v>294.78260869565219</v>
      </c>
      <c r="N92" s="48">
        <f t="shared" si="86"/>
        <v>12.1</v>
      </c>
      <c r="O92" s="53">
        <f t="shared" si="87"/>
        <v>74.5</v>
      </c>
      <c r="P92" s="42">
        <v>192</v>
      </c>
      <c r="Q92" s="42">
        <v>164</v>
      </c>
      <c r="R92" s="42">
        <v>194</v>
      </c>
      <c r="S92" s="43">
        <f t="shared" si="88"/>
        <v>296</v>
      </c>
      <c r="T92" s="48">
        <f t="shared" si="89"/>
        <v>15.5</v>
      </c>
      <c r="U92" s="53">
        <f t="shared" si="90"/>
        <v>76.099999999999994</v>
      </c>
      <c r="V92" s="42">
        <v>196</v>
      </c>
      <c r="W92" s="42">
        <v>162</v>
      </c>
      <c r="X92" s="42">
        <v>199</v>
      </c>
      <c r="Y92" s="43">
        <f t="shared" si="91"/>
        <v>295.13513513513516</v>
      </c>
      <c r="Z92" s="48">
        <f t="shared" si="92"/>
        <v>18.600000000000001</v>
      </c>
      <c r="AA92" s="53">
        <f t="shared" si="93"/>
        <v>78</v>
      </c>
      <c r="AC92" s="67">
        <f t="shared" si="136"/>
        <v>5.9925230904559389E-2</v>
      </c>
      <c r="AD92" s="68">
        <f t="shared" si="137"/>
        <v>-1.5000000000000019E-2</v>
      </c>
      <c r="AE92" s="68">
        <f t="shared" si="137"/>
        <v>-1.2000000000000028E-2</v>
      </c>
      <c r="AF92" s="67">
        <f t="shared" si="138"/>
        <v>5.6176111644199292E-2</v>
      </c>
      <c r="AG92" s="68">
        <f t="shared" si="139"/>
        <v>-1.3000000000000006E-2</v>
      </c>
      <c r="AH92" s="68">
        <f t="shared" si="139"/>
        <v>-1.5999999999999945E-2</v>
      </c>
      <c r="AI92" s="67">
        <f t="shared" si="140"/>
        <v>5.9761965054444123E-2</v>
      </c>
      <c r="AJ92" s="68">
        <f t="shared" si="141"/>
        <v>-1.1000000000000015E-2</v>
      </c>
      <c r="AK92" s="68">
        <f t="shared" si="141"/>
        <v>-1.9000000000000059E-2</v>
      </c>
      <c r="AL92" s="67">
        <f t="shared" si="142"/>
        <v>5.7479485056086792E-2</v>
      </c>
      <c r="AM92" s="68">
        <f t="shared" si="143"/>
        <v>-8.9999999999999854E-3</v>
      </c>
      <c r="AN92" s="68">
        <f t="shared" si="143"/>
        <v>-2.4000000000000056E-2</v>
      </c>
      <c r="AP92" s="81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P92" s="42">
        <v>187</v>
      </c>
      <c r="BQ92" s="42">
        <v>168</v>
      </c>
      <c r="BR92" s="42">
        <v>183</v>
      </c>
      <c r="BS92" s="43">
        <f t="shared" si="102"/>
        <v>-47.368421052631582</v>
      </c>
      <c r="BT92" s="48">
        <f t="shared" si="103"/>
        <v>10.199999999999999</v>
      </c>
      <c r="BU92" s="53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 x14ac:dyDescent="0.4">
      <c r="B93" s="1235">
        <v>6</v>
      </c>
      <c r="C93" s="38" t="s">
        <v>233</v>
      </c>
      <c r="D93" s="39">
        <v>113</v>
      </c>
      <c r="E93" s="39">
        <v>154</v>
      </c>
      <c r="F93" s="39">
        <v>158</v>
      </c>
      <c r="G93" s="40">
        <f t="shared" si="82"/>
        <v>185.33333333333334</v>
      </c>
      <c r="H93" s="44">
        <f t="shared" si="83"/>
        <v>28.499999999999996</v>
      </c>
      <c r="I93" s="49">
        <f t="shared" si="84"/>
        <v>62</v>
      </c>
      <c r="J93" s="39">
        <v>100</v>
      </c>
      <c r="K93" s="39">
        <v>157</v>
      </c>
      <c r="L93" s="39">
        <v>162</v>
      </c>
      <c r="M93" s="40">
        <f t="shared" si="85"/>
        <v>184.83870967741936</v>
      </c>
      <c r="N93" s="44">
        <f t="shared" si="86"/>
        <v>38.299999999999997</v>
      </c>
      <c r="O93" s="49">
        <f t="shared" si="87"/>
        <v>63.5</v>
      </c>
      <c r="P93" s="39">
        <v>81</v>
      </c>
      <c r="Q93" s="39">
        <v>159</v>
      </c>
      <c r="R93" s="39">
        <v>166</v>
      </c>
      <c r="S93" s="40">
        <f t="shared" si="88"/>
        <v>184.94117647058823</v>
      </c>
      <c r="T93" s="44">
        <f t="shared" si="89"/>
        <v>51.2</v>
      </c>
      <c r="U93" s="49">
        <f t="shared" si="90"/>
        <v>65.100000000000009</v>
      </c>
      <c r="V93" s="39">
        <v>62</v>
      </c>
      <c r="W93" s="39">
        <v>161</v>
      </c>
      <c r="X93" s="39">
        <v>170</v>
      </c>
      <c r="Y93" s="40">
        <f t="shared" si="91"/>
        <v>185</v>
      </c>
      <c r="Z93" s="44">
        <f t="shared" si="92"/>
        <v>63.5</v>
      </c>
      <c r="AA93" s="49">
        <f t="shared" si="93"/>
        <v>66.7</v>
      </c>
      <c r="AC93" s="61">
        <f t="shared" ref="AC93:AC99" si="144">(G93-G94)/359</f>
        <v>-7.4280408542246722E-3</v>
      </c>
      <c r="AD93" s="62">
        <f t="shared" ref="AD93:AE99" si="145">(H93-H94)/100</f>
        <v>3.9999999999999506E-3</v>
      </c>
      <c r="AE93" s="62">
        <f t="shared" si="145"/>
        <v>-7.0000000000000288E-3</v>
      </c>
      <c r="AF93" s="61">
        <f t="shared" ref="AF93:AF99" si="146">(M93-M94)/359</f>
        <v>-1.0782639949681023E-2</v>
      </c>
      <c r="AG93" s="62">
        <f t="shared" ref="AG93:AH99" si="147">(N93-N94)/100</f>
        <v>6.9999999999999576E-3</v>
      </c>
      <c r="AH93" s="62">
        <f t="shared" si="147"/>
        <v>-1.2000000000000028E-2</v>
      </c>
      <c r="AI93" s="61">
        <f t="shared" ref="AI93:AI99" si="148">(S93-S94)/359</f>
        <v>-9.8312305423562223E-3</v>
      </c>
      <c r="AJ93" s="62">
        <f t="shared" ref="AJ93:AK99" si="149">(T93-T94)/100</f>
        <v>1.2000000000000028E-2</v>
      </c>
      <c r="AK93" s="62">
        <f t="shared" si="149"/>
        <v>-1.5999999999999945E-2</v>
      </c>
      <c r="AL93" s="61">
        <f t="shared" ref="AL93:AL99" si="150">(Y93-Y94)/359</f>
        <v>-9.2850510677808997E-3</v>
      </c>
      <c r="AM93" s="62">
        <f t="shared" ref="AM93:AN99" si="151">(Z93-Z94)/100</f>
        <v>1.7999999999999971E-2</v>
      </c>
      <c r="AN93" s="62">
        <f t="shared" si="151"/>
        <v>-1.9000000000000059E-2</v>
      </c>
      <c r="AP93" s="69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P93" s="39">
        <v>113</v>
      </c>
      <c r="BQ93" s="39">
        <v>154</v>
      </c>
      <c r="BR93" s="39">
        <v>158</v>
      </c>
      <c r="BS93" s="40">
        <f t="shared" si="102"/>
        <v>185.33333333333334</v>
      </c>
      <c r="BT93" s="44">
        <f t="shared" si="103"/>
        <v>28.499999999999996</v>
      </c>
      <c r="BU93" s="49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 x14ac:dyDescent="0.4">
      <c r="B94" s="1233">
        <v>6</v>
      </c>
      <c r="C94" s="19" t="s">
        <v>232</v>
      </c>
      <c r="D94" s="31">
        <v>115</v>
      </c>
      <c r="E94" s="31">
        <v>154</v>
      </c>
      <c r="F94" s="31">
        <v>160</v>
      </c>
      <c r="G94" s="33">
        <f t="shared" si="82"/>
        <v>188</v>
      </c>
      <c r="H94" s="45">
        <f t="shared" si="83"/>
        <v>28.1</v>
      </c>
      <c r="I94" s="50">
        <f t="shared" si="84"/>
        <v>62.7</v>
      </c>
      <c r="J94" s="31">
        <v>103</v>
      </c>
      <c r="K94" s="31">
        <v>156</v>
      </c>
      <c r="L94" s="31">
        <v>165</v>
      </c>
      <c r="M94" s="33">
        <f t="shared" si="85"/>
        <v>188.70967741935485</v>
      </c>
      <c r="N94" s="45">
        <f t="shared" si="86"/>
        <v>37.6</v>
      </c>
      <c r="O94" s="50">
        <f t="shared" si="87"/>
        <v>64.7</v>
      </c>
      <c r="P94" s="31">
        <v>85</v>
      </c>
      <c r="Q94" s="31">
        <v>158</v>
      </c>
      <c r="R94" s="31">
        <v>170</v>
      </c>
      <c r="S94" s="33">
        <f t="shared" si="88"/>
        <v>188.47058823529412</v>
      </c>
      <c r="T94" s="45">
        <f t="shared" si="89"/>
        <v>50</v>
      </c>
      <c r="U94" s="50">
        <f t="shared" si="90"/>
        <v>66.7</v>
      </c>
      <c r="V94" s="31">
        <v>67</v>
      </c>
      <c r="W94" s="31">
        <v>160</v>
      </c>
      <c r="X94" s="31">
        <v>175</v>
      </c>
      <c r="Y94" s="33">
        <f t="shared" si="91"/>
        <v>188.33333333333334</v>
      </c>
      <c r="Z94" s="45">
        <f t="shared" si="92"/>
        <v>61.7</v>
      </c>
      <c r="AA94" s="50">
        <f t="shared" si="93"/>
        <v>68.600000000000009</v>
      </c>
      <c r="AC94" s="63">
        <f t="shared" si="144"/>
        <v>-1.1901747277791868E-2</v>
      </c>
      <c r="AD94" s="55">
        <f t="shared" si="145"/>
        <v>8.9999999999999854E-3</v>
      </c>
      <c r="AE94" s="55">
        <f t="shared" si="145"/>
        <v>-7.9999999999999724E-3</v>
      </c>
      <c r="AF94" s="63">
        <f t="shared" si="146"/>
        <v>-9.1652439572288379E-3</v>
      </c>
      <c r="AG94" s="55">
        <f t="shared" si="147"/>
        <v>1.7000000000000029E-2</v>
      </c>
      <c r="AH94" s="55">
        <f t="shared" si="147"/>
        <v>-7.9999999999999724E-3</v>
      </c>
      <c r="AI94" s="63">
        <f t="shared" si="148"/>
        <v>-9.0159577656730525E-3</v>
      </c>
      <c r="AJ94" s="55">
        <f t="shared" si="149"/>
        <v>2.6000000000000013E-2</v>
      </c>
      <c r="AK94" s="55">
        <f t="shared" si="149"/>
        <v>-1.1000000000000086E-2</v>
      </c>
      <c r="AL94" s="63">
        <f t="shared" si="150"/>
        <v>0.18228904475842092</v>
      </c>
      <c r="AM94" s="55">
        <f t="shared" si="151"/>
        <v>9.2000000000000026E-2</v>
      </c>
      <c r="AN94" s="55">
        <f t="shared" si="151"/>
        <v>6.6000000000000086E-2</v>
      </c>
      <c r="AP94" s="72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P94" s="31">
        <v>115</v>
      </c>
      <c r="BQ94" s="31">
        <v>154</v>
      </c>
      <c r="BR94" s="31">
        <v>160</v>
      </c>
      <c r="BS94" s="33">
        <f t="shared" si="102"/>
        <v>188</v>
      </c>
      <c r="BT94" s="45">
        <f t="shared" si="103"/>
        <v>28.1</v>
      </c>
      <c r="BU94" s="50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 x14ac:dyDescent="0.4">
      <c r="B95" s="1233">
        <v>6</v>
      </c>
      <c r="C95" s="19" t="s">
        <v>231</v>
      </c>
      <c r="D95" s="31">
        <v>118</v>
      </c>
      <c r="E95" s="31">
        <v>153</v>
      </c>
      <c r="F95" s="31">
        <v>162</v>
      </c>
      <c r="G95" s="33">
        <f t="shared" si="82"/>
        <v>192.27272727272728</v>
      </c>
      <c r="H95" s="45">
        <f t="shared" si="83"/>
        <v>27.200000000000003</v>
      </c>
      <c r="I95" s="50">
        <f t="shared" si="84"/>
        <v>63.5</v>
      </c>
      <c r="J95" s="31">
        <v>107</v>
      </c>
      <c r="K95" s="31">
        <v>155</v>
      </c>
      <c r="L95" s="31">
        <v>167</v>
      </c>
      <c r="M95" s="33">
        <f t="shared" si="85"/>
        <v>192</v>
      </c>
      <c r="N95" s="45">
        <f t="shared" si="86"/>
        <v>35.9</v>
      </c>
      <c r="O95" s="50">
        <f t="shared" si="87"/>
        <v>65.5</v>
      </c>
      <c r="P95" s="31">
        <v>91</v>
      </c>
      <c r="Q95" s="31">
        <v>157</v>
      </c>
      <c r="R95" s="31">
        <v>173</v>
      </c>
      <c r="S95" s="33">
        <f t="shared" si="88"/>
        <v>191.70731707317074</v>
      </c>
      <c r="T95" s="45">
        <f t="shared" si="89"/>
        <v>47.4</v>
      </c>
      <c r="U95" s="50">
        <f t="shared" si="90"/>
        <v>67.800000000000011</v>
      </c>
      <c r="V95" s="31">
        <v>75</v>
      </c>
      <c r="W95" s="31">
        <v>158</v>
      </c>
      <c r="X95" s="31">
        <v>79</v>
      </c>
      <c r="Y95" s="33">
        <f t="shared" si="91"/>
        <v>122.89156626506023</v>
      </c>
      <c r="Z95" s="45">
        <f t="shared" si="92"/>
        <v>52.5</v>
      </c>
      <c r="AA95" s="50">
        <f t="shared" si="93"/>
        <v>62</v>
      </c>
      <c r="AC95" s="63">
        <f t="shared" si="144"/>
        <v>-9.5865137647867457E-3</v>
      </c>
      <c r="AD95" s="55">
        <f t="shared" si="145"/>
        <v>1.4000000000000021E-2</v>
      </c>
      <c r="AE95" s="55">
        <f t="shared" si="145"/>
        <v>-3.9999999999999862E-3</v>
      </c>
      <c r="AF95" s="63">
        <f t="shared" si="146"/>
        <v>-9.7973297473825868E-3</v>
      </c>
      <c r="AG95" s="55">
        <f t="shared" si="147"/>
        <v>1.5999999999999945E-2</v>
      </c>
      <c r="AH95" s="55">
        <f t="shared" si="147"/>
        <v>-7.9999999999999724E-3</v>
      </c>
      <c r="AI95" s="63">
        <f t="shared" si="148"/>
        <v>-1.2385874876533198E-2</v>
      </c>
      <c r="AJ95" s="55">
        <f t="shared" si="149"/>
        <v>3.1000000000000014E-2</v>
      </c>
      <c r="AK95" s="55">
        <f t="shared" si="149"/>
        <v>-1.1999999999999886E-2</v>
      </c>
      <c r="AL95" s="63">
        <f t="shared" si="150"/>
        <v>-0.2017118556655135</v>
      </c>
      <c r="AM95" s="55">
        <f t="shared" si="151"/>
        <v>-1.3000000000000043E-2</v>
      </c>
      <c r="AN95" s="55">
        <f t="shared" si="151"/>
        <v>-9.3999999999999917E-2</v>
      </c>
      <c r="AP95" s="72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P95" s="31">
        <v>118</v>
      </c>
      <c r="BQ95" s="31">
        <v>153</v>
      </c>
      <c r="BR95" s="31">
        <v>162</v>
      </c>
      <c r="BS95" s="33">
        <f t="shared" si="102"/>
        <v>192.27272727272728</v>
      </c>
      <c r="BT95" s="45">
        <f t="shared" si="103"/>
        <v>27.200000000000003</v>
      </c>
      <c r="BU95" s="50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 x14ac:dyDescent="0.4">
      <c r="B96" s="1233">
        <v>6</v>
      </c>
      <c r="C96" s="19" t="s">
        <v>230</v>
      </c>
      <c r="D96" s="31">
        <v>121</v>
      </c>
      <c r="E96" s="31">
        <v>152</v>
      </c>
      <c r="F96" s="31">
        <v>163</v>
      </c>
      <c r="G96" s="33">
        <f t="shared" si="82"/>
        <v>195.71428571428572</v>
      </c>
      <c r="H96" s="45">
        <f t="shared" si="83"/>
        <v>25.8</v>
      </c>
      <c r="I96" s="50">
        <f t="shared" si="84"/>
        <v>63.9</v>
      </c>
      <c r="J96" s="31">
        <v>111</v>
      </c>
      <c r="K96" s="31">
        <v>154</v>
      </c>
      <c r="L96" s="31">
        <v>169</v>
      </c>
      <c r="M96" s="33">
        <f t="shared" si="85"/>
        <v>195.51724137931035</v>
      </c>
      <c r="N96" s="45">
        <f t="shared" si="86"/>
        <v>34.300000000000004</v>
      </c>
      <c r="O96" s="50">
        <f t="shared" si="87"/>
        <v>66.3</v>
      </c>
      <c r="P96" s="31">
        <v>98</v>
      </c>
      <c r="Q96" s="31">
        <v>155</v>
      </c>
      <c r="R96" s="31">
        <v>176</v>
      </c>
      <c r="S96" s="33">
        <f t="shared" si="88"/>
        <v>196.15384615384616</v>
      </c>
      <c r="T96" s="45">
        <f t="shared" si="89"/>
        <v>44.3</v>
      </c>
      <c r="U96" s="50">
        <f t="shared" si="90"/>
        <v>69</v>
      </c>
      <c r="V96" s="31">
        <v>84</v>
      </c>
      <c r="W96" s="31">
        <v>157</v>
      </c>
      <c r="X96" s="31">
        <v>182</v>
      </c>
      <c r="Y96" s="33">
        <f t="shared" si="91"/>
        <v>195.30612244897958</v>
      </c>
      <c r="Z96" s="45">
        <f t="shared" si="92"/>
        <v>53.800000000000004</v>
      </c>
      <c r="AA96" s="50">
        <f t="shared" si="93"/>
        <v>71.399999999999991</v>
      </c>
      <c r="AC96" s="63">
        <f t="shared" si="144"/>
        <v>-1.1937922801432528E-2</v>
      </c>
      <c r="AD96" s="55">
        <f t="shared" si="145"/>
        <v>2.0000000000000035E-2</v>
      </c>
      <c r="AE96" s="55">
        <f t="shared" si="145"/>
        <v>-3.9999999999999862E-3</v>
      </c>
      <c r="AF96" s="63">
        <f t="shared" si="146"/>
        <v>-1.4512622139170948E-2</v>
      </c>
      <c r="AG96" s="55">
        <f t="shared" si="147"/>
        <v>2.1000000000000015E-2</v>
      </c>
      <c r="AH96" s="55">
        <f t="shared" si="147"/>
        <v>-8.0000000000001129E-3</v>
      </c>
      <c r="AI96" s="63">
        <f t="shared" si="148"/>
        <v>-9.9503655805407275E-3</v>
      </c>
      <c r="AJ96" s="55">
        <f t="shared" si="149"/>
        <v>3.2999999999999974E-2</v>
      </c>
      <c r="AK96" s="55">
        <f t="shared" si="149"/>
        <v>-7.9999999999999724E-3</v>
      </c>
      <c r="AL96" s="63">
        <f t="shared" si="150"/>
        <v>-1.12178576165843E-2</v>
      </c>
      <c r="AM96" s="55">
        <f t="shared" si="151"/>
        <v>4.9000000000000057E-2</v>
      </c>
      <c r="AN96" s="55">
        <f t="shared" si="151"/>
        <v>-8.0000000000001129E-3</v>
      </c>
      <c r="AP96" s="72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P96" s="31">
        <v>121</v>
      </c>
      <c r="BQ96" s="31">
        <v>152</v>
      </c>
      <c r="BR96" s="31">
        <v>163</v>
      </c>
      <c r="BS96" s="33">
        <f t="shared" si="102"/>
        <v>195.71428571428572</v>
      </c>
      <c r="BT96" s="45">
        <f t="shared" si="103"/>
        <v>25.8</v>
      </c>
      <c r="BU96" s="50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 x14ac:dyDescent="0.4">
      <c r="B97" s="1236">
        <v>6</v>
      </c>
      <c r="C97" s="21" t="s">
        <v>229</v>
      </c>
      <c r="D97" s="32">
        <v>125</v>
      </c>
      <c r="E97" s="32">
        <v>151</v>
      </c>
      <c r="F97" s="32">
        <v>164</v>
      </c>
      <c r="G97" s="34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6">
        <f t="shared" ref="H97:H120" si="153">ROUND((MAX(D97/255, E97/255, F97/255) - MIN(D97/255, E97/255, F97/255))/MAX(D97/255, E97/255, F97/255),3)*100</f>
        <v>23.799999999999997</v>
      </c>
      <c r="I97" s="51">
        <f t="shared" ref="I97:I120" si="154">ROUND(MAX(D97/255, E97/255, F97/255),3)*100</f>
        <v>64.3</v>
      </c>
      <c r="J97" s="32">
        <v>116</v>
      </c>
      <c r="K97" s="32">
        <v>152</v>
      </c>
      <c r="L97" s="32">
        <v>171</v>
      </c>
      <c r="M97" s="34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6">
        <f t="shared" ref="N97:N120" si="156">ROUND((MAX(J97/255, K97/255, L97/255) - MIN(J97/255, K97/255, L97/255))/MAX(J97/255, K97/255, L97/255),3)*100</f>
        <v>32.200000000000003</v>
      </c>
      <c r="O97" s="51">
        <f t="shared" ref="O97:O120" si="157">ROUND(MAX(J97/255, K97/255, L97/255),3)*100</f>
        <v>67.100000000000009</v>
      </c>
      <c r="P97" s="32">
        <v>105</v>
      </c>
      <c r="Q97" s="32">
        <v>154</v>
      </c>
      <c r="R97" s="32">
        <v>178</v>
      </c>
      <c r="S97" s="34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6">
        <f t="shared" ref="T97:T120" si="159">ROUND((MAX(P97/255, Q97/255, R97/255) - MIN(P97/255, Q97/255, R97/255))/MAX(P97/255, Q97/255, R97/255),3)*100</f>
        <v>41</v>
      </c>
      <c r="U97" s="51">
        <f t="shared" ref="U97:U120" si="160">ROUND(MAX(P97/255, Q97/255, R97/255),3)*100</f>
        <v>69.8</v>
      </c>
      <c r="V97" s="32">
        <v>94</v>
      </c>
      <c r="W97" s="32">
        <v>155</v>
      </c>
      <c r="X97" s="32">
        <v>184</v>
      </c>
      <c r="Y97" s="34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6">
        <f t="shared" ref="Z97:Z120" si="162">ROUND((MAX(V97/255, W97/255, X97/255) - MIN(V97/255, W97/255, X97/255))/MAX(V97/255, W97/255, X97/255),3)*100</f>
        <v>48.9</v>
      </c>
      <c r="AA97" s="51">
        <f t="shared" ref="AA97:AA120" si="163">ROUND(MAX(V97/255, W97/255, X97/255),3)*100</f>
        <v>72.2</v>
      </c>
      <c r="AC97" s="64">
        <f t="shared" si="144"/>
        <v>-1.3927576601671309E-2</v>
      </c>
      <c r="AD97" s="56">
        <f t="shared" si="145"/>
        <v>1.9999999999999966E-2</v>
      </c>
      <c r="AE97" s="56">
        <f t="shared" si="145"/>
        <v>-4.0000000000000565E-3</v>
      </c>
      <c r="AF97" s="64">
        <f t="shared" si="146"/>
        <v>-1.2458850341858688E-2</v>
      </c>
      <c r="AG97" s="56">
        <f t="shared" si="147"/>
        <v>3.1000000000000048E-2</v>
      </c>
      <c r="AH97" s="56">
        <f t="shared" si="147"/>
        <v>-3.9999999999999151E-3</v>
      </c>
      <c r="AI97" s="64">
        <f t="shared" si="148"/>
        <v>-1.3424588156530026E-2</v>
      </c>
      <c r="AJ97" s="56">
        <f t="shared" si="149"/>
        <v>4.1000000000000016E-2</v>
      </c>
      <c r="AK97" s="56">
        <f t="shared" si="149"/>
        <v>-3.9999999999999151E-3</v>
      </c>
      <c r="AL97" s="64">
        <f t="shared" si="150"/>
        <v>-1.2596346388338819E-2</v>
      </c>
      <c r="AM97" s="56">
        <f t="shared" si="151"/>
        <v>4.2999999999999969E-2</v>
      </c>
      <c r="AN97" s="56">
        <f t="shared" si="151"/>
        <v>-6.9999999999998865E-3</v>
      </c>
      <c r="AP97" s="74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P97" s="32">
        <v>125</v>
      </c>
      <c r="BQ97" s="32">
        <v>151</v>
      </c>
      <c r="BR97" s="32">
        <v>164</v>
      </c>
      <c r="BS97" s="34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6">
        <f t="shared" ref="BT97:BT120" si="165">ROUND((MAX(BP97/255, BQ97/255, BR97/255) - MIN(BP97/255, BQ97/255, BR97/255))/MAX(BP97/255, BQ97/255, BR97/255),3)*100</f>
        <v>23.799999999999997</v>
      </c>
      <c r="BU97" s="51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 x14ac:dyDescent="0.4">
      <c r="B98" s="1232">
        <v>6</v>
      </c>
      <c r="C98" s="17" t="s">
        <v>228</v>
      </c>
      <c r="D98" s="22">
        <v>129</v>
      </c>
      <c r="E98" s="22">
        <v>150</v>
      </c>
      <c r="F98" s="22">
        <v>165</v>
      </c>
      <c r="G98" s="28">
        <f t="shared" si="152"/>
        <v>205</v>
      </c>
      <c r="H98" s="47">
        <f t="shared" si="153"/>
        <v>21.8</v>
      </c>
      <c r="I98" s="52">
        <f t="shared" si="154"/>
        <v>64.7</v>
      </c>
      <c r="J98" s="22">
        <v>122</v>
      </c>
      <c r="K98" s="22">
        <v>151</v>
      </c>
      <c r="L98" s="22">
        <v>172</v>
      </c>
      <c r="M98" s="28">
        <f t="shared" si="155"/>
        <v>205.2</v>
      </c>
      <c r="N98" s="47">
        <f t="shared" si="156"/>
        <v>29.099999999999998</v>
      </c>
      <c r="O98" s="52">
        <f t="shared" si="157"/>
        <v>67.5</v>
      </c>
      <c r="P98" s="22">
        <v>113</v>
      </c>
      <c r="Q98" s="22">
        <v>152</v>
      </c>
      <c r="R98" s="22">
        <v>179</v>
      </c>
      <c r="S98" s="28">
        <f t="shared" si="158"/>
        <v>204.54545454545456</v>
      </c>
      <c r="T98" s="47">
        <f t="shared" si="159"/>
        <v>36.9</v>
      </c>
      <c r="U98" s="52">
        <f t="shared" si="160"/>
        <v>70.199999999999989</v>
      </c>
      <c r="V98" s="22">
        <v>103</v>
      </c>
      <c r="W98" s="22">
        <v>153</v>
      </c>
      <c r="X98" s="22">
        <v>186</v>
      </c>
      <c r="Y98" s="28">
        <f t="shared" si="161"/>
        <v>203.85542168674698</v>
      </c>
      <c r="Z98" s="47">
        <f t="shared" si="162"/>
        <v>44.6</v>
      </c>
      <c r="AA98" s="52">
        <f t="shared" si="163"/>
        <v>72.899999999999991</v>
      </c>
      <c r="AC98" s="65">
        <f t="shared" si="144"/>
        <v>-1.6459863256520629E-2</v>
      </c>
      <c r="AD98" s="57">
        <f t="shared" si="145"/>
        <v>1.8999999999999986E-2</v>
      </c>
      <c r="AE98" s="57">
        <f t="shared" si="145"/>
        <v>-4.0000000000000565E-3</v>
      </c>
      <c r="AF98" s="65">
        <f t="shared" si="146"/>
        <v>-1.151346332404834E-2</v>
      </c>
      <c r="AG98" s="57">
        <f t="shared" si="147"/>
        <v>2.8999999999999949E-2</v>
      </c>
      <c r="AH98" s="57">
        <f t="shared" si="147"/>
        <v>0</v>
      </c>
      <c r="AI98" s="65">
        <f t="shared" si="148"/>
        <v>-1.519371992909593E-2</v>
      </c>
      <c r="AJ98" s="57">
        <f t="shared" si="149"/>
        <v>3.5999999999999942E-2</v>
      </c>
      <c r="AK98" s="57">
        <f t="shared" si="149"/>
        <v>-4.0000000000000565E-3</v>
      </c>
      <c r="AL98" s="65">
        <f t="shared" si="150"/>
        <v>-1.4857291093153799E-2</v>
      </c>
      <c r="AM98" s="57">
        <f t="shared" si="151"/>
        <v>0.05</v>
      </c>
      <c r="AN98" s="57">
        <f t="shared" si="151"/>
        <v>-4.0000000000000565E-3</v>
      </c>
      <c r="AP98" s="76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P98" s="22">
        <v>129</v>
      </c>
      <c r="BQ98" s="22">
        <v>150</v>
      </c>
      <c r="BR98" s="22">
        <v>165</v>
      </c>
      <c r="BS98" s="28">
        <f t="shared" si="164"/>
        <v>205</v>
      </c>
      <c r="BT98" s="47">
        <f t="shared" si="165"/>
        <v>21.8</v>
      </c>
      <c r="BU98" s="52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 x14ac:dyDescent="0.4">
      <c r="B99" s="1233">
        <v>6</v>
      </c>
      <c r="C99" s="19" t="s">
        <v>227</v>
      </c>
      <c r="D99" s="31">
        <v>133</v>
      </c>
      <c r="E99" s="31">
        <v>149</v>
      </c>
      <c r="F99" s="31">
        <v>166</v>
      </c>
      <c r="G99" s="33">
        <f t="shared" si="152"/>
        <v>210.90909090909091</v>
      </c>
      <c r="H99" s="45">
        <f t="shared" si="153"/>
        <v>19.900000000000002</v>
      </c>
      <c r="I99" s="50">
        <f t="shared" si="154"/>
        <v>65.100000000000009</v>
      </c>
      <c r="J99" s="31">
        <v>127</v>
      </c>
      <c r="K99" s="31">
        <v>150</v>
      </c>
      <c r="L99" s="31">
        <v>172</v>
      </c>
      <c r="M99" s="33">
        <f t="shared" si="155"/>
        <v>209.33333333333334</v>
      </c>
      <c r="N99" s="45">
        <f t="shared" si="156"/>
        <v>26.200000000000003</v>
      </c>
      <c r="O99" s="50">
        <f t="shared" si="157"/>
        <v>67.5</v>
      </c>
      <c r="P99" s="31">
        <v>120</v>
      </c>
      <c r="Q99" s="31">
        <v>150</v>
      </c>
      <c r="R99" s="31">
        <v>180</v>
      </c>
      <c r="S99" s="33">
        <f t="shared" si="158"/>
        <v>210</v>
      </c>
      <c r="T99" s="45">
        <f t="shared" si="159"/>
        <v>33.300000000000004</v>
      </c>
      <c r="U99" s="50">
        <f t="shared" si="160"/>
        <v>70.599999999999994</v>
      </c>
      <c r="V99" s="31">
        <v>113</v>
      </c>
      <c r="W99" s="31">
        <v>151</v>
      </c>
      <c r="X99" s="31">
        <v>187</v>
      </c>
      <c r="Y99" s="33">
        <f t="shared" si="161"/>
        <v>209.18918918918919</v>
      </c>
      <c r="Z99" s="45">
        <f t="shared" si="162"/>
        <v>39.6</v>
      </c>
      <c r="AA99" s="50">
        <f t="shared" si="163"/>
        <v>73.3</v>
      </c>
      <c r="AC99" s="63">
        <f t="shared" si="144"/>
        <v>-1.7638686354467741E-2</v>
      </c>
      <c r="AD99" s="55">
        <f t="shared" si="145"/>
        <v>2.4000000000000021E-2</v>
      </c>
      <c r="AE99" s="55">
        <f t="shared" si="145"/>
        <v>0</v>
      </c>
      <c r="AF99" s="63">
        <f t="shared" si="146"/>
        <v>-2.2748375116063112E-2</v>
      </c>
      <c r="AG99" s="55">
        <f t="shared" si="147"/>
        <v>3.1000000000000014E-2</v>
      </c>
      <c r="AH99" s="55">
        <f t="shared" si="147"/>
        <v>-3.0000000000001137E-3</v>
      </c>
      <c r="AI99" s="63">
        <f t="shared" si="148"/>
        <v>-1.6070280694236137E-2</v>
      </c>
      <c r="AJ99" s="55">
        <f t="shared" si="149"/>
        <v>4.400000000000006E-2</v>
      </c>
      <c r="AK99" s="55">
        <f t="shared" si="149"/>
        <v>0</v>
      </c>
      <c r="AL99" s="63">
        <f t="shared" si="150"/>
        <v>-1.7452245864502079E-2</v>
      </c>
      <c r="AM99" s="55">
        <f t="shared" si="151"/>
        <v>4.5000000000000068E-2</v>
      </c>
      <c r="AN99" s="55">
        <f t="shared" si="151"/>
        <v>-4.0000000000000565E-3</v>
      </c>
      <c r="AP99" s="72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P99" s="31">
        <v>133</v>
      </c>
      <c r="BQ99" s="31">
        <v>149</v>
      </c>
      <c r="BR99" s="31">
        <v>166</v>
      </c>
      <c r="BS99" s="33">
        <f t="shared" si="164"/>
        <v>210.90909090909091</v>
      </c>
      <c r="BT99" s="45">
        <f t="shared" si="165"/>
        <v>19.900000000000002</v>
      </c>
      <c r="BU99" s="50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 x14ac:dyDescent="0.4">
      <c r="B100" s="1233">
        <v>6</v>
      </c>
      <c r="C100" s="19" t="s">
        <v>226</v>
      </c>
      <c r="D100" s="31">
        <v>137</v>
      </c>
      <c r="E100" s="31">
        <v>148</v>
      </c>
      <c r="F100" s="31">
        <v>166</v>
      </c>
      <c r="G100" s="33">
        <f t="shared" si="152"/>
        <v>217.24137931034483</v>
      </c>
      <c r="H100" s="45">
        <f t="shared" si="153"/>
        <v>17.5</v>
      </c>
      <c r="I100" s="50">
        <f t="shared" si="154"/>
        <v>65.100000000000009</v>
      </c>
      <c r="J100" s="31">
        <v>133</v>
      </c>
      <c r="K100" s="31">
        <v>148</v>
      </c>
      <c r="L100" s="31">
        <v>173</v>
      </c>
      <c r="M100" s="33">
        <f t="shared" si="155"/>
        <v>217.5</v>
      </c>
      <c r="N100" s="45">
        <f t="shared" si="156"/>
        <v>23.1</v>
      </c>
      <c r="O100" s="50">
        <f t="shared" si="157"/>
        <v>67.800000000000011</v>
      </c>
      <c r="P100" s="31">
        <v>128</v>
      </c>
      <c r="Q100" s="31">
        <v>149</v>
      </c>
      <c r="R100" s="31">
        <v>180</v>
      </c>
      <c r="S100" s="33">
        <f t="shared" si="158"/>
        <v>215.76923076923077</v>
      </c>
      <c r="T100" s="45">
        <f t="shared" si="159"/>
        <v>28.9</v>
      </c>
      <c r="U100" s="50">
        <f t="shared" si="160"/>
        <v>70.599999999999994</v>
      </c>
      <c r="V100" s="31">
        <v>122</v>
      </c>
      <c r="W100" s="31">
        <v>149</v>
      </c>
      <c r="X100" s="31">
        <v>188</v>
      </c>
      <c r="Y100" s="33">
        <f t="shared" si="161"/>
        <v>215.45454545454544</v>
      </c>
      <c r="Z100" s="45">
        <f t="shared" si="162"/>
        <v>35.099999999999994</v>
      </c>
      <c r="AA100" s="50">
        <f t="shared" si="163"/>
        <v>73.7</v>
      </c>
      <c r="AC100" s="66"/>
      <c r="AD100" s="54"/>
      <c r="AE100" s="54"/>
      <c r="AF100" s="66"/>
      <c r="AG100" s="54"/>
      <c r="AH100" s="54"/>
      <c r="AI100" s="66"/>
      <c r="AJ100" s="54"/>
      <c r="AK100" s="54"/>
      <c r="AL100" s="66"/>
      <c r="AM100" s="54"/>
      <c r="AN100" s="54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P100" s="31">
        <v>137</v>
      </c>
      <c r="BQ100" s="31">
        <v>148</v>
      </c>
      <c r="BR100" s="31">
        <v>166</v>
      </c>
      <c r="BS100" s="33">
        <f t="shared" si="164"/>
        <v>217.24137931034483</v>
      </c>
      <c r="BT100" s="45">
        <f t="shared" si="165"/>
        <v>17.5</v>
      </c>
      <c r="BU100" s="50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 x14ac:dyDescent="0.4">
      <c r="B101" s="1233">
        <v>6</v>
      </c>
      <c r="C101" s="19" t="s">
        <v>225</v>
      </c>
      <c r="D101" s="31">
        <v>141</v>
      </c>
      <c r="E101" s="31">
        <v>147</v>
      </c>
      <c r="F101" s="31">
        <v>166</v>
      </c>
      <c r="G101" s="33">
        <f t="shared" si="152"/>
        <v>225.6</v>
      </c>
      <c r="H101" s="45">
        <f t="shared" si="153"/>
        <v>15.1</v>
      </c>
      <c r="I101" s="50">
        <f t="shared" si="154"/>
        <v>65.100000000000009</v>
      </c>
      <c r="J101" s="31">
        <v>139</v>
      </c>
      <c r="K101" s="31">
        <v>147</v>
      </c>
      <c r="L101" s="31">
        <v>173</v>
      </c>
      <c r="M101" s="33">
        <f t="shared" si="155"/>
        <v>225.88235294117646</v>
      </c>
      <c r="N101" s="45">
        <f t="shared" si="156"/>
        <v>19.7</v>
      </c>
      <c r="O101" s="50">
        <f t="shared" si="157"/>
        <v>67.800000000000011</v>
      </c>
      <c r="P101" s="31">
        <v>136</v>
      </c>
      <c r="Q101" s="31">
        <v>146</v>
      </c>
      <c r="R101" s="31">
        <v>180</v>
      </c>
      <c r="S101" s="33">
        <f t="shared" si="158"/>
        <v>226.36363636363637</v>
      </c>
      <c r="T101" s="45">
        <f t="shared" si="159"/>
        <v>24.4</v>
      </c>
      <c r="U101" s="50">
        <f t="shared" si="160"/>
        <v>70.599999999999994</v>
      </c>
      <c r="V101" s="31">
        <v>133</v>
      </c>
      <c r="W101" s="31">
        <v>146</v>
      </c>
      <c r="X101" s="31">
        <v>188</v>
      </c>
      <c r="Y101" s="33">
        <f t="shared" si="161"/>
        <v>225.81818181818181</v>
      </c>
      <c r="Z101" s="45">
        <f t="shared" si="162"/>
        <v>29.299999999999997</v>
      </c>
      <c r="AA101" s="50">
        <f t="shared" si="163"/>
        <v>73.7</v>
      </c>
      <c r="AC101" s="63">
        <f t="shared" ref="AC101:AC106" si="167">(G101-G100)/359</f>
        <v>2.3283065987897405E-2</v>
      </c>
      <c r="AD101" s="55">
        <f t="shared" ref="AD101:AE106" si="168">(H101-H100)/100</f>
        <v>-2.4000000000000004E-2</v>
      </c>
      <c r="AE101" s="55">
        <f t="shared" si="168"/>
        <v>0</v>
      </c>
      <c r="AF101" s="63">
        <f t="shared" ref="AF101:AF106" si="169">(M101-M100)/359</f>
        <v>2.3349172538096E-2</v>
      </c>
      <c r="AG101" s="55">
        <f t="shared" ref="AG101:AH106" si="170">(N101-N100)/100</f>
        <v>-3.4000000000000023E-2</v>
      </c>
      <c r="AH101" s="55">
        <f t="shared" si="170"/>
        <v>0</v>
      </c>
      <c r="AI101" s="63">
        <f t="shared" ref="AI101:AI106" si="171">(S101-S100)/359</f>
        <v>2.9510879093051813E-2</v>
      </c>
      <c r="AJ101" s="55">
        <f t="shared" ref="AJ101:AK106" si="172">(T101-T100)/100</f>
        <v>-4.4999999999999998E-2</v>
      </c>
      <c r="AK101" s="55">
        <f t="shared" si="172"/>
        <v>0</v>
      </c>
      <c r="AL101" s="63">
        <f t="shared" ref="AL101:AL106" si="173">(Y101-Y100)/359</f>
        <v>2.8868067865282378E-2</v>
      </c>
      <c r="AM101" s="55">
        <f t="shared" ref="AM101:AN106" si="174">(Z101-Z100)/100</f>
        <v>-5.7999999999999968E-2</v>
      </c>
      <c r="AN101" s="55">
        <f t="shared" si="174"/>
        <v>0</v>
      </c>
      <c r="AP101" s="72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P101" s="31">
        <v>141</v>
      </c>
      <c r="BQ101" s="31">
        <v>147</v>
      </c>
      <c r="BR101" s="31">
        <v>166</v>
      </c>
      <c r="BS101" s="33">
        <f t="shared" si="164"/>
        <v>225.6</v>
      </c>
      <c r="BT101" s="45">
        <f t="shared" si="165"/>
        <v>15.1</v>
      </c>
      <c r="BU101" s="50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 x14ac:dyDescent="0.4">
      <c r="B102" s="1236">
        <v>6</v>
      </c>
      <c r="C102" s="21" t="s">
        <v>224</v>
      </c>
      <c r="D102" s="32">
        <v>145</v>
      </c>
      <c r="E102" s="32">
        <v>146</v>
      </c>
      <c r="F102" s="32">
        <v>166</v>
      </c>
      <c r="G102" s="34">
        <f t="shared" si="152"/>
        <v>237.14285714285714</v>
      </c>
      <c r="H102" s="46">
        <f t="shared" si="153"/>
        <v>12.7</v>
      </c>
      <c r="I102" s="51">
        <f t="shared" si="154"/>
        <v>65.100000000000009</v>
      </c>
      <c r="J102" s="32">
        <v>144</v>
      </c>
      <c r="K102" s="32">
        <v>145</v>
      </c>
      <c r="L102" s="32">
        <v>172</v>
      </c>
      <c r="M102" s="34">
        <f t="shared" si="155"/>
        <v>237.85714285714286</v>
      </c>
      <c r="N102" s="46">
        <f t="shared" si="156"/>
        <v>16.3</v>
      </c>
      <c r="O102" s="51">
        <f t="shared" si="157"/>
        <v>67.5</v>
      </c>
      <c r="P102" s="32">
        <v>144</v>
      </c>
      <c r="Q102" s="32">
        <v>145</v>
      </c>
      <c r="R102" s="32">
        <v>172</v>
      </c>
      <c r="S102" s="34">
        <f t="shared" si="158"/>
        <v>237.85714285714286</v>
      </c>
      <c r="T102" s="46">
        <f t="shared" si="159"/>
        <v>16.3</v>
      </c>
      <c r="U102" s="51">
        <f t="shared" si="160"/>
        <v>67.5</v>
      </c>
      <c r="V102" s="32">
        <v>142</v>
      </c>
      <c r="W102" s="32">
        <v>144</v>
      </c>
      <c r="X102" s="32">
        <v>186</v>
      </c>
      <c r="Y102" s="34">
        <f t="shared" si="161"/>
        <v>237.27272727272728</v>
      </c>
      <c r="Z102" s="46">
        <f t="shared" si="162"/>
        <v>23.7</v>
      </c>
      <c r="AA102" s="51">
        <f t="shared" si="163"/>
        <v>72.899999999999991</v>
      </c>
      <c r="AC102" s="64">
        <f t="shared" si="167"/>
        <v>3.2152805411858339E-2</v>
      </c>
      <c r="AD102" s="56">
        <f t="shared" si="168"/>
        <v>-2.4000000000000004E-2</v>
      </c>
      <c r="AE102" s="56">
        <f t="shared" si="168"/>
        <v>0</v>
      </c>
      <c r="AF102" s="64">
        <f t="shared" si="169"/>
        <v>3.3355960768708628E-2</v>
      </c>
      <c r="AG102" s="56">
        <f t="shared" si="170"/>
        <v>-3.3999999999999989E-2</v>
      </c>
      <c r="AH102" s="56">
        <f t="shared" si="170"/>
        <v>-3.0000000000001137E-3</v>
      </c>
      <c r="AI102" s="64">
        <f t="shared" si="171"/>
        <v>3.2015338422023643E-2</v>
      </c>
      <c r="AJ102" s="56">
        <f t="shared" si="172"/>
        <v>-8.0999999999999975E-2</v>
      </c>
      <c r="AK102" s="56">
        <f t="shared" si="172"/>
        <v>-3.0999999999999944E-2</v>
      </c>
      <c r="AL102" s="64">
        <f t="shared" si="173"/>
        <v>3.1906811851101578E-2</v>
      </c>
      <c r="AM102" s="56">
        <f t="shared" si="174"/>
        <v>-5.599999999999998E-2</v>
      </c>
      <c r="AN102" s="56">
        <f t="shared" si="174"/>
        <v>-8.0000000000001129E-3</v>
      </c>
      <c r="AP102" s="74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P102" s="32">
        <v>145</v>
      </c>
      <c r="BQ102" s="32">
        <v>146</v>
      </c>
      <c r="BR102" s="32">
        <v>166</v>
      </c>
      <c r="BS102" s="34">
        <f t="shared" si="164"/>
        <v>237.14285714285714</v>
      </c>
      <c r="BT102" s="46">
        <f t="shared" si="165"/>
        <v>12.7</v>
      </c>
      <c r="BU102" s="51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 x14ac:dyDescent="0.4">
      <c r="B103" s="1232">
        <v>6</v>
      </c>
      <c r="C103" s="17" t="s">
        <v>223</v>
      </c>
      <c r="D103" s="22">
        <v>149</v>
      </c>
      <c r="E103" s="22">
        <v>145</v>
      </c>
      <c r="F103" s="22">
        <v>165</v>
      </c>
      <c r="G103" s="28">
        <f t="shared" si="152"/>
        <v>252</v>
      </c>
      <c r="H103" s="47">
        <f t="shared" si="153"/>
        <v>12.1</v>
      </c>
      <c r="I103" s="52">
        <f t="shared" si="154"/>
        <v>64.7</v>
      </c>
      <c r="J103" s="22">
        <v>149</v>
      </c>
      <c r="K103" s="22">
        <v>144</v>
      </c>
      <c r="L103" s="22">
        <v>171</v>
      </c>
      <c r="M103" s="28">
        <f t="shared" si="155"/>
        <v>251.11111111111111</v>
      </c>
      <c r="N103" s="47">
        <f t="shared" si="156"/>
        <v>15.8</v>
      </c>
      <c r="O103" s="52">
        <f t="shared" si="157"/>
        <v>67.100000000000009</v>
      </c>
      <c r="P103" s="22">
        <v>150</v>
      </c>
      <c r="Q103" s="22">
        <v>143</v>
      </c>
      <c r="R103" s="22">
        <v>178</v>
      </c>
      <c r="S103" s="28">
        <f t="shared" si="158"/>
        <v>252</v>
      </c>
      <c r="T103" s="47">
        <f t="shared" si="159"/>
        <v>19.7</v>
      </c>
      <c r="U103" s="52">
        <f t="shared" si="160"/>
        <v>69.8</v>
      </c>
      <c r="V103" s="22">
        <v>150</v>
      </c>
      <c r="W103" s="22">
        <v>142</v>
      </c>
      <c r="X103" s="22">
        <v>184</v>
      </c>
      <c r="Y103" s="28">
        <f t="shared" si="161"/>
        <v>251.42857142857142</v>
      </c>
      <c r="Z103" s="47">
        <f t="shared" si="162"/>
        <v>22.8</v>
      </c>
      <c r="AA103" s="52">
        <f t="shared" si="163"/>
        <v>72.2</v>
      </c>
      <c r="AC103" s="65">
        <f t="shared" si="167"/>
        <v>4.138479904496619E-2</v>
      </c>
      <c r="AD103" s="57">
        <f t="shared" si="168"/>
        <v>-5.9999999999999967E-3</v>
      </c>
      <c r="AE103" s="57">
        <f t="shared" si="168"/>
        <v>-4.0000000000000565E-3</v>
      </c>
      <c r="AF103" s="65">
        <f t="shared" si="169"/>
        <v>3.6919131626652515E-2</v>
      </c>
      <c r="AG103" s="57">
        <f t="shared" si="170"/>
        <v>-5.0000000000000001E-3</v>
      </c>
      <c r="AH103" s="57">
        <f t="shared" si="170"/>
        <v>-3.9999999999999151E-3</v>
      </c>
      <c r="AI103" s="65">
        <f t="shared" si="171"/>
        <v>3.9395145244727404E-2</v>
      </c>
      <c r="AJ103" s="57">
        <f t="shared" si="172"/>
        <v>3.3999999999999989E-2</v>
      </c>
      <c r="AK103" s="57">
        <f t="shared" si="172"/>
        <v>2.2999999999999972E-2</v>
      </c>
      <c r="AL103" s="65">
        <f t="shared" si="173"/>
        <v>3.9431320768368069E-2</v>
      </c>
      <c r="AM103" s="57">
        <f t="shared" si="174"/>
        <v>-8.9999999999999854E-3</v>
      </c>
      <c r="AN103" s="57">
        <f t="shared" si="174"/>
        <v>-6.9999999999998865E-3</v>
      </c>
      <c r="AP103" s="76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P103" s="22">
        <v>149</v>
      </c>
      <c r="BQ103" s="22">
        <v>145</v>
      </c>
      <c r="BR103" s="22">
        <v>165</v>
      </c>
      <c r="BS103" s="28">
        <f t="shared" si="164"/>
        <v>252</v>
      </c>
      <c r="BT103" s="47">
        <f t="shared" si="165"/>
        <v>12.1</v>
      </c>
      <c r="BU103" s="52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 x14ac:dyDescent="0.4">
      <c r="B104" s="1233">
        <v>6</v>
      </c>
      <c r="C104" s="19" t="s">
        <v>222</v>
      </c>
      <c r="D104" s="31">
        <v>152</v>
      </c>
      <c r="E104" s="31">
        <v>144</v>
      </c>
      <c r="F104" s="31">
        <v>164</v>
      </c>
      <c r="G104" s="33">
        <f t="shared" si="152"/>
        <v>264</v>
      </c>
      <c r="H104" s="45">
        <f t="shared" si="153"/>
        <v>12.2</v>
      </c>
      <c r="I104" s="50">
        <f t="shared" si="154"/>
        <v>64.3</v>
      </c>
      <c r="J104" s="31">
        <v>153</v>
      </c>
      <c r="K104" s="31">
        <v>143</v>
      </c>
      <c r="L104" s="31">
        <v>170</v>
      </c>
      <c r="M104" s="33">
        <f t="shared" si="155"/>
        <v>262.22222222222223</v>
      </c>
      <c r="N104" s="45">
        <f t="shared" si="156"/>
        <v>15.9</v>
      </c>
      <c r="O104" s="50">
        <f t="shared" si="157"/>
        <v>66.7</v>
      </c>
      <c r="P104" s="31">
        <v>155</v>
      </c>
      <c r="Q104" s="31">
        <v>141</v>
      </c>
      <c r="R104" s="31">
        <v>176</v>
      </c>
      <c r="S104" s="33">
        <f t="shared" si="158"/>
        <v>264</v>
      </c>
      <c r="T104" s="45">
        <f t="shared" si="159"/>
        <v>19.900000000000002</v>
      </c>
      <c r="U104" s="50">
        <f t="shared" si="160"/>
        <v>69</v>
      </c>
      <c r="V104" s="31">
        <v>157</v>
      </c>
      <c r="W104" s="31">
        <v>140</v>
      </c>
      <c r="X104" s="31">
        <v>182</v>
      </c>
      <c r="Y104" s="33">
        <f t="shared" si="161"/>
        <v>264.28571428571428</v>
      </c>
      <c r="Z104" s="45">
        <f t="shared" si="162"/>
        <v>23.1</v>
      </c>
      <c r="AA104" s="50">
        <f t="shared" si="163"/>
        <v>71.399999999999991</v>
      </c>
      <c r="AC104" s="63">
        <f t="shared" si="167"/>
        <v>3.3426183844011144E-2</v>
      </c>
      <c r="AD104" s="55">
        <f t="shared" si="168"/>
        <v>9.9999999999999655E-4</v>
      </c>
      <c r="AE104" s="55">
        <f t="shared" si="168"/>
        <v>-4.0000000000000565E-3</v>
      </c>
      <c r="AF104" s="63">
        <f t="shared" si="169"/>
        <v>3.0950170225936251E-2</v>
      </c>
      <c r="AG104" s="55">
        <f t="shared" si="170"/>
        <v>9.9999999999999655E-4</v>
      </c>
      <c r="AH104" s="55">
        <f t="shared" si="170"/>
        <v>-4.0000000000000565E-3</v>
      </c>
      <c r="AI104" s="63">
        <f t="shared" si="171"/>
        <v>3.3426183844011144E-2</v>
      </c>
      <c r="AJ104" s="55">
        <f t="shared" si="172"/>
        <v>2.0000000000000282E-3</v>
      </c>
      <c r="AK104" s="55">
        <f t="shared" si="172"/>
        <v>-7.9999999999999724E-3</v>
      </c>
      <c r="AL104" s="63">
        <f t="shared" si="173"/>
        <v>3.5813768404297661E-2</v>
      </c>
      <c r="AM104" s="55">
        <f t="shared" si="174"/>
        <v>3.000000000000007E-3</v>
      </c>
      <c r="AN104" s="55">
        <f t="shared" si="174"/>
        <v>-8.0000000000001129E-3</v>
      </c>
      <c r="AP104" s="72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P104" s="31">
        <v>152</v>
      </c>
      <c r="BQ104" s="31">
        <v>144</v>
      </c>
      <c r="BR104" s="31">
        <v>164</v>
      </c>
      <c r="BS104" s="33">
        <f t="shared" si="164"/>
        <v>264</v>
      </c>
      <c r="BT104" s="45">
        <f t="shared" si="165"/>
        <v>12.2</v>
      </c>
      <c r="BU104" s="50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 x14ac:dyDescent="0.4">
      <c r="B105" s="1233">
        <v>6</v>
      </c>
      <c r="C105" s="19" t="s">
        <v>221</v>
      </c>
      <c r="D105" s="31">
        <v>155</v>
      </c>
      <c r="E105" s="31">
        <v>143</v>
      </c>
      <c r="F105" s="31">
        <v>163</v>
      </c>
      <c r="G105" s="33">
        <f t="shared" si="152"/>
        <v>276</v>
      </c>
      <c r="H105" s="45">
        <f t="shared" si="153"/>
        <v>12.3</v>
      </c>
      <c r="I105" s="50">
        <f t="shared" si="154"/>
        <v>63.9</v>
      </c>
      <c r="J105" s="31">
        <v>157</v>
      </c>
      <c r="K105" s="31">
        <v>142</v>
      </c>
      <c r="L105" s="31">
        <v>168</v>
      </c>
      <c r="M105" s="33">
        <f t="shared" si="155"/>
        <v>274.61538461538464</v>
      </c>
      <c r="N105" s="45">
        <f t="shared" si="156"/>
        <v>15.5</v>
      </c>
      <c r="O105" s="50">
        <f t="shared" si="157"/>
        <v>65.900000000000006</v>
      </c>
      <c r="P105" s="31">
        <v>160</v>
      </c>
      <c r="Q105" s="31">
        <v>140</v>
      </c>
      <c r="R105" s="31">
        <v>173</v>
      </c>
      <c r="S105" s="33">
        <f t="shared" si="158"/>
        <v>276.36363636363637</v>
      </c>
      <c r="T105" s="45">
        <f t="shared" si="159"/>
        <v>19.100000000000001</v>
      </c>
      <c r="U105" s="50">
        <f t="shared" si="160"/>
        <v>67.800000000000011</v>
      </c>
      <c r="V105" s="31">
        <v>163</v>
      </c>
      <c r="W105" s="31">
        <v>138</v>
      </c>
      <c r="X105" s="31">
        <v>179</v>
      </c>
      <c r="Y105" s="33">
        <f t="shared" si="161"/>
        <v>276.58536585365852</v>
      </c>
      <c r="Z105" s="45">
        <f t="shared" si="162"/>
        <v>22.900000000000002</v>
      </c>
      <c r="AA105" s="50">
        <f t="shared" si="163"/>
        <v>70.199999999999989</v>
      </c>
      <c r="AC105" s="63">
        <f t="shared" si="167"/>
        <v>3.3426183844011144E-2</v>
      </c>
      <c r="AD105" s="55">
        <f t="shared" si="168"/>
        <v>1.0000000000000141E-3</v>
      </c>
      <c r="AE105" s="55">
        <f t="shared" si="168"/>
        <v>-3.9999999999999862E-3</v>
      </c>
      <c r="AF105" s="63">
        <f t="shared" si="169"/>
        <v>3.4521343713544324E-2</v>
      </c>
      <c r="AG105" s="55">
        <f t="shared" si="170"/>
        <v>-4.0000000000000036E-3</v>
      </c>
      <c r="AH105" s="55">
        <f t="shared" si="170"/>
        <v>-7.9999999999999724E-3</v>
      </c>
      <c r="AI105" s="63">
        <f t="shared" si="171"/>
        <v>3.4439098505950901E-2</v>
      </c>
      <c r="AJ105" s="55">
        <f t="shared" si="172"/>
        <v>-8.0000000000000071E-3</v>
      </c>
      <c r="AK105" s="55">
        <f t="shared" si="172"/>
        <v>-1.1999999999999886E-2</v>
      </c>
      <c r="AL105" s="63">
        <f t="shared" si="173"/>
        <v>3.4260867877281997E-2</v>
      </c>
      <c r="AM105" s="55">
        <f t="shared" si="174"/>
        <v>-1.9999999999999931E-3</v>
      </c>
      <c r="AN105" s="55">
        <f t="shared" si="174"/>
        <v>-1.2000000000000028E-2</v>
      </c>
      <c r="AP105" s="72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P105" s="31">
        <v>155</v>
      </c>
      <c r="BQ105" s="31">
        <v>143</v>
      </c>
      <c r="BR105" s="31">
        <v>163</v>
      </c>
      <c r="BS105" s="33">
        <f t="shared" si="164"/>
        <v>276</v>
      </c>
      <c r="BT105" s="45">
        <f t="shared" si="165"/>
        <v>12.3</v>
      </c>
      <c r="BU105" s="50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8" thickBot="1" x14ac:dyDescent="0.45">
      <c r="B106" s="1234">
        <v>6</v>
      </c>
      <c r="C106" s="41" t="s">
        <v>220</v>
      </c>
      <c r="D106" s="42">
        <v>158</v>
      </c>
      <c r="E106" s="42">
        <v>142</v>
      </c>
      <c r="F106" s="42">
        <v>160</v>
      </c>
      <c r="G106" s="43">
        <f t="shared" si="152"/>
        <v>293.33333333333331</v>
      </c>
      <c r="H106" s="48">
        <f t="shared" si="153"/>
        <v>11.3</v>
      </c>
      <c r="I106" s="53">
        <f t="shared" si="154"/>
        <v>62.7</v>
      </c>
      <c r="J106" s="42">
        <v>162</v>
      </c>
      <c r="K106" s="42">
        <v>140</v>
      </c>
      <c r="L106" s="42">
        <v>164</v>
      </c>
      <c r="M106" s="43">
        <f t="shared" si="155"/>
        <v>295</v>
      </c>
      <c r="N106" s="48">
        <f t="shared" si="156"/>
        <v>14.6</v>
      </c>
      <c r="O106" s="53">
        <f t="shared" si="157"/>
        <v>64.3</v>
      </c>
      <c r="P106" s="42">
        <v>166</v>
      </c>
      <c r="Q106" s="42">
        <v>138</v>
      </c>
      <c r="R106" s="42">
        <v>169</v>
      </c>
      <c r="S106" s="43">
        <f t="shared" si="158"/>
        <v>294.19354838709677</v>
      </c>
      <c r="T106" s="48">
        <f t="shared" si="159"/>
        <v>18.3</v>
      </c>
      <c r="U106" s="53">
        <f t="shared" si="160"/>
        <v>66.3</v>
      </c>
      <c r="V106" s="42">
        <v>170</v>
      </c>
      <c r="W106" s="42">
        <v>136</v>
      </c>
      <c r="X106" s="42">
        <v>174</v>
      </c>
      <c r="Y106" s="43">
        <f t="shared" si="161"/>
        <v>293.68421052631578</v>
      </c>
      <c r="Z106" s="48">
        <f t="shared" si="162"/>
        <v>21.8</v>
      </c>
      <c r="AA106" s="53">
        <f t="shared" si="163"/>
        <v>68.2</v>
      </c>
      <c r="AC106" s="67">
        <f t="shared" si="167"/>
        <v>4.8282265552460485E-2</v>
      </c>
      <c r="AD106" s="68">
        <f t="shared" si="168"/>
        <v>-0.01</v>
      </c>
      <c r="AE106" s="68">
        <f t="shared" si="168"/>
        <v>-1.1999999999999957E-2</v>
      </c>
      <c r="AF106" s="67">
        <f t="shared" si="169"/>
        <v>5.6781658452967572E-2</v>
      </c>
      <c r="AG106" s="68">
        <f t="shared" si="170"/>
        <v>-9.0000000000000028E-3</v>
      </c>
      <c r="AH106" s="68">
        <f t="shared" si="170"/>
        <v>-1.6000000000000084E-2</v>
      </c>
      <c r="AI106" s="67">
        <f t="shared" si="171"/>
        <v>4.9665493101560987E-2</v>
      </c>
      <c r="AJ106" s="68">
        <f t="shared" si="172"/>
        <v>-8.0000000000000071E-3</v>
      </c>
      <c r="AK106" s="68">
        <f t="shared" si="172"/>
        <v>-1.5000000000000142E-2</v>
      </c>
      <c r="AL106" s="67">
        <f t="shared" si="173"/>
        <v>4.7629093795702689E-2</v>
      </c>
      <c r="AM106" s="68">
        <f t="shared" si="174"/>
        <v>-1.1000000000000015E-2</v>
      </c>
      <c r="AN106" s="68">
        <f t="shared" si="174"/>
        <v>-1.9999999999999858E-2</v>
      </c>
      <c r="AP106" s="81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P106" s="42">
        <v>161</v>
      </c>
      <c r="BQ106" s="42">
        <v>142</v>
      </c>
      <c r="BR106" s="42">
        <v>157</v>
      </c>
      <c r="BS106" s="43">
        <f t="shared" si="164"/>
        <v>-47.368421052631582</v>
      </c>
      <c r="BT106" s="48">
        <f t="shared" si="165"/>
        <v>11.799999999999999</v>
      </c>
      <c r="BU106" s="53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 x14ac:dyDescent="0.4">
      <c r="B107" s="1235">
        <v>5</v>
      </c>
      <c r="C107" s="38" t="s">
        <v>233</v>
      </c>
      <c r="D107" s="39">
        <v>88</v>
      </c>
      <c r="E107" s="39">
        <v>128</v>
      </c>
      <c r="F107" s="39">
        <v>133</v>
      </c>
      <c r="G107" s="40">
        <f t="shared" si="152"/>
        <v>186.66666666666666</v>
      </c>
      <c r="H107" s="44">
        <f t="shared" si="153"/>
        <v>33.800000000000004</v>
      </c>
      <c r="I107" s="49">
        <f t="shared" si="154"/>
        <v>52.2</v>
      </c>
      <c r="J107" s="39">
        <v>76</v>
      </c>
      <c r="K107" s="39">
        <v>130</v>
      </c>
      <c r="L107" s="39">
        <v>137</v>
      </c>
      <c r="M107" s="40">
        <f t="shared" si="155"/>
        <v>186.88524590163934</v>
      </c>
      <c r="N107" s="44">
        <f t="shared" si="156"/>
        <v>44.5</v>
      </c>
      <c r="O107" s="49">
        <f t="shared" si="157"/>
        <v>53.7</v>
      </c>
      <c r="P107" s="39">
        <v>52</v>
      </c>
      <c r="Q107" s="39">
        <v>132</v>
      </c>
      <c r="R107" s="39">
        <v>141</v>
      </c>
      <c r="S107" s="40">
        <f t="shared" si="158"/>
        <v>186.06741573033707</v>
      </c>
      <c r="T107" s="44">
        <f t="shared" si="159"/>
        <v>63.1</v>
      </c>
      <c r="U107" s="49">
        <f t="shared" si="160"/>
        <v>55.300000000000004</v>
      </c>
      <c r="V107" s="39">
        <v>29</v>
      </c>
      <c r="W107" s="39">
        <v>134</v>
      </c>
      <c r="X107" s="39">
        <v>145</v>
      </c>
      <c r="Y107" s="40">
        <f t="shared" si="161"/>
        <v>185.68965517241378</v>
      </c>
      <c r="Z107" s="44">
        <f t="shared" si="162"/>
        <v>80</v>
      </c>
      <c r="AA107" s="49">
        <f t="shared" si="163"/>
        <v>56.899999999999991</v>
      </c>
      <c r="AC107" s="61">
        <f t="shared" ref="AC107:AC113" si="175">(G107-G108)/359</f>
        <v>-7.4280408542247512E-3</v>
      </c>
      <c r="AD107" s="62">
        <f t="shared" ref="AD107:AE113" si="176">(H107-H108)/100</f>
        <v>5.0000000000000001E-3</v>
      </c>
      <c r="AE107" s="62">
        <f t="shared" si="176"/>
        <v>-7.0000000000000288E-3</v>
      </c>
      <c r="AF107" s="61">
        <f t="shared" ref="AF107:AF113" si="177">(M107-M108)/359</f>
        <v>-1.0002631126883411E-2</v>
      </c>
      <c r="AG107" s="62">
        <f t="shared" ref="AG107:AH113" si="178">(N107-N108)/100</f>
        <v>-5.0000000000000001E-3</v>
      </c>
      <c r="AH107" s="62">
        <f t="shared" si="178"/>
        <v>-1.2000000000000028E-2</v>
      </c>
      <c r="AI107" s="61">
        <f t="shared" ref="AI107:AI113" si="179">(S107-S108)/359</f>
        <v>-9.3893774842728137E-3</v>
      </c>
      <c r="AJ107" s="62">
        <f t="shared" ref="AJ107:AK113" si="180">(T107-T108)/100</f>
        <v>1.7000000000000029E-2</v>
      </c>
      <c r="AK107" s="62">
        <f t="shared" si="180"/>
        <v>-1.5999999999999872E-2</v>
      </c>
      <c r="AL107" s="61">
        <f t="shared" ref="AL107:AL113" si="181">(Y107-Y108)/359</f>
        <v>-8.857688147569728E-3</v>
      </c>
      <c r="AM107" s="62">
        <f t="shared" ref="AM107:AN113" si="182">(Z107-Z108)/100</f>
        <v>3.2999999999999974E-2</v>
      </c>
      <c r="AN107" s="62">
        <f t="shared" si="182"/>
        <v>-1.9000000000000059E-2</v>
      </c>
      <c r="AP107" s="69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P107" s="39">
        <v>88</v>
      </c>
      <c r="BQ107" s="39">
        <v>128</v>
      </c>
      <c r="BR107" s="39">
        <v>133</v>
      </c>
      <c r="BS107" s="40">
        <f t="shared" si="164"/>
        <v>186.66666666666666</v>
      </c>
      <c r="BT107" s="44">
        <f t="shared" si="165"/>
        <v>33.800000000000004</v>
      </c>
      <c r="BU107" s="49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 x14ac:dyDescent="0.4">
      <c r="B108" s="1233">
        <v>5</v>
      </c>
      <c r="C108" s="19" t="s">
        <v>232</v>
      </c>
      <c r="D108" s="31">
        <v>90</v>
      </c>
      <c r="E108" s="31">
        <v>128</v>
      </c>
      <c r="F108" s="31">
        <v>135</v>
      </c>
      <c r="G108" s="33">
        <f t="shared" si="152"/>
        <v>189.33333333333334</v>
      </c>
      <c r="H108" s="45">
        <f t="shared" si="153"/>
        <v>33.300000000000004</v>
      </c>
      <c r="I108" s="50">
        <f t="shared" si="154"/>
        <v>52.900000000000006</v>
      </c>
      <c r="J108" s="31">
        <v>77</v>
      </c>
      <c r="K108" s="31">
        <v>129</v>
      </c>
      <c r="L108" s="31">
        <v>140</v>
      </c>
      <c r="M108" s="33">
        <f t="shared" si="155"/>
        <v>190.47619047619048</v>
      </c>
      <c r="N108" s="45">
        <f t="shared" si="156"/>
        <v>45</v>
      </c>
      <c r="O108" s="50">
        <f t="shared" si="157"/>
        <v>54.900000000000006</v>
      </c>
      <c r="P108" s="31">
        <v>56</v>
      </c>
      <c r="Q108" s="31">
        <v>131</v>
      </c>
      <c r="R108" s="31">
        <v>145</v>
      </c>
      <c r="S108" s="33">
        <f t="shared" si="158"/>
        <v>189.43820224719101</v>
      </c>
      <c r="T108" s="45">
        <f t="shared" si="159"/>
        <v>61.4</v>
      </c>
      <c r="U108" s="50">
        <f t="shared" si="160"/>
        <v>56.899999999999991</v>
      </c>
      <c r="V108" s="31">
        <v>35</v>
      </c>
      <c r="W108" s="31">
        <v>133</v>
      </c>
      <c r="X108" s="31">
        <v>150</v>
      </c>
      <c r="Y108" s="33">
        <f t="shared" si="161"/>
        <v>188.86956521739131</v>
      </c>
      <c r="Z108" s="45">
        <f t="shared" si="162"/>
        <v>76.7</v>
      </c>
      <c r="AA108" s="50">
        <f t="shared" si="163"/>
        <v>58.8</v>
      </c>
      <c r="AC108" s="63">
        <f t="shared" si="175"/>
        <v>-1.1142061281337047E-2</v>
      </c>
      <c r="AD108" s="55">
        <f t="shared" si="176"/>
        <v>5.0000000000000001E-3</v>
      </c>
      <c r="AE108" s="55">
        <f t="shared" si="176"/>
        <v>-7.9999999999999724E-3</v>
      </c>
      <c r="AF108" s="63">
        <f t="shared" si="177"/>
        <v>-5.861990766294776E-3</v>
      </c>
      <c r="AG108" s="55">
        <f t="shared" si="178"/>
        <v>1.2999999999999972E-2</v>
      </c>
      <c r="AH108" s="55">
        <f t="shared" si="178"/>
        <v>-7.9999999999999724E-3</v>
      </c>
      <c r="AI108" s="63">
        <f t="shared" si="179"/>
        <v>-9.1021729965185105E-3</v>
      </c>
      <c r="AJ108" s="55">
        <f t="shared" si="180"/>
        <v>0.04</v>
      </c>
      <c r="AK108" s="55">
        <f t="shared" si="180"/>
        <v>-1.1000000000000015E-2</v>
      </c>
      <c r="AL108" s="63">
        <f t="shared" si="181"/>
        <v>-9.0265362833647465E-3</v>
      </c>
      <c r="AM108" s="55">
        <f t="shared" si="182"/>
        <v>5.9000000000000059E-2</v>
      </c>
      <c r="AN108" s="55">
        <f t="shared" si="182"/>
        <v>-1.6000000000000014E-2</v>
      </c>
      <c r="AP108" s="72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P108" s="31">
        <v>90</v>
      </c>
      <c r="BQ108" s="31">
        <v>128</v>
      </c>
      <c r="BR108" s="31">
        <v>135</v>
      </c>
      <c r="BS108" s="33">
        <f t="shared" si="164"/>
        <v>189.33333333333334</v>
      </c>
      <c r="BT108" s="45">
        <f t="shared" si="165"/>
        <v>33.300000000000004</v>
      </c>
      <c r="BU108" s="50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 x14ac:dyDescent="0.4">
      <c r="B109" s="1233">
        <v>5</v>
      </c>
      <c r="C109" s="19" t="s">
        <v>231</v>
      </c>
      <c r="D109" s="31">
        <v>92</v>
      </c>
      <c r="E109" s="31">
        <v>127</v>
      </c>
      <c r="F109" s="31">
        <v>137</v>
      </c>
      <c r="G109" s="33">
        <f t="shared" si="152"/>
        <v>193.33333333333334</v>
      </c>
      <c r="H109" s="45">
        <f t="shared" si="153"/>
        <v>32.800000000000004</v>
      </c>
      <c r="I109" s="50">
        <f t="shared" si="154"/>
        <v>53.7</v>
      </c>
      <c r="J109" s="31">
        <v>80</v>
      </c>
      <c r="K109" s="31">
        <v>129</v>
      </c>
      <c r="L109" s="31">
        <v>142</v>
      </c>
      <c r="M109" s="33">
        <f t="shared" si="155"/>
        <v>192.58064516129031</v>
      </c>
      <c r="N109" s="45">
        <f t="shared" si="156"/>
        <v>43.7</v>
      </c>
      <c r="O109" s="50">
        <f t="shared" si="157"/>
        <v>55.7</v>
      </c>
      <c r="P109" s="31">
        <v>63</v>
      </c>
      <c r="Q109" s="31">
        <v>130</v>
      </c>
      <c r="R109" s="31">
        <v>148</v>
      </c>
      <c r="S109" s="33">
        <f t="shared" si="158"/>
        <v>192.70588235294116</v>
      </c>
      <c r="T109" s="45">
        <f t="shared" si="159"/>
        <v>57.4</v>
      </c>
      <c r="U109" s="50">
        <f t="shared" si="160"/>
        <v>57.999999999999993</v>
      </c>
      <c r="V109" s="31">
        <v>45</v>
      </c>
      <c r="W109" s="31">
        <v>132</v>
      </c>
      <c r="X109" s="31">
        <v>154</v>
      </c>
      <c r="Y109" s="33">
        <f t="shared" si="161"/>
        <v>192.11009174311926</v>
      </c>
      <c r="Z109" s="45">
        <f t="shared" si="162"/>
        <v>70.8</v>
      </c>
      <c r="AA109" s="50">
        <f t="shared" si="163"/>
        <v>60.4</v>
      </c>
      <c r="AC109" s="63">
        <f t="shared" si="175"/>
        <v>-9.500982487961801E-3</v>
      </c>
      <c r="AD109" s="55">
        <f t="shared" si="176"/>
        <v>1.6000000000000049E-2</v>
      </c>
      <c r="AE109" s="55">
        <f t="shared" si="176"/>
        <v>-3.9999999999999862E-3</v>
      </c>
      <c r="AF109" s="63">
        <f t="shared" si="177"/>
        <v>-1.0280059274060373E-2</v>
      </c>
      <c r="AG109" s="55">
        <f t="shared" si="178"/>
        <v>2.7000000000000027E-2</v>
      </c>
      <c r="AH109" s="55">
        <f t="shared" si="178"/>
        <v>-7.9999999999999013E-3</v>
      </c>
      <c r="AI109" s="63">
        <f t="shared" si="179"/>
        <v>-9.0347764224691981E-3</v>
      </c>
      <c r="AJ109" s="55">
        <f t="shared" si="180"/>
        <v>4.6999999999999958E-2</v>
      </c>
      <c r="AK109" s="55">
        <f t="shared" si="180"/>
        <v>-8.0000000000000418E-3</v>
      </c>
      <c r="AL109" s="63">
        <f t="shared" si="181"/>
        <v>-1.0945716482665166E-2</v>
      </c>
      <c r="AM109" s="55">
        <f t="shared" si="182"/>
        <v>6.5000000000000002E-2</v>
      </c>
      <c r="AN109" s="55">
        <f t="shared" si="182"/>
        <v>-1.2000000000000028E-2</v>
      </c>
      <c r="AP109" s="72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P109" s="31">
        <v>92</v>
      </c>
      <c r="BQ109" s="31">
        <v>127</v>
      </c>
      <c r="BR109" s="31">
        <v>137</v>
      </c>
      <c r="BS109" s="33">
        <f t="shared" si="164"/>
        <v>193.33333333333334</v>
      </c>
      <c r="BT109" s="45">
        <f t="shared" si="165"/>
        <v>32.800000000000004</v>
      </c>
      <c r="BU109" s="50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 x14ac:dyDescent="0.4">
      <c r="B110" s="1233">
        <v>5</v>
      </c>
      <c r="C110" s="19" t="s">
        <v>230</v>
      </c>
      <c r="D110" s="31">
        <v>95</v>
      </c>
      <c r="E110" s="31">
        <v>126</v>
      </c>
      <c r="F110" s="31">
        <v>138</v>
      </c>
      <c r="G110" s="33">
        <f t="shared" si="152"/>
        <v>196.74418604651163</v>
      </c>
      <c r="H110" s="45">
        <f t="shared" si="153"/>
        <v>31.2</v>
      </c>
      <c r="I110" s="50">
        <f t="shared" si="154"/>
        <v>54.1</v>
      </c>
      <c r="J110" s="31">
        <v>85</v>
      </c>
      <c r="K110" s="31">
        <v>128</v>
      </c>
      <c r="L110" s="31">
        <v>144</v>
      </c>
      <c r="M110" s="33">
        <f t="shared" si="155"/>
        <v>196.27118644067798</v>
      </c>
      <c r="N110" s="45">
        <f t="shared" si="156"/>
        <v>41</v>
      </c>
      <c r="O110" s="50">
        <f t="shared" si="157"/>
        <v>56.499999999999993</v>
      </c>
      <c r="P110" s="31">
        <v>71</v>
      </c>
      <c r="Q110" s="31">
        <v>129</v>
      </c>
      <c r="R110" s="31">
        <v>150</v>
      </c>
      <c r="S110" s="33">
        <f t="shared" si="158"/>
        <v>195.9493670886076</v>
      </c>
      <c r="T110" s="45">
        <f t="shared" si="159"/>
        <v>52.7</v>
      </c>
      <c r="U110" s="50">
        <f t="shared" si="160"/>
        <v>58.8</v>
      </c>
      <c r="V110" s="31">
        <v>56</v>
      </c>
      <c r="W110" s="31">
        <v>130</v>
      </c>
      <c r="X110" s="31">
        <v>157</v>
      </c>
      <c r="Y110" s="33">
        <f t="shared" si="161"/>
        <v>196.03960396039605</v>
      </c>
      <c r="Z110" s="45">
        <f t="shared" si="162"/>
        <v>64.3</v>
      </c>
      <c r="AA110" s="50">
        <f t="shared" si="163"/>
        <v>61.6</v>
      </c>
      <c r="AC110" s="63">
        <f t="shared" si="175"/>
        <v>-1.450427149215454E-2</v>
      </c>
      <c r="AD110" s="55">
        <f t="shared" si="176"/>
        <v>1.900000000000002E-2</v>
      </c>
      <c r="AE110" s="55">
        <f t="shared" si="176"/>
        <v>-8.0000000000000418E-3</v>
      </c>
      <c r="AF110" s="63">
        <f t="shared" si="177"/>
        <v>-1.436597489663918E-2</v>
      </c>
      <c r="AG110" s="55">
        <f t="shared" si="178"/>
        <v>2.6000000000000013E-2</v>
      </c>
      <c r="AH110" s="55">
        <f t="shared" si="178"/>
        <v>-8.0000000000000418E-3</v>
      </c>
      <c r="AI110" s="63">
        <f t="shared" si="179"/>
        <v>-1.2035942010202388E-2</v>
      </c>
      <c r="AJ110" s="55">
        <f t="shared" si="180"/>
        <v>4.000000000000007E-2</v>
      </c>
      <c r="AK110" s="55">
        <f t="shared" si="180"/>
        <v>-7.9999999999999724E-3</v>
      </c>
      <c r="AL110" s="63">
        <f t="shared" si="181"/>
        <v>-9.8206502253712913E-3</v>
      </c>
      <c r="AM110" s="55">
        <f t="shared" si="182"/>
        <v>6.3999999999999987E-2</v>
      </c>
      <c r="AN110" s="55">
        <f t="shared" si="182"/>
        <v>-7.9999999999999724E-3</v>
      </c>
      <c r="AP110" s="72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P110" s="31">
        <v>95</v>
      </c>
      <c r="BQ110" s="31">
        <v>126</v>
      </c>
      <c r="BR110" s="31">
        <v>138</v>
      </c>
      <c r="BS110" s="33">
        <f t="shared" si="164"/>
        <v>196.74418604651163</v>
      </c>
      <c r="BT110" s="45">
        <f t="shared" si="165"/>
        <v>31.2</v>
      </c>
      <c r="BU110" s="50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 x14ac:dyDescent="0.4">
      <c r="B111" s="1236">
        <v>5</v>
      </c>
      <c r="C111" s="21" t="s">
        <v>229</v>
      </c>
      <c r="D111" s="32">
        <v>99</v>
      </c>
      <c r="E111" s="32">
        <v>125</v>
      </c>
      <c r="F111" s="32">
        <v>140</v>
      </c>
      <c r="G111" s="34">
        <f t="shared" si="152"/>
        <v>201.95121951219511</v>
      </c>
      <c r="H111" s="46">
        <f t="shared" si="153"/>
        <v>29.299999999999997</v>
      </c>
      <c r="I111" s="51">
        <f t="shared" si="154"/>
        <v>54.900000000000006</v>
      </c>
      <c r="J111" s="32">
        <v>90</v>
      </c>
      <c r="K111" s="32">
        <v>126</v>
      </c>
      <c r="L111" s="32">
        <v>146</v>
      </c>
      <c r="M111" s="34">
        <f t="shared" si="155"/>
        <v>201.42857142857144</v>
      </c>
      <c r="N111" s="46">
        <f t="shared" si="156"/>
        <v>38.4</v>
      </c>
      <c r="O111" s="51">
        <f t="shared" si="157"/>
        <v>57.3</v>
      </c>
      <c r="P111" s="32">
        <v>78</v>
      </c>
      <c r="Q111" s="32">
        <v>127</v>
      </c>
      <c r="R111" s="32">
        <v>152</v>
      </c>
      <c r="S111" s="34">
        <f t="shared" si="158"/>
        <v>200.27027027027026</v>
      </c>
      <c r="T111" s="46">
        <f t="shared" si="159"/>
        <v>48.699999999999996</v>
      </c>
      <c r="U111" s="51">
        <f t="shared" si="160"/>
        <v>59.599999999999994</v>
      </c>
      <c r="V111" s="32">
        <v>67</v>
      </c>
      <c r="W111" s="32">
        <v>129</v>
      </c>
      <c r="X111" s="32">
        <v>159</v>
      </c>
      <c r="Y111" s="34">
        <f t="shared" si="161"/>
        <v>199.56521739130434</v>
      </c>
      <c r="Z111" s="46">
        <f t="shared" si="162"/>
        <v>57.9</v>
      </c>
      <c r="AA111" s="51">
        <f t="shared" si="163"/>
        <v>62.4</v>
      </c>
      <c r="AC111" s="64">
        <f t="shared" si="175"/>
        <v>-1.1127371681757179E-2</v>
      </c>
      <c r="AD111" s="56">
        <f t="shared" si="176"/>
        <v>2.8999999999999949E-2</v>
      </c>
      <c r="AE111" s="56">
        <f t="shared" si="176"/>
        <v>0</v>
      </c>
      <c r="AF111" s="64">
        <f t="shared" si="177"/>
        <v>-1.1019621047476162E-2</v>
      </c>
      <c r="AG111" s="56">
        <f t="shared" si="178"/>
        <v>0.03</v>
      </c>
      <c r="AH111" s="56">
        <f t="shared" si="178"/>
        <v>-2.9999999999999714E-3</v>
      </c>
      <c r="AI111" s="64">
        <f t="shared" si="179"/>
        <v>-1.2355465411339556E-2</v>
      </c>
      <c r="AJ111" s="56">
        <f t="shared" si="180"/>
        <v>4.4999999999999929E-2</v>
      </c>
      <c r="AK111" s="56">
        <f t="shared" si="180"/>
        <v>-8.0000000000000418E-3</v>
      </c>
      <c r="AL111" s="64">
        <f t="shared" si="181"/>
        <v>-1.1950429792319318E-2</v>
      </c>
      <c r="AM111" s="56">
        <f t="shared" si="182"/>
        <v>0.06</v>
      </c>
      <c r="AN111" s="56">
        <f t="shared" si="182"/>
        <v>-3.0000000000000426E-3</v>
      </c>
      <c r="AP111" s="74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P111" s="32">
        <v>99</v>
      </c>
      <c r="BQ111" s="32">
        <v>125</v>
      </c>
      <c r="BR111" s="32">
        <v>140</v>
      </c>
      <c r="BS111" s="34">
        <f t="shared" si="164"/>
        <v>201.95121951219511</v>
      </c>
      <c r="BT111" s="46">
        <f t="shared" si="165"/>
        <v>29.299999999999997</v>
      </c>
      <c r="BU111" s="51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 x14ac:dyDescent="0.4">
      <c r="B112" s="1232">
        <v>5</v>
      </c>
      <c r="C112" s="17" t="s">
        <v>228</v>
      </c>
      <c r="D112" s="22">
        <v>103</v>
      </c>
      <c r="E112" s="22">
        <v>124</v>
      </c>
      <c r="F112" s="22">
        <v>140</v>
      </c>
      <c r="G112" s="28">
        <f t="shared" si="152"/>
        <v>205.94594594594594</v>
      </c>
      <c r="H112" s="47">
        <f t="shared" si="153"/>
        <v>26.400000000000002</v>
      </c>
      <c r="I112" s="52">
        <f t="shared" si="154"/>
        <v>54.900000000000006</v>
      </c>
      <c r="J112" s="22">
        <v>95</v>
      </c>
      <c r="K112" s="22">
        <v>125</v>
      </c>
      <c r="L112" s="22">
        <v>147</v>
      </c>
      <c r="M112" s="28">
        <f t="shared" si="155"/>
        <v>205.38461538461539</v>
      </c>
      <c r="N112" s="47">
        <f t="shared" si="156"/>
        <v>35.4</v>
      </c>
      <c r="O112" s="52">
        <f t="shared" si="157"/>
        <v>57.599999999999994</v>
      </c>
      <c r="P112" s="22">
        <v>86</v>
      </c>
      <c r="Q112" s="22">
        <v>126</v>
      </c>
      <c r="R112" s="22">
        <v>154</v>
      </c>
      <c r="S112" s="28">
        <f t="shared" si="158"/>
        <v>204.70588235294116</v>
      </c>
      <c r="T112" s="47">
        <f t="shared" si="159"/>
        <v>44.2</v>
      </c>
      <c r="U112" s="52">
        <f t="shared" si="160"/>
        <v>60.4</v>
      </c>
      <c r="V112" s="22">
        <v>77</v>
      </c>
      <c r="W112" s="22">
        <v>127</v>
      </c>
      <c r="X112" s="22">
        <v>160</v>
      </c>
      <c r="Y112" s="28">
        <f t="shared" si="161"/>
        <v>203.85542168674698</v>
      </c>
      <c r="Z112" s="47">
        <f t="shared" si="162"/>
        <v>51.9</v>
      </c>
      <c r="AA112" s="52">
        <f t="shared" si="163"/>
        <v>62.7</v>
      </c>
      <c r="AC112" s="65">
        <f t="shared" si="175"/>
        <v>-1.620824494820889E-2</v>
      </c>
      <c r="AD112" s="57">
        <f t="shared" si="176"/>
        <v>2.3000000000000041E-2</v>
      </c>
      <c r="AE112" s="57">
        <f t="shared" si="176"/>
        <v>-3.9999999999999862E-3</v>
      </c>
      <c r="AF112" s="65">
        <f t="shared" si="177"/>
        <v>-1.2856224555388894E-2</v>
      </c>
      <c r="AG112" s="57">
        <f t="shared" si="178"/>
        <v>4.0999999999999981E-2</v>
      </c>
      <c r="AH112" s="57">
        <f t="shared" si="178"/>
        <v>0</v>
      </c>
      <c r="AI112" s="65">
        <f t="shared" si="179"/>
        <v>-1.4746845813534373E-2</v>
      </c>
      <c r="AJ112" s="57">
        <f t="shared" si="180"/>
        <v>5.2000000000000025E-2</v>
      </c>
      <c r="AK112" s="57">
        <f t="shared" si="180"/>
        <v>0</v>
      </c>
      <c r="AL112" s="65">
        <f t="shared" si="181"/>
        <v>-1.6001610900426226E-2</v>
      </c>
      <c r="AM112" s="57">
        <f t="shared" si="182"/>
        <v>5.5999999999999946E-2</v>
      </c>
      <c r="AN112" s="57">
        <f t="shared" si="182"/>
        <v>-7.9999999999999724E-3</v>
      </c>
      <c r="AP112" s="76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P112" s="22">
        <v>103</v>
      </c>
      <c r="BQ112" s="22">
        <v>124</v>
      </c>
      <c r="BR112" s="22">
        <v>140</v>
      </c>
      <c r="BS112" s="28">
        <f t="shared" si="164"/>
        <v>205.94594594594594</v>
      </c>
      <c r="BT112" s="47">
        <f t="shared" si="165"/>
        <v>26.400000000000002</v>
      </c>
      <c r="BU112" s="52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 x14ac:dyDescent="0.4">
      <c r="B113" s="1233">
        <v>5</v>
      </c>
      <c r="C113" s="19" t="s">
        <v>227</v>
      </c>
      <c r="D113" s="31">
        <v>107</v>
      </c>
      <c r="E113" s="31">
        <v>123</v>
      </c>
      <c r="F113" s="31">
        <v>141</v>
      </c>
      <c r="G113" s="33">
        <f t="shared" si="152"/>
        <v>211.76470588235293</v>
      </c>
      <c r="H113" s="45">
        <f t="shared" si="153"/>
        <v>24.099999999999998</v>
      </c>
      <c r="I113" s="50">
        <f t="shared" si="154"/>
        <v>55.300000000000004</v>
      </c>
      <c r="J113" s="31">
        <v>101</v>
      </c>
      <c r="K113" s="31">
        <v>124</v>
      </c>
      <c r="L113" s="31">
        <v>147</v>
      </c>
      <c r="M113" s="33">
        <f t="shared" si="155"/>
        <v>210</v>
      </c>
      <c r="N113" s="45">
        <f t="shared" si="156"/>
        <v>31.3</v>
      </c>
      <c r="O113" s="50">
        <f t="shared" si="157"/>
        <v>57.599999999999994</v>
      </c>
      <c r="P113" s="31">
        <v>94</v>
      </c>
      <c r="Q113" s="31">
        <v>124</v>
      </c>
      <c r="R113" s="31">
        <v>154</v>
      </c>
      <c r="S113" s="33">
        <f t="shared" si="158"/>
        <v>210</v>
      </c>
      <c r="T113" s="45">
        <f t="shared" si="159"/>
        <v>39</v>
      </c>
      <c r="U113" s="50">
        <f t="shared" si="160"/>
        <v>60.4</v>
      </c>
      <c r="V113" s="31">
        <v>87</v>
      </c>
      <c r="W113" s="31">
        <v>125</v>
      </c>
      <c r="X113" s="31">
        <v>162</v>
      </c>
      <c r="Y113" s="33">
        <f t="shared" si="161"/>
        <v>209.6</v>
      </c>
      <c r="Z113" s="45">
        <f t="shared" si="162"/>
        <v>46.300000000000004</v>
      </c>
      <c r="AA113" s="50">
        <f t="shared" si="163"/>
        <v>63.5</v>
      </c>
      <c r="AC113" s="63">
        <f t="shared" si="175"/>
        <v>-1.7368507291496024E-2</v>
      </c>
      <c r="AD113" s="55">
        <f t="shared" si="176"/>
        <v>2.7999999999999973E-2</v>
      </c>
      <c r="AE113" s="55">
        <f t="shared" si="176"/>
        <v>0</v>
      </c>
      <c r="AF113" s="63">
        <f t="shared" si="177"/>
        <v>-2.2420001358787994E-2</v>
      </c>
      <c r="AG113" s="55">
        <f t="shared" si="178"/>
        <v>3.5999999999999976E-2</v>
      </c>
      <c r="AH113" s="55">
        <f t="shared" si="178"/>
        <v>-3.9999999999999862E-3</v>
      </c>
      <c r="AI113" s="63">
        <f t="shared" si="179"/>
        <v>-2.0497188206233273E-2</v>
      </c>
      <c r="AJ113" s="55">
        <f t="shared" si="180"/>
        <v>4.7999999999999973E-2</v>
      </c>
      <c r="AK113" s="55">
        <f t="shared" si="180"/>
        <v>-3.9999999999999862E-3</v>
      </c>
      <c r="AL113" s="63">
        <f t="shared" si="181"/>
        <v>-1.782729805013929E-2</v>
      </c>
      <c r="AM113" s="55">
        <f t="shared" si="182"/>
        <v>6.2000000000000027E-2</v>
      </c>
      <c r="AN113" s="55">
        <f t="shared" si="182"/>
        <v>0</v>
      </c>
      <c r="AP113" s="72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P113" s="31">
        <v>107</v>
      </c>
      <c r="BQ113" s="31">
        <v>123</v>
      </c>
      <c r="BR113" s="31">
        <v>141</v>
      </c>
      <c r="BS113" s="33">
        <f t="shared" si="164"/>
        <v>211.76470588235293</v>
      </c>
      <c r="BT113" s="45">
        <f t="shared" si="165"/>
        <v>24.099999999999998</v>
      </c>
      <c r="BU113" s="50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 x14ac:dyDescent="0.4">
      <c r="B114" s="1233">
        <v>5</v>
      </c>
      <c r="C114" s="19" t="s">
        <v>226</v>
      </c>
      <c r="D114" s="31">
        <v>111</v>
      </c>
      <c r="E114" s="31">
        <v>122</v>
      </c>
      <c r="F114" s="31">
        <v>141</v>
      </c>
      <c r="G114" s="33">
        <f t="shared" si="152"/>
        <v>218</v>
      </c>
      <c r="H114" s="45">
        <f t="shared" si="153"/>
        <v>21.3</v>
      </c>
      <c r="I114" s="50">
        <f t="shared" si="154"/>
        <v>55.300000000000004</v>
      </c>
      <c r="J114" s="31">
        <v>107</v>
      </c>
      <c r="K114" s="31">
        <v>122</v>
      </c>
      <c r="L114" s="31">
        <v>148</v>
      </c>
      <c r="M114" s="33">
        <f t="shared" si="155"/>
        <v>218.04878048780489</v>
      </c>
      <c r="N114" s="45">
        <f t="shared" si="156"/>
        <v>27.700000000000003</v>
      </c>
      <c r="O114" s="50">
        <f t="shared" si="157"/>
        <v>57.999999999999993</v>
      </c>
      <c r="P114" s="31">
        <v>102</v>
      </c>
      <c r="Q114" s="31">
        <v>122</v>
      </c>
      <c r="R114" s="31">
        <v>155</v>
      </c>
      <c r="S114" s="33">
        <f t="shared" si="158"/>
        <v>217.35849056603774</v>
      </c>
      <c r="T114" s="45">
        <f t="shared" si="159"/>
        <v>34.200000000000003</v>
      </c>
      <c r="U114" s="50">
        <f t="shared" si="160"/>
        <v>60.8</v>
      </c>
      <c r="V114" s="31">
        <v>97</v>
      </c>
      <c r="W114" s="31">
        <v>123</v>
      </c>
      <c r="X114" s="31">
        <v>162</v>
      </c>
      <c r="Y114" s="33">
        <f t="shared" si="161"/>
        <v>216</v>
      </c>
      <c r="Z114" s="45">
        <f t="shared" si="162"/>
        <v>40.1</v>
      </c>
      <c r="AA114" s="50">
        <f t="shared" si="163"/>
        <v>63.5</v>
      </c>
      <c r="AC114" s="66"/>
      <c r="AD114" s="54"/>
      <c r="AE114" s="54"/>
      <c r="AF114" s="66"/>
      <c r="AG114" s="54"/>
      <c r="AH114" s="54"/>
      <c r="AI114" s="66"/>
      <c r="AJ114" s="54"/>
      <c r="AK114" s="54"/>
      <c r="AL114" s="66"/>
      <c r="AM114" s="54"/>
      <c r="AN114" s="54"/>
      <c r="AP114" s="78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P114" s="31">
        <v>111</v>
      </c>
      <c r="BQ114" s="31">
        <v>122</v>
      </c>
      <c r="BR114" s="31">
        <v>141</v>
      </c>
      <c r="BS114" s="33">
        <f t="shared" si="164"/>
        <v>218</v>
      </c>
      <c r="BT114" s="45">
        <f t="shared" si="165"/>
        <v>21.3</v>
      </c>
      <c r="BU114" s="50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 x14ac:dyDescent="0.4">
      <c r="B115" s="1233">
        <v>5</v>
      </c>
      <c r="C115" s="19" t="s">
        <v>225</v>
      </c>
      <c r="D115" s="31">
        <v>116</v>
      </c>
      <c r="E115" s="31">
        <v>121</v>
      </c>
      <c r="F115" s="31">
        <v>141</v>
      </c>
      <c r="G115" s="33">
        <f t="shared" si="152"/>
        <v>228</v>
      </c>
      <c r="H115" s="45">
        <f t="shared" si="153"/>
        <v>17.7</v>
      </c>
      <c r="I115" s="50">
        <f t="shared" si="154"/>
        <v>55.300000000000004</v>
      </c>
      <c r="J115" s="31">
        <v>113</v>
      </c>
      <c r="K115" s="31">
        <v>121</v>
      </c>
      <c r="L115" s="31">
        <v>148</v>
      </c>
      <c r="M115" s="33">
        <f t="shared" si="155"/>
        <v>226.28571428571428</v>
      </c>
      <c r="N115" s="45">
        <f t="shared" si="156"/>
        <v>23.599999999999998</v>
      </c>
      <c r="O115" s="50">
        <f t="shared" si="157"/>
        <v>57.999999999999993</v>
      </c>
      <c r="P115" s="31">
        <v>111</v>
      </c>
      <c r="Q115" s="31">
        <v>120</v>
      </c>
      <c r="R115" s="31">
        <v>155</v>
      </c>
      <c r="S115" s="33">
        <f t="shared" si="158"/>
        <v>227.72727272727272</v>
      </c>
      <c r="T115" s="45">
        <f t="shared" si="159"/>
        <v>28.4</v>
      </c>
      <c r="U115" s="50">
        <f t="shared" si="160"/>
        <v>60.8</v>
      </c>
      <c r="V115" s="31">
        <v>108</v>
      </c>
      <c r="W115" s="31">
        <v>120</v>
      </c>
      <c r="X115" s="31">
        <v>162</v>
      </c>
      <c r="Y115" s="33">
        <f t="shared" si="161"/>
        <v>226.66666666666666</v>
      </c>
      <c r="Z115" s="45">
        <f t="shared" si="162"/>
        <v>33.300000000000004</v>
      </c>
      <c r="AA115" s="50">
        <f t="shared" si="163"/>
        <v>63.5</v>
      </c>
      <c r="AC115" s="63">
        <f t="shared" ref="AC115:AC120" si="186">(G115-G114)/359</f>
        <v>2.7855153203342618E-2</v>
      </c>
      <c r="AD115" s="55">
        <f t="shared" ref="AD115:AE120" si="187">(H115-H114)/100</f>
        <v>-3.6000000000000011E-2</v>
      </c>
      <c r="AE115" s="55">
        <f t="shared" si="187"/>
        <v>0</v>
      </c>
      <c r="AF115" s="63">
        <f t="shared" ref="AF115:AF120" si="188">(M115-M114)/359</f>
        <v>2.2944105286655674E-2</v>
      </c>
      <c r="AG115" s="55">
        <f t="shared" ref="AG115:AH120" si="189">(N115-N114)/100</f>
        <v>-4.100000000000005E-2</v>
      </c>
      <c r="AH115" s="55">
        <f t="shared" si="189"/>
        <v>0</v>
      </c>
      <c r="AI115" s="63">
        <f t="shared" ref="AI115:AI120" si="190">(S115-S114)/359</f>
        <v>2.8882401563328622E-2</v>
      </c>
      <c r="AJ115" s="55">
        <f t="shared" ref="AJ115:AK120" si="191">(T115-T114)/100</f>
        <v>-5.8000000000000045E-2</v>
      </c>
      <c r="AK115" s="55">
        <f t="shared" si="191"/>
        <v>0</v>
      </c>
      <c r="AL115" s="63">
        <f t="shared" ref="AL115:AL120" si="192">(Y115-Y114)/359</f>
        <v>2.9712163416898765E-2</v>
      </c>
      <c r="AM115" s="55">
        <f t="shared" ref="AM115:AN120" si="193">(Z115-Z114)/100</f>
        <v>-6.7999999999999977E-2</v>
      </c>
      <c r="AN115" s="55">
        <f t="shared" si="193"/>
        <v>0</v>
      </c>
      <c r="AP115" s="72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P115" s="31">
        <v>116</v>
      </c>
      <c r="BQ115" s="31">
        <v>121</v>
      </c>
      <c r="BR115" s="31">
        <v>141</v>
      </c>
      <c r="BS115" s="33">
        <f t="shared" si="164"/>
        <v>228</v>
      </c>
      <c r="BT115" s="45">
        <f t="shared" si="165"/>
        <v>17.7</v>
      </c>
      <c r="BU115" s="50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 x14ac:dyDescent="0.4">
      <c r="B116" s="1236">
        <v>5</v>
      </c>
      <c r="C116" s="21" t="s">
        <v>224</v>
      </c>
      <c r="D116" s="32">
        <v>120</v>
      </c>
      <c r="E116" s="32">
        <v>120</v>
      </c>
      <c r="F116" s="32">
        <v>141</v>
      </c>
      <c r="G116" s="34">
        <f t="shared" si="152"/>
        <v>240</v>
      </c>
      <c r="H116" s="46">
        <f t="shared" si="153"/>
        <v>14.899999999999999</v>
      </c>
      <c r="I116" s="51">
        <f t="shared" si="154"/>
        <v>55.300000000000004</v>
      </c>
      <c r="J116" s="32">
        <v>119</v>
      </c>
      <c r="K116" s="32">
        <v>119</v>
      </c>
      <c r="L116" s="32">
        <v>147</v>
      </c>
      <c r="M116" s="34">
        <f t="shared" si="155"/>
        <v>240</v>
      </c>
      <c r="N116" s="46">
        <f t="shared" si="156"/>
        <v>19</v>
      </c>
      <c r="O116" s="51">
        <f t="shared" si="157"/>
        <v>57.599999999999994</v>
      </c>
      <c r="P116" s="32">
        <v>118</v>
      </c>
      <c r="Q116" s="32">
        <v>118</v>
      </c>
      <c r="R116" s="32">
        <v>154</v>
      </c>
      <c r="S116" s="34">
        <f t="shared" si="158"/>
        <v>240</v>
      </c>
      <c r="T116" s="46">
        <f t="shared" si="159"/>
        <v>23.400000000000002</v>
      </c>
      <c r="U116" s="51">
        <f t="shared" si="160"/>
        <v>60.4</v>
      </c>
      <c r="V116" s="32">
        <v>118</v>
      </c>
      <c r="W116" s="32">
        <v>117</v>
      </c>
      <c r="X116" s="32">
        <v>161</v>
      </c>
      <c r="Y116" s="34">
        <f t="shared" si="161"/>
        <v>241.36363636363637</v>
      </c>
      <c r="Z116" s="46">
        <f t="shared" si="162"/>
        <v>27.3</v>
      </c>
      <c r="AA116" s="51">
        <f t="shared" si="163"/>
        <v>63.1</v>
      </c>
      <c r="AC116" s="64">
        <f t="shared" si="186"/>
        <v>3.3426183844011144E-2</v>
      </c>
      <c r="AD116" s="56">
        <f t="shared" si="187"/>
        <v>-2.8000000000000008E-2</v>
      </c>
      <c r="AE116" s="56">
        <f t="shared" si="187"/>
        <v>0</v>
      </c>
      <c r="AF116" s="64">
        <f t="shared" si="188"/>
        <v>3.8201352964584184E-2</v>
      </c>
      <c r="AG116" s="56">
        <f t="shared" si="189"/>
        <v>-4.5999999999999978E-2</v>
      </c>
      <c r="AH116" s="56">
        <f t="shared" si="189"/>
        <v>-3.9999999999999862E-3</v>
      </c>
      <c r="AI116" s="64">
        <f t="shared" si="190"/>
        <v>3.4185869840465961E-2</v>
      </c>
      <c r="AJ116" s="56">
        <f t="shared" si="191"/>
        <v>-4.9999999999999961E-2</v>
      </c>
      <c r="AK116" s="56">
        <f t="shared" si="191"/>
        <v>-3.9999999999999862E-3</v>
      </c>
      <c r="AL116" s="64">
        <f t="shared" si="192"/>
        <v>4.0938634253397541E-2</v>
      </c>
      <c r="AM116" s="56">
        <f t="shared" si="193"/>
        <v>-6.0000000000000032E-2</v>
      </c>
      <c r="AN116" s="56">
        <f t="shared" si="193"/>
        <v>-3.9999999999999862E-3</v>
      </c>
      <c r="AP116" s="74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P116" s="32">
        <v>120</v>
      </c>
      <c r="BQ116" s="32">
        <v>120</v>
      </c>
      <c r="BR116" s="32">
        <v>141</v>
      </c>
      <c r="BS116" s="34">
        <f t="shared" si="164"/>
        <v>240</v>
      </c>
      <c r="BT116" s="46">
        <f t="shared" si="165"/>
        <v>14.899999999999999</v>
      </c>
      <c r="BU116" s="51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 x14ac:dyDescent="0.4">
      <c r="B117" s="1232">
        <v>5</v>
      </c>
      <c r="C117" s="17" t="s">
        <v>223</v>
      </c>
      <c r="D117" s="22">
        <v>123</v>
      </c>
      <c r="E117" s="22">
        <v>119</v>
      </c>
      <c r="F117" s="22">
        <v>140</v>
      </c>
      <c r="G117" s="28">
        <f t="shared" si="152"/>
        <v>251.42857142857142</v>
      </c>
      <c r="H117" s="47">
        <f t="shared" si="153"/>
        <v>15</v>
      </c>
      <c r="I117" s="52">
        <f t="shared" si="154"/>
        <v>54.900000000000006</v>
      </c>
      <c r="J117" s="22">
        <v>124</v>
      </c>
      <c r="K117" s="22">
        <v>118</v>
      </c>
      <c r="L117" s="22">
        <v>146</v>
      </c>
      <c r="M117" s="28">
        <f t="shared" si="155"/>
        <v>252.85714285714286</v>
      </c>
      <c r="N117" s="47">
        <f t="shared" si="156"/>
        <v>19.2</v>
      </c>
      <c r="O117" s="52">
        <f t="shared" si="157"/>
        <v>57.3</v>
      </c>
      <c r="P117" s="22">
        <v>125</v>
      </c>
      <c r="Q117" s="22">
        <v>116</v>
      </c>
      <c r="R117" s="22">
        <v>153</v>
      </c>
      <c r="S117" s="28">
        <f t="shared" si="158"/>
        <v>254.59459459459458</v>
      </c>
      <c r="T117" s="47">
        <f t="shared" si="159"/>
        <v>24.2</v>
      </c>
      <c r="U117" s="52">
        <f t="shared" si="160"/>
        <v>60</v>
      </c>
      <c r="V117" s="22">
        <v>125</v>
      </c>
      <c r="W117" s="22">
        <v>115</v>
      </c>
      <c r="X117" s="22">
        <v>159</v>
      </c>
      <c r="Y117" s="28">
        <f t="shared" si="161"/>
        <v>253.63636363636363</v>
      </c>
      <c r="Z117" s="47">
        <f t="shared" si="162"/>
        <v>27.700000000000003</v>
      </c>
      <c r="AA117" s="52">
        <f t="shared" si="163"/>
        <v>62.4</v>
      </c>
      <c r="AC117" s="65">
        <f t="shared" si="186"/>
        <v>3.1834460803820103E-2</v>
      </c>
      <c r="AD117" s="57">
        <f t="shared" si="187"/>
        <v>1.0000000000000141E-3</v>
      </c>
      <c r="AE117" s="57">
        <f t="shared" si="187"/>
        <v>-3.9999999999999862E-3</v>
      </c>
      <c r="AF117" s="65">
        <f t="shared" si="188"/>
        <v>3.5813768404297661E-2</v>
      </c>
      <c r="AG117" s="57">
        <f t="shared" si="189"/>
        <v>1.9999999999999931E-3</v>
      </c>
      <c r="AH117" s="57">
        <f t="shared" si="189"/>
        <v>-2.9999999999999714E-3</v>
      </c>
      <c r="AI117" s="65">
        <f t="shared" si="190"/>
        <v>4.0653466837310817E-2</v>
      </c>
      <c r="AJ117" s="57">
        <f t="shared" si="191"/>
        <v>7.9999999999999724E-3</v>
      </c>
      <c r="AK117" s="57">
        <f t="shared" si="191"/>
        <v>-3.9999999999999862E-3</v>
      </c>
      <c r="AL117" s="65">
        <f t="shared" si="192"/>
        <v>3.4185869840465885E-2</v>
      </c>
      <c r="AM117" s="57">
        <f t="shared" si="193"/>
        <v>4.0000000000000209E-3</v>
      </c>
      <c r="AN117" s="57">
        <f t="shared" si="193"/>
        <v>-7.0000000000000288E-3</v>
      </c>
      <c r="AP117" s="76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P117" s="22">
        <v>123</v>
      </c>
      <c r="BQ117" s="22">
        <v>119</v>
      </c>
      <c r="BR117" s="22">
        <v>140</v>
      </c>
      <c r="BS117" s="28">
        <f t="shared" si="164"/>
        <v>251.42857142857142</v>
      </c>
      <c r="BT117" s="47">
        <f t="shared" si="165"/>
        <v>15</v>
      </c>
      <c r="BU117" s="52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 x14ac:dyDescent="0.4">
      <c r="B118" s="1233">
        <v>5</v>
      </c>
      <c r="C118" s="19" t="s">
        <v>222</v>
      </c>
      <c r="D118" s="31">
        <v>127</v>
      </c>
      <c r="E118" s="31">
        <v>118</v>
      </c>
      <c r="F118" s="31">
        <v>139</v>
      </c>
      <c r="G118" s="33">
        <f t="shared" si="152"/>
        <v>265.71428571428572</v>
      </c>
      <c r="H118" s="45">
        <f t="shared" si="153"/>
        <v>15.1</v>
      </c>
      <c r="I118" s="50">
        <f t="shared" si="154"/>
        <v>54.500000000000007</v>
      </c>
      <c r="J118" s="31">
        <v>128</v>
      </c>
      <c r="K118" s="31">
        <v>116</v>
      </c>
      <c r="L118" s="31">
        <v>145</v>
      </c>
      <c r="M118" s="33">
        <f t="shared" si="155"/>
        <v>264.82758620689657</v>
      </c>
      <c r="N118" s="45">
        <f t="shared" si="156"/>
        <v>20</v>
      </c>
      <c r="O118" s="50">
        <f t="shared" si="157"/>
        <v>56.899999999999991</v>
      </c>
      <c r="P118" s="31">
        <v>130</v>
      </c>
      <c r="Q118" s="31">
        <v>115</v>
      </c>
      <c r="R118" s="31">
        <v>150</v>
      </c>
      <c r="S118" s="33">
        <f t="shared" si="158"/>
        <v>265.71428571428572</v>
      </c>
      <c r="T118" s="45">
        <f t="shared" si="159"/>
        <v>23.3</v>
      </c>
      <c r="U118" s="50">
        <f t="shared" si="160"/>
        <v>58.8</v>
      </c>
      <c r="V118" s="31">
        <v>132</v>
      </c>
      <c r="W118" s="31">
        <v>113</v>
      </c>
      <c r="X118" s="31">
        <v>156</v>
      </c>
      <c r="Y118" s="33">
        <f t="shared" si="161"/>
        <v>266.51162790697674</v>
      </c>
      <c r="Z118" s="45">
        <f t="shared" si="162"/>
        <v>27.6</v>
      </c>
      <c r="AA118" s="50">
        <f t="shared" si="163"/>
        <v>61.199999999999996</v>
      </c>
      <c r="AC118" s="63">
        <f t="shared" si="186"/>
        <v>3.9793076004775225E-2</v>
      </c>
      <c r="AD118" s="55">
        <f t="shared" si="187"/>
        <v>9.9999999999999655E-4</v>
      </c>
      <c r="AE118" s="55">
        <f t="shared" si="187"/>
        <v>-3.9999999999999862E-3</v>
      </c>
      <c r="AF118" s="63">
        <f t="shared" si="188"/>
        <v>3.3343853341932336E-2</v>
      </c>
      <c r="AG118" s="55">
        <f t="shared" si="189"/>
        <v>8.0000000000000071E-3</v>
      </c>
      <c r="AH118" s="55">
        <f t="shared" si="189"/>
        <v>-4.0000000000000565E-3</v>
      </c>
      <c r="AI118" s="63">
        <f t="shared" si="190"/>
        <v>3.0974069971284515E-2</v>
      </c>
      <c r="AJ118" s="55">
        <f t="shared" si="191"/>
        <v>-8.9999999999999854E-3</v>
      </c>
      <c r="AK118" s="55">
        <f t="shared" si="191"/>
        <v>-1.2000000000000028E-2</v>
      </c>
      <c r="AL118" s="63">
        <f t="shared" si="192"/>
        <v>3.5864245879145169E-2</v>
      </c>
      <c r="AM118" s="55">
        <f t="shared" si="193"/>
        <v>-1.0000000000000141E-3</v>
      </c>
      <c r="AN118" s="55">
        <f t="shared" si="193"/>
        <v>-1.2000000000000028E-2</v>
      </c>
      <c r="AP118" s="72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P118" s="31">
        <v>127</v>
      </c>
      <c r="BQ118" s="31">
        <v>118</v>
      </c>
      <c r="BR118" s="31">
        <v>139</v>
      </c>
      <c r="BS118" s="33">
        <f t="shared" si="164"/>
        <v>265.71428571428572</v>
      </c>
      <c r="BT118" s="45">
        <f t="shared" si="165"/>
        <v>15.1</v>
      </c>
      <c r="BU118" s="50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 x14ac:dyDescent="0.4">
      <c r="B119" s="1233">
        <v>5</v>
      </c>
      <c r="C119" s="19" t="s">
        <v>221</v>
      </c>
      <c r="D119" s="31">
        <v>129</v>
      </c>
      <c r="E119" s="31">
        <v>117</v>
      </c>
      <c r="F119" s="31">
        <v>137</v>
      </c>
      <c r="G119" s="33">
        <f t="shared" si="152"/>
        <v>276</v>
      </c>
      <c r="H119" s="45">
        <f t="shared" si="153"/>
        <v>14.6</v>
      </c>
      <c r="I119" s="50">
        <f t="shared" si="154"/>
        <v>53.7</v>
      </c>
      <c r="J119" s="31">
        <v>132</v>
      </c>
      <c r="K119" s="31">
        <v>115</v>
      </c>
      <c r="L119" s="31">
        <v>142</v>
      </c>
      <c r="M119" s="33">
        <f t="shared" si="155"/>
        <v>277.77777777777777</v>
      </c>
      <c r="N119" s="45">
        <f t="shared" si="156"/>
        <v>19</v>
      </c>
      <c r="O119" s="50">
        <f t="shared" si="157"/>
        <v>55.7</v>
      </c>
      <c r="P119" s="31">
        <v>135</v>
      </c>
      <c r="Q119" s="31">
        <v>113</v>
      </c>
      <c r="R119" s="31">
        <v>148</v>
      </c>
      <c r="S119" s="33">
        <f t="shared" si="158"/>
        <v>277.71428571428572</v>
      </c>
      <c r="T119" s="45">
        <f t="shared" si="159"/>
        <v>23.599999999999998</v>
      </c>
      <c r="U119" s="50">
        <f t="shared" si="160"/>
        <v>57.999999999999993</v>
      </c>
      <c r="V119" s="31">
        <v>138</v>
      </c>
      <c r="W119" s="31">
        <v>112</v>
      </c>
      <c r="X119" s="31">
        <v>153</v>
      </c>
      <c r="Y119" s="33">
        <f t="shared" si="161"/>
        <v>278.04878048780489</v>
      </c>
      <c r="Z119" s="45">
        <f t="shared" si="162"/>
        <v>26.8</v>
      </c>
      <c r="AA119" s="50">
        <f t="shared" si="163"/>
        <v>60</v>
      </c>
      <c r="AC119" s="63">
        <f t="shared" si="186"/>
        <v>2.86510147234381E-2</v>
      </c>
      <c r="AD119" s="55">
        <f t="shared" si="187"/>
        <v>-5.0000000000000001E-3</v>
      </c>
      <c r="AE119" s="55">
        <f t="shared" si="187"/>
        <v>-8.0000000000000418E-3</v>
      </c>
      <c r="AF119" s="63">
        <f t="shared" si="188"/>
        <v>3.6072957021953206E-2</v>
      </c>
      <c r="AG119" s="55">
        <f t="shared" si="189"/>
        <v>-0.01</v>
      </c>
      <c r="AH119" s="55">
        <f t="shared" si="189"/>
        <v>-1.1999999999999886E-2</v>
      </c>
      <c r="AI119" s="63">
        <f t="shared" si="190"/>
        <v>3.3426183844011144E-2</v>
      </c>
      <c r="AJ119" s="55">
        <f t="shared" si="191"/>
        <v>2.9999999999999714E-3</v>
      </c>
      <c r="AK119" s="55">
        <f t="shared" si="191"/>
        <v>-8.0000000000000418E-3</v>
      </c>
      <c r="AL119" s="63">
        <f t="shared" si="192"/>
        <v>3.2136915266930778E-2</v>
      </c>
      <c r="AM119" s="55">
        <f t="shared" si="193"/>
        <v>-8.0000000000000071E-3</v>
      </c>
      <c r="AN119" s="55">
        <f t="shared" si="193"/>
        <v>-1.1999999999999957E-2</v>
      </c>
      <c r="AP119" s="72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P119" s="31">
        <v>129</v>
      </c>
      <c r="BQ119" s="31">
        <v>117</v>
      </c>
      <c r="BR119" s="31">
        <v>137</v>
      </c>
      <c r="BS119" s="33">
        <f t="shared" si="164"/>
        <v>276</v>
      </c>
      <c r="BT119" s="45">
        <f t="shared" si="165"/>
        <v>14.6</v>
      </c>
      <c r="BU119" s="50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8" thickBot="1" x14ac:dyDescent="0.45">
      <c r="B120" s="1234">
        <v>5</v>
      </c>
      <c r="C120" s="41" t="s">
        <v>220</v>
      </c>
      <c r="D120" s="42">
        <v>133</v>
      </c>
      <c r="E120" s="42">
        <v>116</v>
      </c>
      <c r="F120" s="42">
        <v>135</v>
      </c>
      <c r="G120" s="43">
        <f t="shared" si="152"/>
        <v>293.68421052631578</v>
      </c>
      <c r="H120" s="48">
        <f t="shared" si="153"/>
        <v>14.099999999999998</v>
      </c>
      <c r="I120" s="53">
        <f t="shared" si="154"/>
        <v>52.900000000000006</v>
      </c>
      <c r="J120" s="42">
        <v>137</v>
      </c>
      <c r="K120" s="42">
        <v>114</v>
      </c>
      <c r="L120" s="42">
        <v>139</v>
      </c>
      <c r="M120" s="43">
        <f t="shared" si="155"/>
        <v>295.2</v>
      </c>
      <c r="N120" s="48">
        <f t="shared" si="156"/>
        <v>18</v>
      </c>
      <c r="O120" s="53">
        <f t="shared" si="157"/>
        <v>54.500000000000007</v>
      </c>
      <c r="P120" s="42">
        <v>140</v>
      </c>
      <c r="Q120" s="42">
        <v>112</v>
      </c>
      <c r="R120" s="42">
        <v>144</v>
      </c>
      <c r="S120" s="43">
        <f t="shared" si="158"/>
        <v>292.5</v>
      </c>
      <c r="T120" s="48">
        <f t="shared" si="159"/>
        <v>22.2</v>
      </c>
      <c r="U120" s="53">
        <f t="shared" si="160"/>
        <v>56.499999999999993</v>
      </c>
      <c r="V120" s="42">
        <v>144</v>
      </c>
      <c r="W120" s="42">
        <v>110</v>
      </c>
      <c r="X120" s="42">
        <v>148</v>
      </c>
      <c r="Y120" s="43">
        <f t="shared" si="161"/>
        <v>293.68421052631578</v>
      </c>
      <c r="Z120" s="48">
        <f t="shared" si="162"/>
        <v>25.7</v>
      </c>
      <c r="AA120" s="53">
        <f t="shared" si="163"/>
        <v>57.999999999999993</v>
      </c>
      <c r="AC120" s="67">
        <f t="shared" si="186"/>
        <v>4.9259639349069025E-2</v>
      </c>
      <c r="AD120" s="68">
        <f t="shared" si="187"/>
        <v>-5.0000000000000175E-3</v>
      </c>
      <c r="AE120" s="68">
        <f t="shared" si="187"/>
        <v>-7.9999999999999724E-3</v>
      </c>
      <c r="AF120" s="67">
        <f t="shared" si="188"/>
        <v>4.8529866914268013E-2</v>
      </c>
      <c r="AG120" s="68">
        <f t="shared" si="189"/>
        <v>-0.01</v>
      </c>
      <c r="AH120" s="68">
        <f t="shared" si="189"/>
        <v>-1.1999999999999957E-2</v>
      </c>
      <c r="AI120" s="67">
        <f t="shared" si="190"/>
        <v>4.118583366494228E-2</v>
      </c>
      <c r="AJ120" s="68">
        <f t="shared" si="191"/>
        <v>-1.3999999999999986E-2</v>
      </c>
      <c r="AK120" s="68">
        <f t="shared" si="191"/>
        <v>-1.4999999999999999E-2</v>
      </c>
      <c r="AL120" s="67">
        <f t="shared" si="192"/>
        <v>4.3552729912286599E-2</v>
      </c>
      <c r="AM120" s="68">
        <f t="shared" si="193"/>
        <v>-1.1000000000000015E-2</v>
      </c>
      <c r="AN120" s="68">
        <f t="shared" si="193"/>
        <v>-2.000000000000007E-2</v>
      </c>
      <c r="AP120" s="81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P120" s="42">
        <v>135</v>
      </c>
      <c r="BQ120" s="42">
        <v>116</v>
      </c>
      <c r="BR120" s="42">
        <v>132</v>
      </c>
      <c r="BS120" s="43">
        <f t="shared" si="164"/>
        <v>-50.526315789473685</v>
      </c>
      <c r="BT120" s="48">
        <f t="shared" si="165"/>
        <v>14.099999999999998</v>
      </c>
      <c r="BU120" s="53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  <mergeCell ref="BC10:BL10"/>
    <mergeCell ref="B14:B18"/>
    <mergeCell ref="B19:B23"/>
    <mergeCell ref="B24:B28"/>
    <mergeCell ref="B29:B33"/>
    <mergeCell ref="BC11:BL11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98:B102"/>
    <mergeCell ref="B103:B106"/>
    <mergeCell ref="B107:B111"/>
    <mergeCell ref="B112:B116"/>
    <mergeCell ref="B117:B120"/>
  </mergeCells>
  <phoneticPr fontId="1" type="noConversion"/>
  <conditionalFormatting sqref="BP65:BR120 BP4:BR63 D65:F120 J65:L120 P65:R120 V65:X120 D4:F63 J4:L63 P4:R63 V4:X63">
    <cfRule type="cellIs" dxfId="32" priority="27" operator="lessThan">
      <formula>0</formula>
    </cfRule>
    <cfRule type="cellIs" dxfId="31" priority="28" operator="greaterThan">
      <formula>255</formula>
    </cfRule>
  </conditionalFormatting>
  <conditionalFormatting sqref="J65:L120 P65:R120 V65:X120 J4:L63 P4:R63 V4:X63">
    <cfRule type="cellIs" dxfId="30" priority="26" operator="greaterThan">
      <formula>255</formula>
    </cfRule>
  </conditionalFormatting>
  <conditionalFormatting sqref="BP4:BR4">
    <cfRule type="top10" dxfId="29" priority="5" rank="1"/>
  </conditionalFormatting>
  <conditionalFormatting sqref="BP5:BR5">
    <cfRule type="top10" dxfId="28" priority="4" rank="1"/>
  </conditionalFormatting>
  <conditionalFormatting sqref="BP8:BR8">
    <cfRule type="top10" dxfId="27" priority="3" rank="1"/>
  </conditionalFormatting>
  <conditionalFormatting sqref="BP6:BR6">
    <cfRule type="top10" dxfId="26" priority="2" rank="1"/>
  </conditionalFormatting>
  <conditionalFormatting sqref="BP7:BR7">
    <cfRule type="top10" dxfId="25" priority="1" rank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7.399999999999999" x14ac:dyDescent="0.4"/>
  <cols>
    <col min="3" max="3" width="14.69921875" style="1" bestFit="1" customWidth="1"/>
    <col min="4" max="4" width="9" style="1"/>
    <col min="5" max="5" width="11.59765625" style="1" bestFit="1" customWidth="1"/>
    <col min="6" max="6" width="11.59765625" style="1" customWidth="1"/>
    <col min="7" max="7" width="10.5" style="1" bestFit="1" customWidth="1"/>
    <col min="8" max="9" width="10.5" style="2" bestFit="1" customWidth="1"/>
  </cols>
  <sheetData>
    <row r="1" spans="1:10" x14ac:dyDescent="0.4">
      <c r="A1" t="s">
        <v>195</v>
      </c>
      <c r="H1" s="1"/>
      <c r="I1" s="1"/>
    </row>
    <row r="2" spans="1:10" x14ac:dyDescent="0.4">
      <c r="H2" s="1"/>
      <c r="I2" s="1"/>
    </row>
    <row r="3" spans="1:10" s="1" customFormat="1" x14ac:dyDescent="0.4">
      <c r="A3" s="1" t="s">
        <v>49</v>
      </c>
      <c r="C3" s="12" t="s">
        <v>35</v>
      </c>
      <c r="D3" s="1" t="s">
        <v>281</v>
      </c>
      <c r="E3" s="1" t="s">
        <v>153</v>
      </c>
      <c r="F3" s="1" t="s">
        <v>282</v>
      </c>
      <c r="G3" s="1" t="s">
        <v>252</v>
      </c>
      <c r="H3" s="1" t="s">
        <v>253</v>
      </c>
      <c r="I3" s="1" t="s">
        <v>254</v>
      </c>
      <c r="J3" s="1" t="s">
        <v>36</v>
      </c>
    </row>
    <row r="4" spans="1:10" x14ac:dyDescent="0.4">
      <c r="A4" t="s">
        <v>2</v>
      </c>
      <c r="B4" t="s">
        <v>26</v>
      </c>
      <c r="C4" s="12" t="s">
        <v>27</v>
      </c>
      <c r="D4" s="1">
        <v>255</v>
      </c>
      <c r="E4" s="1">
        <v>250</v>
      </c>
      <c r="F4" s="1">
        <v>250</v>
      </c>
      <c r="G4" s="447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447">
        <f t="shared" ref="H4" si="1">ROUND((MAX(D4/255, E4/255, F4/255) - MIN(D4/255, E4/255, F4/255))/MAX(D4/255, E4/255, F4/255),3)*100</f>
        <v>2</v>
      </c>
      <c r="I4" s="447">
        <f t="shared" ref="I4" si="2">ROUND(MAX(D4/255, E4/255, F4/255),3)*100</f>
        <v>100</v>
      </c>
      <c r="J4" s="3" t="s">
        <v>38</v>
      </c>
    </row>
    <row r="5" spans="1:10" x14ac:dyDescent="0.4">
      <c r="A5" t="s">
        <v>2</v>
      </c>
      <c r="B5" t="s">
        <v>26</v>
      </c>
      <c r="C5" s="12" t="s">
        <v>28</v>
      </c>
      <c r="G5" s="447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447" t="e">
        <f t="shared" ref="H5:H68" si="4">ROUND((MAX(D5/255, E5/255, F5/255) - MIN(D5/255, E5/255, F5/255))/MAX(D5/255, E5/255, F5/255),3)*100</f>
        <v>#DIV/0!</v>
      </c>
      <c r="I5" s="447">
        <f t="shared" ref="I5:I68" si="5">ROUND(MAX(D5/255, E5/255, F5/255),3)*100</f>
        <v>0</v>
      </c>
      <c r="J5" s="3" t="s">
        <v>37</v>
      </c>
    </row>
    <row r="6" spans="1:10" x14ac:dyDescent="0.4">
      <c r="A6" t="s">
        <v>2</v>
      </c>
      <c r="B6" t="s">
        <v>26</v>
      </c>
      <c r="C6" s="12" t="s">
        <v>29</v>
      </c>
      <c r="G6" s="447" t="e">
        <f t="shared" si="3"/>
        <v>#DIV/0!</v>
      </c>
      <c r="H6" s="447" t="e">
        <f t="shared" si="4"/>
        <v>#DIV/0!</v>
      </c>
      <c r="I6" s="447">
        <f t="shared" si="5"/>
        <v>0</v>
      </c>
      <c r="J6" t="s">
        <v>39</v>
      </c>
    </row>
    <row r="7" spans="1:10" x14ac:dyDescent="0.4">
      <c r="A7" t="s">
        <v>2</v>
      </c>
      <c r="B7" t="s">
        <v>26</v>
      </c>
      <c r="C7" s="12" t="s">
        <v>30</v>
      </c>
      <c r="G7" s="447" t="e">
        <f t="shared" si="3"/>
        <v>#DIV/0!</v>
      </c>
      <c r="H7" s="447" t="e">
        <f t="shared" si="4"/>
        <v>#DIV/0!</v>
      </c>
      <c r="I7" s="447">
        <f t="shared" si="5"/>
        <v>0</v>
      </c>
    </row>
    <row r="8" spans="1:10" x14ac:dyDescent="0.4">
      <c r="A8" t="s">
        <v>2</v>
      </c>
      <c r="B8" t="s">
        <v>26</v>
      </c>
      <c r="C8" s="12" t="s">
        <v>31</v>
      </c>
      <c r="D8" s="1">
        <v>0</v>
      </c>
      <c r="E8" s="1">
        <v>0</v>
      </c>
      <c r="F8" s="1">
        <v>0</v>
      </c>
      <c r="G8" s="447" t="e">
        <f t="shared" si="3"/>
        <v>#DIV/0!</v>
      </c>
      <c r="H8" s="447" t="e">
        <f t="shared" si="4"/>
        <v>#DIV/0!</v>
      </c>
      <c r="I8" s="447">
        <f t="shared" si="5"/>
        <v>0</v>
      </c>
    </row>
    <row r="9" spans="1:10" x14ac:dyDescent="0.4">
      <c r="A9" t="s">
        <v>2</v>
      </c>
      <c r="B9" t="s">
        <v>26</v>
      </c>
      <c r="C9" s="440" t="s">
        <v>32</v>
      </c>
      <c r="D9" s="1">
        <v>72</v>
      </c>
      <c r="E9" s="1">
        <v>60</v>
      </c>
      <c r="F9" s="1">
        <v>50</v>
      </c>
      <c r="G9" s="447">
        <f t="shared" si="3"/>
        <v>27.272727272727273</v>
      </c>
      <c r="H9" s="447">
        <f t="shared" si="4"/>
        <v>30.599999999999998</v>
      </c>
      <c r="I9" s="447">
        <f t="shared" si="5"/>
        <v>28.199999999999996</v>
      </c>
    </row>
    <row r="10" spans="1:10" x14ac:dyDescent="0.4">
      <c r="A10" t="s">
        <v>2</v>
      </c>
      <c r="B10" t="s">
        <v>26</v>
      </c>
      <c r="C10" s="441" t="s">
        <v>33</v>
      </c>
      <c r="D10" s="1">
        <v>210</v>
      </c>
      <c r="E10" s="1">
        <v>105</v>
      </c>
      <c r="F10" s="1">
        <v>30</v>
      </c>
      <c r="G10" s="447">
        <f t="shared" si="3"/>
        <v>25</v>
      </c>
      <c r="H10" s="447">
        <f t="shared" si="4"/>
        <v>85.7</v>
      </c>
      <c r="I10" s="447">
        <f t="shared" si="5"/>
        <v>82.399999999999991</v>
      </c>
    </row>
    <row r="11" spans="1:10" x14ac:dyDescent="0.4">
      <c r="A11" t="s">
        <v>2</v>
      </c>
      <c r="B11" t="s">
        <v>26</v>
      </c>
      <c r="C11" s="442" t="s">
        <v>34</v>
      </c>
      <c r="D11" s="1">
        <v>75</v>
      </c>
      <c r="E11" s="1">
        <v>0</v>
      </c>
      <c r="F11" s="1">
        <v>130</v>
      </c>
      <c r="G11" s="447">
        <f t="shared" si="3"/>
        <v>274.61538461538464</v>
      </c>
      <c r="H11" s="447">
        <f t="shared" si="4"/>
        <v>100</v>
      </c>
      <c r="I11" s="447">
        <f t="shared" si="5"/>
        <v>51</v>
      </c>
    </row>
    <row r="12" spans="1:10" x14ac:dyDescent="0.4">
      <c r="A12" t="s">
        <v>2</v>
      </c>
      <c r="B12" t="s">
        <v>25</v>
      </c>
      <c r="C12" s="443" t="s">
        <v>1</v>
      </c>
      <c r="D12" s="1">
        <v>252</v>
      </c>
      <c r="E12" s="1">
        <v>15</v>
      </c>
      <c r="F12" s="1">
        <v>192</v>
      </c>
      <c r="G12" s="447">
        <f t="shared" si="3"/>
        <v>-44.810126582278478</v>
      </c>
      <c r="H12" s="447">
        <f t="shared" si="4"/>
        <v>94</v>
      </c>
      <c r="I12" s="447">
        <f t="shared" si="5"/>
        <v>98.8</v>
      </c>
    </row>
    <row r="13" spans="1:10" x14ac:dyDescent="0.4">
      <c r="A13" t="s">
        <v>2</v>
      </c>
      <c r="B13" t="s">
        <v>25</v>
      </c>
      <c r="C13" s="444" t="s">
        <v>0</v>
      </c>
      <c r="D13" s="1">
        <v>255</v>
      </c>
      <c r="E13" s="1">
        <v>0</v>
      </c>
      <c r="F13" s="1">
        <v>255</v>
      </c>
      <c r="G13" s="447">
        <f t="shared" si="3"/>
        <v>-60</v>
      </c>
      <c r="H13" s="447">
        <f t="shared" si="4"/>
        <v>100</v>
      </c>
      <c r="I13" s="447">
        <f t="shared" si="5"/>
        <v>100</v>
      </c>
    </row>
    <row r="14" spans="1:10" x14ac:dyDescent="0.4">
      <c r="A14" t="s">
        <v>2</v>
      </c>
      <c r="B14" t="s">
        <v>25</v>
      </c>
      <c r="C14" s="445" t="s">
        <v>3</v>
      </c>
      <c r="D14" s="1">
        <v>204</v>
      </c>
      <c r="E14" s="1">
        <v>0</v>
      </c>
      <c r="F14" s="1">
        <v>204</v>
      </c>
      <c r="G14" s="447">
        <f t="shared" si="3"/>
        <v>-60</v>
      </c>
      <c r="H14" s="447">
        <f t="shared" si="4"/>
        <v>100</v>
      </c>
      <c r="I14" s="447">
        <f t="shared" si="5"/>
        <v>80</v>
      </c>
    </row>
    <row r="15" spans="1:10" x14ac:dyDescent="0.4">
      <c r="A15" t="s">
        <v>2</v>
      </c>
      <c r="B15" t="s">
        <v>25</v>
      </c>
      <c r="C15" s="446" t="s">
        <v>4</v>
      </c>
      <c r="D15" s="1">
        <v>114</v>
      </c>
      <c r="E15" s="1">
        <v>47</v>
      </c>
      <c r="F15" s="1">
        <v>55</v>
      </c>
      <c r="G15" s="447">
        <f t="shared" si="3"/>
        <v>-7.1641791044776122</v>
      </c>
      <c r="H15" s="447">
        <f t="shared" si="4"/>
        <v>58.8</v>
      </c>
      <c r="I15" s="447">
        <f t="shared" si="5"/>
        <v>44.7</v>
      </c>
    </row>
    <row r="16" spans="1:10" x14ac:dyDescent="0.4">
      <c r="A16" t="s">
        <v>2</v>
      </c>
      <c r="B16" t="s">
        <v>25</v>
      </c>
      <c r="C16" s="12" t="s">
        <v>5</v>
      </c>
      <c r="D16" s="1">
        <v>128</v>
      </c>
      <c r="E16" s="1">
        <v>0</v>
      </c>
      <c r="F16" s="1">
        <v>32</v>
      </c>
      <c r="G16" s="447">
        <f t="shared" si="3"/>
        <v>-15</v>
      </c>
      <c r="H16" s="447">
        <f t="shared" si="4"/>
        <v>100</v>
      </c>
      <c r="I16" s="447">
        <f t="shared" si="5"/>
        <v>50.2</v>
      </c>
    </row>
    <row r="17" spans="1:16" x14ac:dyDescent="0.4">
      <c r="A17" t="s">
        <v>2</v>
      </c>
      <c r="B17" t="s">
        <v>25</v>
      </c>
      <c r="C17" s="12" t="s">
        <v>6</v>
      </c>
      <c r="D17" s="1">
        <v>120</v>
      </c>
      <c r="E17" s="1">
        <v>81</v>
      </c>
      <c r="F17" s="1">
        <v>169</v>
      </c>
      <c r="G17" s="447">
        <f t="shared" si="3"/>
        <v>266.59090909090907</v>
      </c>
      <c r="H17" s="447">
        <f t="shared" si="4"/>
        <v>52.1</v>
      </c>
      <c r="I17" s="447">
        <f t="shared" si="5"/>
        <v>66.3</v>
      </c>
    </row>
    <row r="18" spans="1:16" x14ac:dyDescent="0.4">
      <c r="A18" t="s">
        <v>2</v>
      </c>
      <c r="B18" t="s">
        <v>25</v>
      </c>
      <c r="C18" s="12" t="s">
        <v>7</v>
      </c>
      <c r="D18" s="1">
        <v>255</v>
      </c>
      <c r="E18" s="1">
        <v>0</v>
      </c>
      <c r="F18" s="1">
        <v>255</v>
      </c>
      <c r="G18" s="447">
        <f t="shared" si="3"/>
        <v>-60</v>
      </c>
      <c r="H18" s="447">
        <f t="shared" si="4"/>
        <v>100</v>
      </c>
      <c r="I18" s="447">
        <f t="shared" si="5"/>
        <v>100</v>
      </c>
    </row>
    <row r="19" spans="1:16" x14ac:dyDescent="0.4">
      <c r="A19" t="s">
        <v>2</v>
      </c>
      <c r="B19" t="s">
        <v>25</v>
      </c>
      <c r="C19" s="12" t="s">
        <v>8</v>
      </c>
      <c r="D19" s="1">
        <v>0</v>
      </c>
      <c r="E19" s="1">
        <v>183</v>
      </c>
      <c r="F19" s="1">
        <v>235</v>
      </c>
      <c r="G19" s="447">
        <f t="shared" si="3"/>
        <v>193.27659574468086</v>
      </c>
      <c r="H19" s="447">
        <f t="shared" si="4"/>
        <v>100</v>
      </c>
      <c r="I19" s="447">
        <f t="shared" si="5"/>
        <v>92.2</v>
      </c>
    </row>
    <row r="20" spans="1:16" x14ac:dyDescent="0.4">
      <c r="A20" t="s">
        <v>2</v>
      </c>
      <c r="B20" t="s">
        <v>25</v>
      </c>
      <c r="C20" s="12" t="s">
        <v>9</v>
      </c>
      <c r="G20" s="447" t="e">
        <f t="shared" si="3"/>
        <v>#DIV/0!</v>
      </c>
      <c r="H20" s="447" t="e">
        <f t="shared" si="4"/>
        <v>#DIV/0!</v>
      </c>
      <c r="I20" s="447">
        <f t="shared" si="5"/>
        <v>0</v>
      </c>
    </row>
    <row r="21" spans="1:16" x14ac:dyDescent="0.4">
      <c r="A21" t="s">
        <v>2</v>
      </c>
      <c r="B21" t="s">
        <v>25</v>
      </c>
      <c r="C21" s="12" t="s">
        <v>10</v>
      </c>
      <c r="D21" s="1">
        <v>223</v>
      </c>
      <c r="E21" s="1">
        <v>115</v>
      </c>
      <c r="F21" s="1">
        <v>255</v>
      </c>
      <c r="G21" s="447">
        <f t="shared" si="3"/>
        <v>286.28571428571428</v>
      </c>
      <c r="H21" s="447">
        <f t="shared" si="4"/>
        <v>54.900000000000006</v>
      </c>
      <c r="I21" s="447">
        <f t="shared" si="5"/>
        <v>100</v>
      </c>
      <c r="N21" s="13"/>
      <c r="O21" s="13"/>
      <c r="P21" s="13"/>
    </row>
    <row r="22" spans="1:16" x14ac:dyDescent="0.4">
      <c r="A22" t="s">
        <v>2</v>
      </c>
      <c r="B22" t="s">
        <v>25</v>
      </c>
      <c r="C22" s="12" t="s">
        <v>11</v>
      </c>
      <c r="D22" s="1">
        <v>0</v>
      </c>
      <c r="E22" s="1">
        <v>35</v>
      </c>
      <c r="F22" s="1">
        <v>102</v>
      </c>
      <c r="G22" s="447">
        <f t="shared" si="3"/>
        <v>219.41176470588235</v>
      </c>
      <c r="H22" s="447">
        <f t="shared" si="4"/>
        <v>100</v>
      </c>
      <c r="I22" s="447">
        <f t="shared" si="5"/>
        <v>40</v>
      </c>
    </row>
    <row r="23" spans="1:16" x14ac:dyDescent="0.4">
      <c r="A23" t="s">
        <v>2</v>
      </c>
      <c r="B23" t="s">
        <v>25</v>
      </c>
      <c r="C23" s="12" t="s">
        <v>12</v>
      </c>
      <c r="D23" s="1">
        <v>255</v>
      </c>
      <c r="E23" s="1">
        <v>227</v>
      </c>
      <c r="F23" s="1">
        <v>2</v>
      </c>
      <c r="G23" s="447">
        <f t="shared" si="3"/>
        <v>53.359683794466406</v>
      </c>
      <c r="H23" s="447">
        <f t="shared" si="4"/>
        <v>99.2</v>
      </c>
      <c r="I23" s="447">
        <f t="shared" si="5"/>
        <v>100</v>
      </c>
    </row>
    <row r="24" spans="1:16" x14ac:dyDescent="0.4">
      <c r="A24" t="s">
        <v>2</v>
      </c>
      <c r="B24" t="s">
        <v>25</v>
      </c>
      <c r="C24" s="12" t="s">
        <v>13</v>
      </c>
      <c r="G24" s="447" t="e">
        <f t="shared" si="3"/>
        <v>#DIV/0!</v>
      </c>
      <c r="H24" s="447" t="e">
        <f t="shared" si="4"/>
        <v>#DIV/0!</v>
      </c>
      <c r="I24" s="447">
        <f t="shared" si="5"/>
        <v>0</v>
      </c>
    </row>
    <row r="25" spans="1:16" x14ac:dyDescent="0.4">
      <c r="A25" t="s">
        <v>2</v>
      </c>
      <c r="B25" t="s">
        <v>25</v>
      </c>
      <c r="C25" s="12" t="s">
        <v>14</v>
      </c>
      <c r="D25" s="1">
        <v>1</v>
      </c>
      <c r="E25" s="1">
        <v>121</v>
      </c>
      <c r="F25" s="1">
        <v>111</v>
      </c>
      <c r="G25" s="447">
        <f t="shared" si="3"/>
        <v>175</v>
      </c>
      <c r="H25" s="447">
        <f t="shared" si="4"/>
        <v>99.2</v>
      </c>
      <c r="I25" s="447">
        <f t="shared" si="5"/>
        <v>47.5</v>
      </c>
    </row>
    <row r="26" spans="1:16" x14ac:dyDescent="0.4">
      <c r="A26" t="s">
        <v>2</v>
      </c>
      <c r="B26" t="s">
        <v>25</v>
      </c>
      <c r="C26" s="12" t="s">
        <v>15</v>
      </c>
      <c r="D26" s="1">
        <v>48</v>
      </c>
      <c r="E26" s="1">
        <v>213</v>
      </c>
      <c r="F26" s="1">
        <v>200</v>
      </c>
      <c r="G26" s="447">
        <f t="shared" si="3"/>
        <v>175.27272727272728</v>
      </c>
      <c r="H26" s="447">
        <f t="shared" si="4"/>
        <v>77.5</v>
      </c>
      <c r="I26" s="447">
        <f t="shared" si="5"/>
        <v>83.5</v>
      </c>
    </row>
    <row r="27" spans="1:16" x14ac:dyDescent="0.4">
      <c r="A27" t="s">
        <v>2</v>
      </c>
      <c r="B27" t="s">
        <v>25</v>
      </c>
      <c r="C27" s="12" t="s">
        <v>18</v>
      </c>
      <c r="D27" s="1">
        <v>15</v>
      </c>
      <c r="E27" s="1">
        <v>82</v>
      </c>
      <c r="F27" s="1">
        <v>186</v>
      </c>
      <c r="G27" s="447">
        <f t="shared" si="3"/>
        <v>216.49122807017545</v>
      </c>
      <c r="H27" s="447">
        <f t="shared" si="4"/>
        <v>91.9</v>
      </c>
      <c r="I27" s="447">
        <f t="shared" si="5"/>
        <v>72.899999999999991</v>
      </c>
    </row>
    <row r="28" spans="1:16" x14ac:dyDescent="0.4">
      <c r="A28" t="s">
        <v>2</v>
      </c>
      <c r="B28" t="s">
        <v>25</v>
      </c>
      <c r="C28" s="12" t="s">
        <v>19</v>
      </c>
      <c r="G28" s="447" t="e">
        <f t="shared" si="3"/>
        <v>#DIV/0!</v>
      </c>
      <c r="H28" s="447" t="e">
        <f t="shared" si="4"/>
        <v>#DIV/0!</v>
      </c>
      <c r="I28" s="447">
        <f t="shared" si="5"/>
        <v>0</v>
      </c>
    </row>
    <row r="29" spans="1:16" x14ac:dyDescent="0.4">
      <c r="A29" t="s">
        <v>2</v>
      </c>
      <c r="B29" t="s">
        <v>25</v>
      </c>
      <c r="C29" s="12" t="s">
        <v>20</v>
      </c>
      <c r="G29" s="447" t="e">
        <f t="shared" si="3"/>
        <v>#DIV/0!</v>
      </c>
      <c r="H29" s="447" t="e">
        <f t="shared" si="4"/>
        <v>#DIV/0!</v>
      </c>
      <c r="I29" s="447">
        <f t="shared" si="5"/>
        <v>0</v>
      </c>
    </row>
    <row r="30" spans="1:16" x14ac:dyDescent="0.4">
      <c r="A30" t="s">
        <v>2</v>
      </c>
      <c r="B30" t="s">
        <v>25</v>
      </c>
      <c r="C30" s="12" t="s">
        <v>21</v>
      </c>
      <c r="G30" s="447" t="e">
        <f t="shared" si="3"/>
        <v>#DIV/0!</v>
      </c>
      <c r="H30" s="447" t="e">
        <f t="shared" si="4"/>
        <v>#DIV/0!</v>
      </c>
      <c r="I30" s="447">
        <f t="shared" si="5"/>
        <v>0</v>
      </c>
    </row>
    <row r="31" spans="1:16" x14ac:dyDescent="0.4">
      <c r="A31" t="s">
        <v>2</v>
      </c>
      <c r="B31" t="s">
        <v>25</v>
      </c>
      <c r="C31" s="12" t="s">
        <v>23</v>
      </c>
      <c r="G31" s="447" t="e">
        <f t="shared" si="3"/>
        <v>#DIV/0!</v>
      </c>
      <c r="H31" s="447" t="e">
        <f t="shared" si="4"/>
        <v>#DIV/0!</v>
      </c>
      <c r="I31" s="447">
        <f t="shared" si="5"/>
        <v>0</v>
      </c>
    </row>
    <row r="32" spans="1:16" x14ac:dyDescent="0.4">
      <c r="A32" t="s">
        <v>2</v>
      </c>
      <c r="B32" t="s">
        <v>25</v>
      </c>
      <c r="C32" s="12" t="s">
        <v>22</v>
      </c>
      <c r="G32" s="447" t="e">
        <f t="shared" si="3"/>
        <v>#DIV/0!</v>
      </c>
      <c r="H32" s="447" t="e">
        <f t="shared" si="4"/>
        <v>#DIV/0!</v>
      </c>
      <c r="I32" s="447">
        <f t="shared" si="5"/>
        <v>0</v>
      </c>
    </row>
    <row r="33" spans="1:10" x14ac:dyDescent="0.4">
      <c r="A33" t="s">
        <v>2</v>
      </c>
      <c r="B33" t="s">
        <v>25</v>
      </c>
      <c r="C33" s="12" t="s">
        <v>24</v>
      </c>
      <c r="G33" s="447" t="e">
        <f t="shared" si="3"/>
        <v>#DIV/0!</v>
      </c>
      <c r="H33" s="447" t="e">
        <f t="shared" si="4"/>
        <v>#DIV/0!</v>
      </c>
      <c r="I33" s="447">
        <f t="shared" si="5"/>
        <v>0</v>
      </c>
      <c r="J33" t="s">
        <v>50</v>
      </c>
    </row>
    <row r="34" spans="1:10" x14ac:dyDescent="0.4">
      <c r="A34" t="s">
        <v>40</v>
      </c>
      <c r="B34" t="s">
        <v>26</v>
      </c>
      <c r="C34" s="12" t="s">
        <v>41</v>
      </c>
      <c r="G34" s="447" t="e">
        <f t="shared" si="3"/>
        <v>#DIV/0!</v>
      </c>
      <c r="H34" s="447" t="e">
        <f t="shared" si="4"/>
        <v>#DIV/0!</v>
      </c>
      <c r="I34" s="447">
        <f t="shared" si="5"/>
        <v>0</v>
      </c>
      <c r="J34" t="s">
        <v>51</v>
      </c>
    </row>
    <row r="35" spans="1:10" x14ac:dyDescent="0.4">
      <c r="A35" t="s">
        <v>40</v>
      </c>
      <c r="B35" t="s">
        <v>26</v>
      </c>
      <c r="C35" s="12" t="s">
        <v>42</v>
      </c>
      <c r="G35" s="447" t="e">
        <f t="shared" si="3"/>
        <v>#DIV/0!</v>
      </c>
      <c r="H35" s="447" t="e">
        <f t="shared" si="4"/>
        <v>#DIV/0!</v>
      </c>
      <c r="I35" s="447">
        <f t="shared" si="5"/>
        <v>0</v>
      </c>
      <c r="J35" t="s">
        <v>52</v>
      </c>
    </row>
    <row r="36" spans="1:10" x14ac:dyDescent="0.4">
      <c r="A36" t="s">
        <v>40</v>
      </c>
      <c r="B36" t="s">
        <v>26</v>
      </c>
      <c r="C36" s="12" t="s">
        <v>43</v>
      </c>
      <c r="G36" s="447" t="e">
        <f t="shared" si="3"/>
        <v>#DIV/0!</v>
      </c>
      <c r="H36" s="447" t="e">
        <f t="shared" si="4"/>
        <v>#DIV/0!</v>
      </c>
      <c r="I36" s="447">
        <f t="shared" si="5"/>
        <v>0</v>
      </c>
      <c r="J36" t="s">
        <v>53</v>
      </c>
    </row>
    <row r="37" spans="1:10" x14ac:dyDescent="0.4">
      <c r="A37" t="s">
        <v>40</v>
      </c>
      <c r="B37" t="s">
        <v>26</v>
      </c>
      <c r="C37" s="12" t="s">
        <v>44</v>
      </c>
      <c r="G37" s="447" t="e">
        <f t="shared" si="3"/>
        <v>#DIV/0!</v>
      </c>
      <c r="H37" s="447" t="e">
        <f t="shared" si="4"/>
        <v>#DIV/0!</v>
      </c>
      <c r="I37" s="447">
        <f t="shared" si="5"/>
        <v>0</v>
      </c>
    </row>
    <row r="38" spans="1:10" x14ac:dyDescent="0.4">
      <c r="A38" t="s">
        <v>40</v>
      </c>
      <c r="B38" t="s">
        <v>26</v>
      </c>
      <c r="C38" s="12" t="s">
        <v>45</v>
      </c>
      <c r="G38" s="447" t="e">
        <f t="shared" si="3"/>
        <v>#DIV/0!</v>
      </c>
      <c r="H38" s="447" t="e">
        <f t="shared" si="4"/>
        <v>#DIV/0!</v>
      </c>
      <c r="I38" s="447">
        <f t="shared" si="5"/>
        <v>0</v>
      </c>
    </row>
    <row r="39" spans="1:10" x14ac:dyDescent="0.4">
      <c r="A39" t="s">
        <v>40</v>
      </c>
      <c r="B39" t="s">
        <v>26</v>
      </c>
      <c r="C39" s="12" t="s">
        <v>46</v>
      </c>
      <c r="G39" s="447" t="e">
        <f t="shared" si="3"/>
        <v>#DIV/0!</v>
      </c>
      <c r="H39" s="447" t="e">
        <f t="shared" si="4"/>
        <v>#DIV/0!</v>
      </c>
      <c r="I39" s="447">
        <f t="shared" si="5"/>
        <v>0</v>
      </c>
    </row>
    <row r="40" spans="1:10" x14ac:dyDescent="0.4">
      <c r="A40" t="s">
        <v>40</v>
      </c>
      <c r="B40" t="s">
        <v>26</v>
      </c>
      <c r="C40" s="12" t="s">
        <v>47</v>
      </c>
      <c r="G40" s="447" t="e">
        <f t="shared" si="3"/>
        <v>#DIV/0!</v>
      </c>
      <c r="H40" s="447" t="e">
        <f t="shared" si="4"/>
        <v>#DIV/0!</v>
      </c>
      <c r="I40" s="447">
        <f t="shared" si="5"/>
        <v>0</v>
      </c>
    </row>
    <row r="41" spans="1:10" x14ac:dyDescent="0.4">
      <c r="A41" t="s">
        <v>40</v>
      </c>
      <c r="B41" t="s">
        <v>26</v>
      </c>
      <c r="C41" s="12" t="s">
        <v>48</v>
      </c>
      <c r="G41" s="447" t="e">
        <f t="shared" si="3"/>
        <v>#DIV/0!</v>
      </c>
      <c r="H41" s="447" t="e">
        <f t="shared" si="4"/>
        <v>#DIV/0!</v>
      </c>
      <c r="I41" s="447">
        <f t="shared" si="5"/>
        <v>0</v>
      </c>
    </row>
    <row r="42" spans="1:10" x14ac:dyDescent="0.4">
      <c r="A42" t="s">
        <v>40</v>
      </c>
      <c r="B42" t="s">
        <v>25</v>
      </c>
      <c r="C42" s="12" t="s">
        <v>54</v>
      </c>
      <c r="G42" s="447" t="e">
        <f t="shared" si="3"/>
        <v>#DIV/0!</v>
      </c>
      <c r="H42" s="447" t="e">
        <f t="shared" si="4"/>
        <v>#DIV/0!</v>
      </c>
      <c r="I42" s="447">
        <f t="shared" si="5"/>
        <v>0</v>
      </c>
    </row>
    <row r="43" spans="1:10" x14ac:dyDescent="0.4">
      <c r="A43" t="s">
        <v>40</v>
      </c>
      <c r="B43" t="s">
        <v>25</v>
      </c>
      <c r="C43" s="12" t="s">
        <v>55</v>
      </c>
      <c r="G43" s="447" t="e">
        <f t="shared" si="3"/>
        <v>#DIV/0!</v>
      </c>
      <c r="H43" s="447" t="e">
        <f t="shared" si="4"/>
        <v>#DIV/0!</v>
      </c>
      <c r="I43" s="447">
        <f t="shared" si="5"/>
        <v>0</v>
      </c>
    </row>
    <row r="44" spans="1:10" x14ac:dyDescent="0.4">
      <c r="A44" t="s">
        <v>40</v>
      </c>
      <c r="B44" t="s">
        <v>25</v>
      </c>
      <c r="C44" s="12" t="s">
        <v>56</v>
      </c>
      <c r="G44" s="447" t="e">
        <f t="shared" si="3"/>
        <v>#DIV/0!</v>
      </c>
      <c r="H44" s="447" t="e">
        <f t="shared" si="4"/>
        <v>#DIV/0!</v>
      </c>
      <c r="I44" s="447">
        <f t="shared" si="5"/>
        <v>0</v>
      </c>
    </row>
    <row r="45" spans="1:10" x14ac:dyDescent="0.4">
      <c r="A45" t="s">
        <v>40</v>
      </c>
      <c r="B45" t="s">
        <v>25</v>
      </c>
      <c r="C45" s="12" t="s">
        <v>57</v>
      </c>
      <c r="G45" s="447" t="e">
        <f t="shared" si="3"/>
        <v>#DIV/0!</v>
      </c>
      <c r="H45" s="447" t="e">
        <f t="shared" si="4"/>
        <v>#DIV/0!</v>
      </c>
      <c r="I45" s="447">
        <f t="shared" si="5"/>
        <v>0</v>
      </c>
    </row>
    <row r="46" spans="1:10" x14ac:dyDescent="0.4">
      <c r="A46" t="s">
        <v>40</v>
      </c>
      <c r="B46" t="s">
        <v>25</v>
      </c>
      <c r="C46" s="12" t="s">
        <v>58</v>
      </c>
      <c r="G46" s="447" t="e">
        <f t="shared" si="3"/>
        <v>#DIV/0!</v>
      </c>
      <c r="H46" s="447" t="e">
        <f t="shared" si="4"/>
        <v>#DIV/0!</v>
      </c>
      <c r="I46" s="447">
        <f t="shared" si="5"/>
        <v>0</v>
      </c>
    </row>
    <row r="47" spans="1:10" x14ac:dyDescent="0.4">
      <c r="A47" t="s">
        <v>40</v>
      </c>
      <c r="B47" t="s">
        <v>25</v>
      </c>
      <c r="C47" s="12" t="s">
        <v>59</v>
      </c>
      <c r="G47" s="447" t="e">
        <f t="shared" si="3"/>
        <v>#DIV/0!</v>
      </c>
      <c r="H47" s="447" t="e">
        <f t="shared" si="4"/>
        <v>#DIV/0!</v>
      </c>
      <c r="I47" s="447">
        <f t="shared" si="5"/>
        <v>0</v>
      </c>
    </row>
    <row r="48" spans="1:10" x14ac:dyDescent="0.4">
      <c r="A48" t="s">
        <v>40</v>
      </c>
      <c r="B48" t="s">
        <v>25</v>
      </c>
      <c r="C48" s="12" t="s">
        <v>60</v>
      </c>
      <c r="G48" s="447" t="e">
        <f t="shared" si="3"/>
        <v>#DIV/0!</v>
      </c>
      <c r="H48" s="447" t="e">
        <f t="shared" si="4"/>
        <v>#DIV/0!</v>
      </c>
      <c r="I48" s="447">
        <f t="shared" si="5"/>
        <v>0</v>
      </c>
    </row>
    <row r="49" spans="1:10" x14ac:dyDescent="0.4">
      <c r="A49" t="s">
        <v>40</v>
      </c>
      <c r="B49" t="s">
        <v>25</v>
      </c>
      <c r="C49" s="12" t="s">
        <v>61</v>
      </c>
      <c r="G49" s="447" t="e">
        <f t="shared" si="3"/>
        <v>#DIV/0!</v>
      </c>
      <c r="H49" s="447" t="e">
        <f t="shared" si="4"/>
        <v>#DIV/0!</v>
      </c>
      <c r="I49" s="447">
        <f t="shared" si="5"/>
        <v>0</v>
      </c>
    </row>
    <row r="50" spans="1:10" x14ac:dyDescent="0.4">
      <c r="A50" t="s">
        <v>40</v>
      </c>
      <c r="B50" t="s">
        <v>25</v>
      </c>
      <c r="C50" s="12" t="s">
        <v>63</v>
      </c>
      <c r="G50" s="447" t="e">
        <f t="shared" si="3"/>
        <v>#DIV/0!</v>
      </c>
      <c r="H50" s="447" t="e">
        <f t="shared" si="4"/>
        <v>#DIV/0!</v>
      </c>
      <c r="I50" s="447">
        <f t="shared" si="5"/>
        <v>0</v>
      </c>
    </row>
    <row r="51" spans="1:10" x14ac:dyDescent="0.4">
      <c r="A51" t="s">
        <v>40</v>
      </c>
      <c r="B51" t="s">
        <v>25</v>
      </c>
      <c r="C51" s="12" t="s">
        <v>62</v>
      </c>
      <c r="G51" s="447" t="e">
        <f t="shared" si="3"/>
        <v>#DIV/0!</v>
      </c>
      <c r="H51" s="447" t="e">
        <f t="shared" si="4"/>
        <v>#DIV/0!</v>
      </c>
      <c r="I51" s="447">
        <f t="shared" si="5"/>
        <v>0</v>
      </c>
    </row>
    <row r="52" spans="1:10" x14ac:dyDescent="0.4">
      <c r="A52" t="s">
        <v>40</v>
      </c>
      <c r="B52" t="s">
        <v>25</v>
      </c>
      <c r="C52" s="12" t="s">
        <v>64</v>
      </c>
      <c r="G52" s="447" t="e">
        <f t="shared" si="3"/>
        <v>#DIV/0!</v>
      </c>
      <c r="H52" s="447" t="e">
        <f t="shared" si="4"/>
        <v>#DIV/0!</v>
      </c>
      <c r="I52" s="447">
        <f t="shared" si="5"/>
        <v>0</v>
      </c>
    </row>
    <row r="53" spans="1:10" x14ac:dyDescent="0.4">
      <c r="A53" t="s">
        <v>40</v>
      </c>
      <c r="B53" t="s">
        <v>25</v>
      </c>
      <c r="C53" s="12" t="s">
        <v>65</v>
      </c>
      <c r="G53" s="447" t="e">
        <f t="shared" si="3"/>
        <v>#DIV/0!</v>
      </c>
      <c r="H53" s="447" t="e">
        <f t="shared" si="4"/>
        <v>#DIV/0!</v>
      </c>
      <c r="I53" s="447">
        <f t="shared" si="5"/>
        <v>0</v>
      </c>
    </row>
    <row r="54" spans="1:10" x14ac:dyDescent="0.4">
      <c r="A54" t="s">
        <v>40</v>
      </c>
      <c r="B54" t="s">
        <v>25</v>
      </c>
      <c r="C54" s="12" t="s">
        <v>66</v>
      </c>
      <c r="G54" s="447" t="e">
        <f t="shared" si="3"/>
        <v>#DIV/0!</v>
      </c>
      <c r="H54" s="447" t="e">
        <f t="shared" si="4"/>
        <v>#DIV/0!</v>
      </c>
      <c r="I54" s="447">
        <f t="shared" si="5"/>
        <v>0</v>
      </c>
    </row>
    <row r="55" spans="1:10" x14ac:dyDescent="0.4">
      <c r="A55" t="s">
        <v>40</v>
      </c>
      <c r="B55" t="s">
        <v>25</v>
      </c>
      <c r="C55" s="12" t="s">
        <v>67</v>
      </c>
      <c r="G55" s="447" t="e">
        <f t="shared" si="3"/>
        <v>#DIV/0!</v>
      </c>
      <c r="H55" s="447" t="e">
        <f t="shared" si="4"/>
        <v>#DIV/0!</v>
      </c>
      <c r="I55" s="447">
        <f t="shared" si="5"/>
        <v>0</v>
      </c>
    </row>
    <row r="56" spans="1:10" x14ac:dyDescent="0.4">
      <c r="A56" t="s">
        <v>40</v>
      </c>
      <c r="B56" t="s">
        <v>25</v>
      </c>
      <c r="C56" s="12" t="s">
        <v>68</v>
      </c>
      <c r="G56" s="447" t="e">
        <f t="shared" si="3"/>
        <v>#DIV/0!</v>
      </c>
      <c r="H56" s="447" t="e">
        <f t="shared" si="4"/>
        <v>#DIV/0!</v>
      </c>
      <c r="I56" s="447">
        <f t="shared" si="5"/>
        <v>0</v>
      </c>
    </row>
    <row r="57" spans="1:10" x14ac:dyDescent="0.4">
      <c r="A57" t="s">
        <v>40</v>
      </c>
      <c r="B57" t="s">
        <v>25</v>
      </c>
      <c r="C57" s="12" t="s">
        <v>69</v>
      </c>
      <c r="G57" s="447" t="e">
        <f t="shared" si="3"/>
        <v>#DIV/0!</v>
      </c>
      <c r="H57" s="447" t="e">
        <f t="shared" si="4"/>
        <v>#DIV/0!</v>
      </c>
      <c r="I57" s="447">
        <f t="shared" si="5"/>
        <v>0</v>
      </c>
    </row>
    <row r="58" spans="1:10" x14ac:dyDescent="0.4">
      <c r="A58" t="s">
        <v>40</v>
      </c>
      <c r="B58" t="s">
        <v>25</v>
      </c>
      <c r="C58" s="12" t="s">
        <v>70</v>
      </c>
      <c r="G58" s="447" t="e">
        <f t="shared" si="3"/>
        <v>#DIV/0!</v>
      </c>
      <c r="H58" s="447" t="e">
        <f t="shared" si="4"/>
        <v>#DIV/0!</v>
      </c>
      <c r="I58" s="447">
        <f t="shared" si="5"/>
        <v>0</v>
      </c>
    </row>
    <row r="59" spans="1:10" x14ac:dyDescent="0.4">
      <c r="A59" t="s">
        <v>40</v>
      </c>
      <c r="B59" t="s">
        <v>25</v>
      </c>
      <c r="C59" s="12" t="s">
        <v>71</v>
      </c>
      <c r="G59" s="447" t="e">
        <f t="shared" si="3"/>
        <v>#DIV/0!</v>
      </c>
      <c r="H59" s="447" t="e">
        <f t="shared" si="4"/>
        <v>#DIV/0!</v>
      </c>
      <c r="I59" s="447">
        <f t="shared" si="5"/>
        <v>0</v>
      </c>
    </row>
    <row r="60" spans="1:10" x14ac:dyDescent="0.4">
      <c r="A60" t="s">
        <v>40</v>
      </c>
      <c r="B60" t="s">
        <v>25</v>
      </c>
      <c r="C60" s="12" t="s">
        <v>72</v>
      </c>
      <c r="G60" s="447" t="e">
        <f t="shared" si="3"/>
        <v>#DIV/0!</v>
      </c>
      <c r="H60" s="447" t="e">
        <f t="shared" si="4"/>
        <v>#DIV/0!</v>
      </c>
      <c r="I60" s="447">
        <f t="shared" si="5"/>
        <v>0</v>
      </c>
    </row>
    <row r="61" spans="1:10" x14ac:dyDescent="0.4">
      <c r="A61" t="s">
        <v>40</v>
      </c>
      <c r="B61" t="s">
        <v>25</v>
      </c>
      <c r="C61" s="12" t="s">
        <v>73</v>
      </c>
      <c r="G61" s="447" t="e">
        <f t="shared" si="3"/>
        <v>#DIV/0!</v>
      </c>
      <c r="H61" s="447" t="e">
        <f t="shared" si="4"/>
        <v>#DIV/0!</v>
      </c>
      <c r="I61" s="447">
        <f t="shared" si="5"/>
        <v>0</v>
      </c>
    </row>
    <row r="62" spans="1:10" x14ac:dyDescent="0.4">
      <c r="A62" t="s">
        <v>40</v>
      </c>
      <c r="B62" t="s">
        <v>25</v>
      </c>
      <c r="C62" s="12" t="s">
        <v>74</v>
      </c>
      <c r="D62" s="1">
        <v>153</v>
      </c>
      <c r="E62" s="1">
        <v>102</v>
      </c>
      <c r="F62" s="1">
        <v>204</v>
      </c>
      <c r="G62" s="447">
        <f t="shared" si="3"/>
        <v>270</v>
      </c>
      <c r="H62" s="447">
        <f t="shared" si="4"/>
        <v>50</v>
      </c>
      <c r="I62" s="447">
        <f t="shared" si="5"/>
        <v>80</v>
      </c>
    </row>
    <row r="63" spans="1:10" x14ac:dyDescent="0.4">
      <c r="A63" t="s">
        <v>40</v>
      </c>
      <c r="B63" t="s">
        <v>25</v>
      </c>
      <c r="C63" s="12" t="s">
        <v>75</v>
      </c>
      <c r="G63" s="447" t="e">
        <f t="shared" si="3"/>
        <v>#DIV/0!</v>
      </c>
      <c r="H63" s="447" t="e">
        <f t="shared" si="4"/>
        <v>#DIV/0!</v>
      </c>
      <c r="I63" s="447">
        <f t="shared" si="5"/>
        <v>0</v>
      </c>
    </row>
    <row r="64" spans="1:10" x14ac:dyDescent="0.4">
      <c r="A64" t="s">
        <v>76</v>
      </c>
      <c r="B64" t="s">
        <v>26</v>
      </c>
      <c r="C64" s="12" t="s">
        <v>80</v>
      </c>
      <c r="G64" s="447" t="e">
        <f t="shared" si="3"/>
        <v>#DIV/0!</v>
      </c>
      <c r="H64" s="447" t="e">
        <f t="shared" si="4"/>
        <v>#DIV/0!</v>
      </c>
      <c r="I64" s="447">
        <f t="shared" si="5"/>
        <v>0</v>
      </c>
      <c r="J64" t="s">
        <v>77</v>
      </c>
    </row>
    <row r="65" spans="1:10" x14ac:dyDescent="0.4">
      <c r="A65" t="s">
        <v>76</v>
      </c>
      <c r="B65" t="s">
        <v>26</v>
      </c>
      <c r="C65" s="12" t="s">
        <v>81</v>
      </c>
      <c r="D65" s="1">
        <v>250</v>
      </c>
      <c r="E65" s="1">
        <v>214</v>
      </c>
      <c r="F65" s="1">
        <v>165</v>
      </c>
      <c r="G65" s="447">
        <f t="shared" si="3"/>
        <v>34.588235294117645</v>
      </c>
      <c r="H65" s="447">
        <f t="shared" si="4"/>
        <v>34</v>
      </c>
      <c r="I65" s="447">
        <f t="shared" si="5"/>
        <v>98</v>
      </c>
      <c r="J65" t="s">
        <v>78</v>
      </c>
    </row>
    <row r="66" spans="1:10" x14ac:dyDescent="0.4">
      <c r="A66" t="s">
        <v>76</v>
      </c>
      <c r="B66" t="s">
        <v>26</v>
      </c>
      <c r="C66" s="12" t="s">
        <v>82</v>
      </c>
      <c r="G66" s="447" t="e">
        <f t="shared" si="3"/>
        <v>#DIV/0!</v>
      </c>
      <c r="H66" s="447" t="e">
        <f t="shared" si="4"/>
        <v>#DIV/0!</v>
      </c>
      <c r="I66" s="447">
        <f t="shared" si="5"/>
        <v>0</v>
      </c>
      <c r="J66" t="s">
        <v>79</v>
      </c>
    </row>
    <row r="67" spans="1:10" x14ac:dyDescent="0.4">
      <c r="A67" t="s">
        <v>76</v>
      </c>
      <c r="B67" t="s">
        <v>26</v>
      </c>
      <c r="C67" s="12" t="s">
        <v>83</v>
      </c>
      <c r="G67" s="447" t="e">
        <f t="shared" si="3"/>
        <v>#DIV/0!</v>
      </c>
      <c r="H67" s="447" t="e">
        <f t="shared" si="4"/>
        <v>#DIV/0!</v>
      </c>
      <c r="I67" s="447">
        <f t="shared" si="5"/>
        <v>0</v>
      </c>
    </row>
    <row r="68" spans="1:10" x14ac:dyDescent="0.4">
      <c r="A68" t="s">
        <v>76</v>
      </c>
      <c r="B68" t="s">
        <v>26</v>
      </c>
      <c r="C68" s="12" t="s">
        <v>84</v>
      </c>
      <c r="G68" s="447" t="e">
        <f t="shared" si="3"/>
        <v>#DIV/0!</v>
      </c>
      <c r="H68" s="447" t="e">
        <f t="shared" si="4"/>
        <v>#DIV/0!</v>
      </c>
      <c r="I68" s="447">
        <f t="shared" si="5"/>
        <v>0</v>
      </c>
    </row>
    <row r="69" spans="1:10" x14ac:dyDescent="0.4">
      <c r="A69" t="s">
        <v>76</v>
      </c>
      <c r="B69" t="s">
        <v>26</v>
      </c>
      <c r="C69" s="12" t="s">
        <v>85</v>
      </c>
      <c r="G69" s="447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447" t="e">
        <f t="shared" ref="H69:H121" si="7">ROUND((MAX(D69/255, E69/255, F69/255) - MIN(D69/255, E69/255, F69/255))/MAX(D69/255, E69/255, F69/255),3)*100</f>
        <v>#DIV/0!</v>
      </c>
      <c r="I69" s="447">
        <f t="shared" ref="I69:I121" si="8">ROUND(MAX(D69/255, E69/255, F69/255),3)*100</f>
        <v>0</v>
      </c>
    </row>
    <row r="70" spans="1:10" x14ac:dyDescent="0.4">
      <c r="A70" t="s">
        <v>76</v>
      </c>
      <c r="B70" t="s">
        <v>26</v>
      </c>
      <c r="C70" s="12" t="s">
        <v>86</v>
      </c>
      <c r="G70" s="447" t="e">
        <f t="shared" si="6"/>
        <v>#DIV/0!</v>
      </c>
      <c r="H70" s="447" t="e">
        <f t="shared" si="7"/>
        <v>#DIV/0!</v>
      </c>
      <c r="I70" s="447">
        <f t="shared" si="8"/>
        <v>0</v>
      </c>
    </row>
    <row r="71" spans="1:10" x14ac:dyDescent="0.4">
      <c r="A71" t="s">
        <v>87</v>
      </c>
      <c r="B71" t="s">
        <v>88</v>
      </c>
      <c r="C71" s="12" t="s">
        <v>89</v>
      </c>
      <c r="G71" s="447" t="e">
        <f t="shared" si="6"/>
        <v>#DIV/0!</v>
      </c>
      <c r="H71" s="447" t="e">
        <f t="shared" si="7"/>
        <v>#DIV/0!</v>
      </c>
      <c r="I71" s="447">
        <f t="shared" si="8"/>
        <v>0</v>
      </c>
    </row>
    <row r="72" spans="1:10" x14ac:dyDescent="0.4">
      <c r="A72" t="s">
        <v>87</v>
      </c>
      <c r="B72" t="s">
        <v>88</v>
      </c>
      <c r="C72" s="12" t="s">
        <v>90</v>
      </c>
      <c r="G72" s="447" t="e">
        <f t="shared" si="6"/>
        <v>#DIV/0!</v>
      </c>
      <c r="H72" s="447" t="e">
        <f t="shared" si="7"/>
        <v>#DIV/0!</v>
      </c>
      <c r="I72" s="447">
        <f t="shared" si="8"/>
        <v>0</v>
      </c>
    </row>
    <row r="73" spans="1:10" x14ac:dyDescent="0.4">
      <c r="A73" t="s">
        <v>87</v>
      </c>
      <c r="B73" t="s">
        <v>88</v>
      </c>
      <c r="C73" s="12" t="s">
        <v>92</v>
      </c>
      <c r="G73" s="447" t="e">
        <f t="shared" si="6"/>
        <v>#DIV/0!</v>
      </c>
      <c r="H73" s="447" t="e">
        <f t="shared" si="7"/>
        <v>#DIV/0!</v>
      </c>
      <c r="I73" s="447">
        <f t="shared" si="8"/>
        <v>0</v>
      </c>
    </row>
    <row r="74" spans="1:10" x14ac:dyDescent="0.4">
      <c r="A74" t="s">
        <v>87</v>
      </c>
      <c r="B74" t="s">
        <v>88</v>
      </c>
      <c r="C74" s="12" t="s">
        <v>93</v>
      </c>
      <c r="G74" s="447" t="e">
        <f t="shared" si="6"/>
        <v>#DIV/0!</v>
      </c>
      <c r="H74" s="447" t="e">
        <f t="shared" si="7"/>
        <v>#DIV/0!</v>
      </c>
      <c r="I74" s="447">
        <f t="shared" si="8"/>
        <v>0</v>
      </c>
    </row>
    <row r="75" spans="1:10" x14ac:dyDescent="0.4">
      <c r="A75" t="s">
        <v>87</v>
      </c>
      <c r="B75" t="s">
        <v>88</v>
      </c>
      <c r="C75" s="12" t="s">
        <v>94</v>
      </c>
      <c r="G75" s="447" t="e">
        <f t="shared" si="6"/>
        <v>#DIV/0!</v>
      </c>
      <c r="H75" s="447" t="e">
        <f t="shared" si="7"/>
        <v>#DIV/0!</v>
      </c>
      <c r="I75" s="447">
        <f t="shared" si="8"/>
        <v>0</v>
      </c>
    </row>
    <row r="76" spans="1:10" x14ac:dyDescent="0.4">
      <c r="A76" t="s">
        <v>87</v>
      </c>
      <c r="B76" t="s">
        <v>88</v>
      </c>
      <c r="C76" s="12" t="s">
        <v>95</v>
      </c>
      <c r="G76" s="447" t="e">
        <f t="shared" si="6"/>
        <v>#DIV/0!</v>
      </c>
      <c r="H76" s="447" t="e">
        <f t="shared" si="7"/>
        <v>#DIV/0!</v>
      </c>
      <c r="I76" s="447">
        <f t="shared" si="8"/>
        <v>0</v>
      </c>
    </row>
    <row r="77" spans="1:10" x14ac:dyDescent="0.4">
      <c r="A77" t="s">
        <v>87</v>
      </c>
      <c r="B77" t="s">
        <v>88</v>
      </c>
      <c r="C77" s="12" t="s">
        <v>96</v>
      </c>
      <c r="G77" s="447" t="e">
        <f t="shared" si="6"/>
        <v>#DIV/0!</v>
      </c>
      <c r="H77" s="447" t="e">
        <f t="shared" si="7"/>
        <v>#DIV/0!</v>
      </c>
      <c r="I77" s="447">
        <f t="shared" si="8"/>
        <v>0</v>
      </c>
    </row>
    <row r="78" spans="1:10" x14ac:dyDescent="0.4">
      <c r="A78" t="s">
        <v>87</v>
      </c>
      <c r="B78" t="s">
        <v>88</v>
      </c>
      <c r="C78" s="12" t="s">
        <v>97</v>
      </c>
      <c r="G78" s="447" t="e">
        <f t="shared" si="6"/>
        <v>#DIV/0!</v>
      </c>
      <c r="H78" s="447" t="e">
        <f t="shared" si="7"/>
        <v>#DIV/0!</v>
      </c>
      <c r="I78" s="447">
        <f t="shared" si="8"/>
        <v>0</v>
      </c>
    </row>
    <row r="79" spans="1:10" x14ac:dyDescent="0.4">
      <c r="A79" t="s">
        <v>87</v>
      </c>
      <c r="B79" t="s">
        <v>88</v>
      </c>
      <c r="C79" s="12" t="s">
        <v>98</v>
      </c>
      <c r="G79" s="447" t="e">
        <f t="shared" si="6"/>
        <v>#DIV/0!</v>
      </c>
      <c r="H79" s="447" t="e">
        <f t="shared" si="7"/>
        <v>#DIV/0!</v>
      </c>
      <c r="I79" s="447">
        <f t="shared" si="8"/>
        <v>0</v>
      </c>
    </row>
    <row r="80" spans="1:10" x14ac:dyDescent="0.4">
      <c r="A80" t="s">
        <v>87</v>
      </c>
      <c r="B80" t="s">
        <v>88</v>
      </c>
      <c r="C80" s="12" t="s">
        <v>99</v>
      </c>
      <c r="G80" s="447" t="e">
        <f t="shared" si="6"/>
        <v>#DIV/0!</v>
      </c>
      <c r="H80" s="447" t="e">
        <f t="shared" si="7"/>
        <v>#DIV/0!</v>
      </c>
      <c r="I80" s="447">
        <f t="shared" si="8"/>
        <v>0</v>
      </c>
    </row>
    <row r="81" spans="1:10" x14ac:dyDescent="0.4">
      <c r="A81" t="s">
        <v>87</v>
      </c>
      <c r="B81" t="s">
        <v>88</v>
      </c>
      <c r="C81" s="12" t="s">
        <v>100</v>
      </c>
      <c r="G81" s="447" t="e">
        <f t="shared" si="6"/>
        <v>#DIV/0!</v>
      </c>
      <c r="H81" s="447" t="e">
        <f t="shared" si="7"/>
        <v>#DIV/0!</v>
      </c>
      <c r="I81" s="447">
        <f t="shared" si="8"/>
        <v>0</v>
      </c>
    </row>
    <row r="82" spans="1:10" x14ac:dyDescent="0.4">
      <c r="A82" t="s">
        <v>87</v>
      </c>
      <c r="B82" t="s">
        <v>88</v>
      </c>
      <c r="C82" s="12" t="s">
        <v>101</v>
      </c>
      <c r="G82" s="447" t="e">
        <f t="shared" si="6"/>
        <v>#DIV/0!</v>
      </c>
      <c r="H82" s="447" t="e">
        <f t="shared" si="7"/>
        <v>#DIV/0!</v>
      </c>
      <c r="I82" s="447">
        <f t="shared" si="8"/>
        <v>0</v>
      </c>
    </row>
    <row r="83" spans="1:10" x14ac:dyDescent="0.4">
      <c r="A83" t="s">
        <v>87</v>
      </c>
      <c r="B83" t="s">
        <v>88</v>
      </c>
      <c r="C83" s="12" t="s">
        <v>102</v>
      </c>
      <c r="G83" s="447" t="e">
        <f t="shared" si="6"/>
        <v>#DIV/0!</v>
      </c>
      <c r="H83" s="447" t="e">
        <f t="shared" si="7"/>
        <v>#DIV/0!</v>
      </c>
      <c r="I83" s="447">
        <f t="shared" si="8"/>
        <v>0</v>
      </c>
    </row>
    <row r="84" spans="1:10" x14ac:dyDescent="0.4">
      <c r="A84" t="s">
        <v>87</v>
      </c>
      <c r="B84" t="s">
        <v>88</v>
      </c>
      <c r="C84" s="12" t="s">
        <v>103</v>
      </c>
      <c r="G84" s="447" t="e">
        <f t="shared" si="6"/>
        <v>#DIV/0!</v>
      </c>
      <c r="H84" s="447" t="e">
        <f t="shared" si="7"/>
        <v>#DIV/0!</v>
      </c>
      <c r="I84" s="447">
        <f t="shared" si="8"/>
        <v>0</v>
      </c>
    </row>
    <row r="85" spans="1:10" x14ac:dyDescent="0.4">
      <c r="A85" t="s">
        <v>87</v>
      </c>
      <c r="B85" t="s">
        <v>88</v>
      </c>
      <c r="C85" s="12" t="s">
        <v>104</v>
      </c>
      <c r="G85" s="447" t="e">
        <f t="shared" si="6"/>
        <v>#DIV/0!</v>
      </c>
      <c r="H85" s="447" t="e">
        <f t="shared" si="7"/>
        <v>#DIV/0!</v>
      </c>
      <c r="I85" s="447">
        <f t="shared" si="8"/>
        <v>0</v>
      </c>
    </row>
    <row r="86" spans="1:10" x14ac:dyDescent="0.4">
      <c r="A86" t="s">
        <v>87</v>
      </c>
      <c r="B86" t="s">
        <v>88</v>
      </c>
      <c r="C86" s="12" t="s">
        <v>105</v>
      </c>
      <c r="G86" s="447" t="e">
        <f t="shared" si="6"/>
        <v>#DIV/0!</v>
      </c>
      <c r="H86" s="447" t="e">
        <f t="shared" si="7"/>
        <v>#DIV/0!</v>
      </c>
      <c r="I86" s="447">
        <f t="shared" si="8"/>
        <v>0</v>
      </c>
    </row>
    <row r="87" spans="1:10" x14ac:dyDescent="0.4">
      <c r="A87" t="s">
        <v>87</v>
      </c>
      <c r="B87" t="s">
        <v>88</v>
      </c>
      <c r="C87" s="12" t="s">
        <v>106</v>
      </c>
      <c r="G87" s="447" t="e">
        <f t="shared" si="6"/>
        <v>#DIV/0!</v>
      </c>
      <c r="H87" s="447" t="e">
        <f t="shared" si="7"/>
        <v>#DIV/0!</v>
      </c>
      <c r="I87" s="447">
        <f t="shared" si="8"/>
        <v>0</v>
      </c>
    </row>
    <row r="88" spans="1:10" x14ac:dyDescent="0.4">
      <c r="A88" t="s">
        <v>87</v>
      </c>
      <c r="B88" t="s">
        <v>88</v>
      </c>
      <c r="C88" s="12" t="s">
        <v>107</v>
      </c>
      <c r="G88" s="447" t="e">
        <f t="shared" si="6"/>
        <v>#DIV/0!</v>
      </c>
      <c r="H88" s="447" t="e">
        <f t="shared" si="7"/>
        <v>#DIV/0!</v>
      </c>
      <c r="I88" s="447">
        <f t="shared" si="8"/>
        <v>0</v>
      </c>
    </row>
    <row r="89" spans="1:10" x14ac:dyDescent="0.4">
      <c r="A89" t="s">
        <v>87</v>
      </c>
      <c r="B89" t="s">
        <v>88</v>
      </c>
      <c r="C89" s="12" t="s">
        <v>109</v>
      </c>
      <c r="G89" s="447" t="e">
        <f t="shared" si="6"/>
        <v>#DIV/0!</v>
      </c>
      <c r="H89" s="447" t="e">
        <f t="shared" si="7"/>
        <v>#DIV/0!</v>
      </c>
      <c r="I89" s="447">
        <f t="shared" si="8"/>
        <v>0</v>
      </c>
    </row>
    <row r="90" spans="1:10" x14ac:dyDescent="0.4">
      <c r="A90" t="s">
        <v>87</v>
      </c>
      <c r="B90" t="s">
        <v>88</v>
      </c>
      <c r="C90" s="12" t="s">
        <v>108</v>
      </c>
      <c r="G90" s="447" t="e">
        <f t="shared" si="6"/>
        <v>#DIV/0!</v>
      </c>
      <c r="H90" s="447" t="e">
        <f t="shared" si="7"/>
        <v>#DIV/0!</v>
      </c>
      <c r="I90" s="447">
        <f t="shared" si="8"/>
        <v>0</v>
      </c>
    </row>
    <row r="91" spans="1:10" x14ac:dyDescent="0.4">
      <c r="A91" t="s">
        <v>87</v>
      </c>
      <c r="B91" t="s">
        <v>88</v>
      </c>
      <c r="C91" s="12" t="s">
        <v>110</v>
      </c>
      <c r="G91" s="447" t="e">
        <f t="shared" si="6"/>
        <v>#DIV/0!</v>
      </c>
      <c r="H91" s="447" t="e">
        <f t="shared" si="7"/>
        <v>#DIV/0!</v>
      </c>
      <c r="I91" s="447">
        <f t="shared" si="8"/>
        <v>0</v>
      </c>
    </row>
    <row r="92" spans="1:10" x14ac:dyDescent="0.4">
      <c r="A92" t="s">
        <v>87</v>
      </c>
      <c r="B92" t="s">
        <v>88</v>
      </c>
      <c r="C92" s="12" t="s">
        <v>111</v>
      </c>
      <c r="G92" s="447" t="e">
        <f t="shared" si="6"/>
        <v>#DIV/0!</v>
      </c>
      <c r="H92" s="447" t="e">
        <f t="shared" si="7"/>
        <v>#DIV/0!</v>
      </c>
      <c r="I92" s="447">
        <f t="shared" si="8"/>
        <v>0</v>
      </c>
    </row>
    <row r="93" spans="1:10" x14ac:dyDescent="0.4">
      <c r="A93" t="s">
        <v>112</v>
      </c>
      <c r="B93" t="s">
        <v>26</v>
      </c>
      <c r="C93" s="12" t="s">
        <v>113</v>
      </c>
      <c r="G93" s="447" t="e">
        <f t="shared" si="6"/>
        <v>#DIV/0!</v>
      </c>
      <c r="H93" s="447" t="e">
        <f t="shared" si="7"/>
        <v>#DIV/0!</v>
      </c>
      <c r="I93" s="447">
        <f t="shared" si="8"/>
        <v>0</v>
      </c>
      <c r="J93" t="s">
        <v>121</v>
      </c>
    </row>
    <row r="94" spans="1:10" x14ac:dyDescent="0.4">
      <c r="A94" t="s">
        <v>112</v>
      </c>
      <c r="B94" t="s">
        <v>26</v>
      </c>
      <c r="C94" s="12" t="s">
        <v>114</v>
      </c>
      <c r="G94" s="447" t="e">
        <f t="shared" si="6"/>
        <v>#DIV/0!</v>
      </c>
      <c r="H94" s="447" t="e">
        <f t="shared" si="7"/>
        <v>#DIV/0!</v>
      </c>
      <c r="I94" s="447">
        <f t="shared" si="8"/>
        <v>0</v>
      </c>
      <c r="J94" t="s">
        <v>122</v>
      </c>
    </row>
    <row r="95" spans="1:10" x14ac:dyDescent="0.4">
      <c r="A95" t="s">
        <v>112</v>
      </c>
      <c r="B95" t="s">
        <v>26</v>
      </c>
      <c r="C95" s="12" t="s">
        <v>115</v>
      </c>
      <c r="G95" s="447" t="e">
        <f t="shared" si="6"/>
        <v>#DIV/0!</v>
      </c>
      <c r="H95" s="447" t="e">
        <f t="shared" si="7"/>
        <v>#DIV/0!</v>
      </c>
      <c r="I95" s="447">
        <f t="shared" si="8"/>
        <v>0</v>
      </c>
      <c r="J95" t="s">
        <v>123</v>
      </c>
    </row>
    <row r="96" spans="1:10" x14ac:dyDescent="0.4">
      <c r="A96" t="s">
        <v>112</v>
      </c>
      <c r="B96" t="s">
        <v>26</v>
      </c>
      <c r="C96" s="12" t="s">
        <v>116</v>
      </c>
      <c r="G96" s="447" t="e">
        <f t="shared" si="6"/>
        <v>#DIV/0!</v>
      </c>
      <c r="H96" s="447" t="e">
        <f t="shared" si="7"/>
        <v>#DIV/0!</v>
      </c>
      <c r="I96" s="447">
        <f t="shared" si="8"/>
        <v>0</v>
      </c>
    </row>
    <row r="97" spans="1:9" x14ac:dyDescent="0.4">
      <c r="A97" t="s">
        <v>112</v>
      </c>
      <c r="B97" t="s">
        <v>26</v>
      </c>
      <c r="C97" s="12" t="s">
        <v>117</v>
      </c>
      <c r="G97" s="447" t="e">
        <f t="shared" si="6"/>
        <v>#DIV/0!</v>
      </c>
      <c r="H97" s="447" t="e">
        <f t="shared" si="7"/>
        <v>#DIV/0!</v>
      </c>
      <c r="I97" s="447">
        <f t="shared" si="8"/>
        <v>0</v>
      </c>
    </row>
    <row r="98" spans="1:9" x14ac:dyDescent="0.4">
      <c r="A98" t="s">
        <v>112</v>
      </c>
      <c r="B98" t="s">
        <v>26</v>
      </c>
      <c r="C98" s="12" t="s">
        <v>118</v>
      </c>
      <c r="G98" s="447" t="e">
        <f t="shared" si="6"/>
        <v>#DIV/0!</v>
      </c>
      <c r="H98" s="447" t="e">
        <f t="shared" si="7"/>
        <v>#DIV/0!</v>
      </c>
      <c r="I98" s="447">
        <f t="shared" si="8"/>
        <v>0</v>
      </c>
    </row>
    <row r="99" spans="1:9" x14ac:dyDescent="0.4">
      <c r="A99" t="s">
        <v>112</v>
      </c>
      <c r="B99" t="s">
        <v>26</v>
      </c>
      <c r="C99" s="12" t="s">
        <v>119</v>
      </c>
      <c r="G99" s="447" t="e">
        <f t="shared" si="6"/>
        <v>#DIV/0!</v>
      </c>
      <c r="H99" s="447" t="e">
        <f t="shared" si="7"/>
        <v>#DIV/0!</v>
      </c>
      <c r="I99" s="447">
        <f t="shared" si="8"/>
        <v>0</v>
      </c>
    </row>
    <row r="100" spans="1:9" x14ac:dyDescent="0.4">
      <c r="A100" t="s">
        <v>112</v>
      </c>
      <c r="B100" t="s">
        <v>26</v>
      </c>
      <c r="C100" s="12" t="s">
        <v>120</v>
      </c>
      <c r="G100" s="447" t="e">
        <f t="shared" si="6"/>
        <v>#DIV/0!</v>
      </c>
      <c r="H100" s="447" t="e">
        <f t="shared" si="7"/>
        <v>#DIV/0!</v>
      </c>
      <c r="I100" s="447">
        <f t="shared" si="8"/>
        <v>0</v>
      </c>
    </row>
    <row r="101" spans="1:9" x14ac:dyDescent="0.4">
      <c r="A101" t="s">
        <v>112</v>
      </c>
      <c r="B101" t="s">
        <v>88</v>
      </c>
      <c r="C101" s="12" t="s">
        <v>124</v>
      </c>
      <c r="G101" s="447" t="e">
        <f t="shared" si="6"/>
        <v>#DIV/0!</v>
      </c>
      <c r="H101" s="447" t="e">
        <f t="shared" si="7"/>
        <v>#DIV/0!</v>
      </c>
      <c r="I101" s="447">
        <f t="shared" si="8"/>
        <v>0</v>
      </c>
    </row>
    <row r="102" spans="1:9" x14ac:dyDescent="0.4">
      <c r="A102" t="s">
        <v>112</v>
      </c>
      <c r="B102" t="s">
        <v>88</v>
      </c>
      <c r="C102" s="12" t="s">
        <v>125</v>
      </c>
      <c r="G102" s="447" t="e">
        <f t="shared" si="6"/>
        <v>#DIV/0!</v>
      </c>
      <c r="H102" s="447" t="e">
        <f t="shared" si="7"/>
        <v>#DIV/0!</v>
      </c>
      <c r="I102" s="447">
        <f t="shared" si="8"/>
        <v>0</v>
      </c>
    </row>
    <row r="103" spans="1:9" x14ac:dyDescent="0.4">
      <c r="A103" t="s">
        <v>112</v>
      </c>
      <c r="B103" t="s">
        <v>88</v>
      </c>
      <c r="C103" s="12" t="s">
        <v>126</v>
      </c>
      <c r="G103" s="447" t="e">
        <f t="shared" si="6"/>
        <v>#DIV/0!</v>
      </c>
      <c r="H103" s="447" t="e">
        <f t="shared" si="7"/>
        <v>#DIV/0!</v>
      </c>
      <c r="I103" s="447">
        <f t="shared" si="8"/>
        <v>0</v>
      </c>
    </row>
    <row r="104" spans="1:9" x14ac:dyDescent="0.4">
      <c r="A104" t="s">
        <v>112</v>
      </c>
      <c r="B104" t="s">
        <v>88</v>
      </c>
      <c r="C104" s="12" t="s">
        <v>127</v>
      </c>
      <c r="G104" s="447" t="e">
        <f t="shared" si="6"/>
        <v>#DIV/0!</v>
      </c>
      <c r="H104" s="447" t="e">
        <f t="shared" si="7"/>
        <v>#DIV/0!</v>
      </c>
      <c r="I104" s="447">
        <f t="shared" si="8"/>
        <v>0</v>
      </c>
    </row>
    <row r="105" spans="1:9" x14ac:dyDescent="0.4">
      <c r="A105" t="s">
        <v>112</v>
      </c>
      <c r="B105" t="s">
        <v>88</v>
      </c>
      <c r="C105" s="12" t="s">
        <v>128</v>
      </c>
      <c r="G105" s="447" t="e">
        <f t="shared" si="6"/>
        <v>#DIV/0!</v>
      </c>
      <c r="H105" s="447" t="e">
        <f t="shared" si="7"/>
        <v>#DIV/0!</v>
      </c>
      <c r="I105" s="447">
        <f t="shared" si="8"/>
        <v>0</v>
      </c>
    </row>
    <row r="106" spans="1:9" x14ac:dyDescent="0.4">
      <c r="A106" t="s">
        <v>112</v>
      </c>
      <c r="B106" t="s">
        <v>88</v>
      </c>
      <c r="C106" s="12" t="s">
        <v>129</v>
      </c>
      <c r="G106" s="447" t="e">
        <f t="shared" si="6"/>
        <v>#DIV/0!</v>
      </c>
      <c r="H106" s="447" t="e">
        <f t="shared" si="7"/>
        <v>#DIV/0!</v>
      </c>
      <c r="I106" s="447">
        <f t="shared" si="8"/>
        <v>0</v>
      </c>
    </row>
    <row r="107" spans="1:9" x14ac:dyDescent="0.4">
      <c r="A107" t="s">
        <v>112</v>
      </c>
      <c r="B107" t="s">
        <v>88</v>
      </c>
      <c r="C107" s="12" t="s">
        <v>91</v>
      </c>
      <c r="G107" s="447" t="e">
        <f t="shared" si="6"/>
        <v>#DIV/0!</v>
      </c>
      <c r="H107" s="447" t="e">
        <f t="shared" si="7"/>
        <v>#DIV/0!</v>
      </c>
      <c r="I107" s="447">
        <f t="shared" si="8"/>
        <v>0</v>
      </c>
    </row>
    <row r="108" spans="1:9" x14ac:dyDescent="0.4">
      <c r="A108" t="s">
        <v>112</v>
      </c>
      <c r="B108" t="s">
        <v>88</v>
      </c>
      <c r="C108" s="12" t="s">
        <v>130</v>
      </c>
      <c r="G108" s="447" t="e">
        <f t="shared" si="6"/>
        <v>#DIV/0!</v>
      </c>
      <c r="H108" s="447" t="e">
        <f t="shared" si="7"/>
        <v>#DIV/0!</v>
      </c>
      <c r="I108" s="447">
        <f t="shared" si="8"/>
        <v>0</v>
      </c>
    </row>
    <row r="109" spans="1:9" x14ac:dyDescent="0.4">
      <c r="A109" t="s">
        <v>112</v>
      </c>
      <c r="B109" t="s">
        <v>88</v>
      </c>
      <c r="C109" s="12" t="s">
        <v>131</v>
      </c>
      <c r="G109" s="447" t="e">
        <f t="shared" si="6"/>
        <v>#DIV/0!</v>
      </c>
      <c r="H109" s="447" t="e">
        <f t="shared" si="7"/>
        <v>#DIV/0!</v>
      </c>
      <c r="I109" s="447">
        <f t="shared" si="8"/>
        <v>0</v>
      </c>
    </row>
    <row r="110" spans="1:9" x14ac:dyDescent="0.4">
      <c r="A110" t="s">
        <v>112</v>
      </c>
      <c r="B110" t="s">
        <v>88</v>
      </c>
      <c r="C110" s="12" t="s">
        <v>132</v>
      </c>
      <c r="G110" s="447" t="e">
        <f t="shared" si="6"/>
        <v>#DIV/0!</v>
      </c>
      <c r="H110" s="447" t="e">
        <f t="shared" si="7"/>
        <v>#DIV/0!</v>
      </c>
      <c r="I110" s="447">
        <f t="shared" si="8"/>
        <v>0</v>
      </c>
    </row>
    <row r="111" spans="1:9" x14ac:dyDescent="0.4">
      <c r="A111" t="s">
        <v>112</v>
      </c>
      <c r="B111" t="s">
        <v>88</v>
      </c>
      <c r="C111" s="12" t="s">
        <v>133</v>
      </c>
      <c r="G111" s="447" t="e">
        <f t="shared" si="6"/>
        <v>#DIV/0!</v>
      </c>
      <c r="H111" s="447" t="e">
        <f t="shared" si="7"/>
        <v>#DIV/0!</v>
      </c>
      <c r="I111" s="447">
        <f t="shared" si="8"/>
        <v>0</v>
      </c>
    </row>
    <row r="112" spans="1:9" x14ac:dyDescent="0.4">
      <c r="A112" t="s">
        <v>112</v>
      </c>
      <c r="B112" t="s">
        <v>88</v>
      </c>
      <c r="C112" s="12" t="s">
        <v>134</v>
      </c>
      <c r="G112" s="447" t="e">
        <f t="shared" si="6"/>
        <v>#DIV/0!</v>
      </c>
      <c r="H112" s="447" t="e">
        <f t="shared" si="7"/>
        <v>#DIV/0!</v>
      </c>
      <c r="I112" s="447">
        <f t="shared" si="8"/>
        <v>0</v>
      </c>
    </row>
    <row r="113" spans="1:9" x14ac:dyDescent="0.4">
      <c r="A113" t="s">
        <v>112</v>
      </c>
      <c r="B113" t="s">
        <v>88</v>
      </c>
      <c r="C113" s="12" t="s">
        <v>135</v>
      </c>
      <c r="G113" s="447" t="e">
        <f t="shared" si="6"/>
        <v>#DIV/0!</v>
      </c>
      <c r="H113" s="447" t="e">
        <f t="shared" si="7"/>
        <v>#DIV/0!</v>
      </c>
      <c r="I113" s="447">
        <f t="shared" si="8"/>
        <v>0</v>
      </c>
    </row>
    <row r="114" spans="1:9" x14ac:dyDescent="0.4">
      <c r="A114" t="s">
        <v>112</v>
      </c>
      <c r="B114" t="s">
        <v>88</v>
      </c>
      <c r="C114" s="12" t="s">
        <v>136</v>
      </c>
      <c r="G114" s="447" t="e">
        <f t="shared" si="6"/>
        <v>#DIV/0!</v>
      </c>
      <c r="H114" s="447" t="e">
        <f t="shared" si="7"/>
        <v>#DIV/0!</v>
      </c>
      <c r="I114" s="447">
        <f t="shared" si="8"/>
        <v>0</v>
      </c>
    </row>
    <row r="115" spans="1:9" x14ac:dyDescent="0.4">
      <c r="A115" t="s">
        <v>112</v>
      </c>
      <c r="B115" t="s">
        <v>88</v>
      </c>
      <c r="C115" s="12" t="s">
        <v>137</v>
      </c>
      <c r="G115" s="447" t="e">
        <f t="shared" si="6"/>
        <v>#DIV/0!</v>
      </c>
      <c r="H115" s="447" t="e">
        <f t="shared" si="7"/>
        <v>#DIV/0!</v>
      </c>
      <c r="I115" s="447">
        <f t="shared" si="8"/>
        <v>0</v>
      </c>
    </row>
    <row r="116" spans="1:9" x14ac:dyDescent="0.4">
      <c r="A116" t="s">
        <v>112</v>
      </c>
      <c r="B116" t="s">
        <v>88</v>
      </c>
      <c r="C116" s="12" t="s">
        <v>138</v>
      </c>
      <c r="G116" s="447" t="e">
        <f t="shared" si="6"/>
        <v>#DIV/0!</v>
      </c>
      <c r="H116" s="447" t="e">
        <f t="shared" si="7"/>
        <v>#DIV/0!</v>
      </c>
      <c r="I116" s="447">
        <f t="shared" si="8"/>
        <v>0</v>
      </c>
    </row>
    <row r="117" spans="1:9" x14ac:dyDescent="0.4">
      <c r="A117" t="s">
        <v>112</v>
      </c>
      <c r="B117" t="s">
        <v>88</v>
      </c>
      <c r="C117" s="12" t="s">
        <v>139</v>
      </c>
      <c r="G117" s="447" t="e">
        <f t="shared" si="6"/>
        <v>#DIV/0!</v>
      </c>
      <c r="H117" s="447" t="e">
        <f t="shared" si="7"/>
        <v>#DIV/0!</v>
      </c>
      <c r="I117" s="447">
        <f t="shared" si="8"/>
        <v>0</v>
      </c>
    </row>
    <row r="118" spans="1:9" x14ac:dyDescent="0.4">
      <c r="A118" t="s">
        <v>112</v>
      </c>
      <c r="B118" t="s">
        <v>88</v>
      </c>
      <c r="C118" s="12" t="s">
        <v>140</v>
      </c>
      <c r="G118" s="447" t="e">
        <f t="shared" si="6"/>
        <v>#DIV/0!</v>
      </c>
      <c r="H118" s="447" t="e">
        <f t="shared" si="7"/>
        <v>#DIV/0!</v>
      </c>
      <c r="I118" s="447">
        <f t="shared" si="8"/>
        <v>0</v>
      </c>
    </row>
    <row r="119" spans="1:9" x14ac:dyDescent="0.4">
      <c r="A119" t="s">
        <v>112</v>
      </c>
      <c r="B119" t="s">
        <v>88</v>
      </c>
      <c r="C119" s="12" t="s">
        <v>141</v>
      </c>
      <c r="G119" s="447" t="e">
        <f t="shared" si="6"/>
        <v>#DIV/0!</v>
      </c>
      <c r="H119" s="447" t="e">
        <f t="shared" si="7"/>
        <v>#DIV/0!</v>
      </c>
      <c r="I119" s="447">
        <f t="shared" si="8"/>
        <v>0</v>
      </c>
    </row>
    <row r="120" spans="1:9" x14ac:dyDescent="0.4">
      <c r="A120" t="s">
        <v>112</v>
      </c>
      <c r="B120" t="s">
        <v>88</v>
      </c>
      <c r="C120" s="12" t="s">
        <v>142</v>
      </c>
      <c r="G120" s="447" t="e">
        <f t="shared" si="6"/>
        <v>#DIV/0!</v>
      </c>
      <c r="H120" s="447" t="e">
        <f t="shared" si="7"/>
        <v>#DIV/0!</v>
      </c>
      <c r="I120" s="447">
        <f t="shared" si="8"/>
        <v>0</v>
      </c>
    </row>
    <row r="121" spans="1:9" x14ac:dyDescent="0.4">
      <c r="A121" t="s">
        <v>112</v>
      </c>
      <c r="B121" t="s">
        <v>88</v>
      </c>
      <c r="C121" s="12" t="s">
        <v>143</v>
      </c>
      <c r="G121" s="447" t="e">
        <f t="shared" si="6"/>
        <v>#DIV/0!</v>
      </c>
      <c r="H121" s="447" t="e">
        <f t="shared" si="7"/>
        <v>#DIV/0!</v>
      </c>
      <c r="I121" s="447">
        <f t="shared" si="8"/>
        <v>0</v>
      </c>
    </row>
    <row r="122" spans="1:9" x14ac:dyDescent="0.4">
      <c r="G122" s="447"/>
      <c r="H122" s="447"/>
      <c r="I122" s="447"/>
    </row>
    <row r="123" spans="1:9" x14ac:dyDescent="0.4">
      <c r="G123" s="447"/>
      <c r="H123" s="447"/>
      <c r="I123" s="447"/>
    </row>
    <row r="124" spans="1:9" x14ac:dyDescent="0.4">
      <c r="G124" s="447"/>
      <c r="H124" s="447"/>
      <c r="I124" s="447"/>
    </row>
    <row r="125" spans="1:9" x14ac:dyDescent="0.4">
      <c r="G125" s="447"/>
      <c r="H125" s="447"/>
      <c r="I125" s="447"/>
    </row>
    <row r="126" spans="1:9" x14ac:dyDescent="0.4">
      <c r="G126" s="447"/>
      <c r="H126" s="447"/>
      <c r="I126" s="447"/>
    </row>
    <row r="127" spans="1:9" x14ac:dyDescent="0.4">
      <c r="G127" s="447"/>
      <c r="H127" s="447"/>
      <c r="I127" s="447"/>
    </row>
    <row r="128" spans="1:9" x14ac:dyDescent="0.4">
      <c r="G128" s="447"/>
      <c r="H128" s="447"/>
      <c r="I128" s="447"/>
    </row>
    <row r="129" spans="7:9" x14ac:dyDescent="0.4">
      <c r="G129" s="447"/>
      <c r="H129" s="447"/>
      <c r="I129" s="447"/>
    </row>
    <row r="130" spans="7:9" x14ac:dyDescent="0.4">
      <c r="G130" s="447"/>
      <c r="H130" s="447"/>
      <c r="I130" s="447"/>
    </row>
    <row r="131" spans="7:9" x14ac:dyDescent="0.4">
      <c r="G131" s="447"/>
      <c r="H131" s="447"/>
      <c r="I131" s="447"/>
    </row>
    <row r="132" spans="7:9" x14ac:dyDescent="0.4">
      <c r="G132" s="447"/>
      <c r="H132" s="447"/>
      <c r="I132" s="447"/>
    </row>
    <row r="133" spans="7:9" x14ac:dyDescent="0.4">
      <c r="G133" s="447"/>
      <c r="H133" s="447"/>
      <c r="I133" s="447"/>
    </row>
    <row r="134" spans="7:9" x14ac:dyDescent="0.4">
      <c r="G134" s="447"/>
      <c r="H134" s="447"/>
      <c r="I134" s="447"/>
    </row>
    <row r="135" spans="7:9" x14ac:dyDescent="0.4">
      <c r="G135" s="447"/>
      <c r="H135" s="447"/>
      <c r="I135" s="447"/>
    </row>
    <row r="136" spans="7:9" x14ac:dyDescent="0.4">
      <c r="G136" s="447"/>
      <c r="H136" s="447"/>
      <c r="I136" s="447"/>
    </row>
    <row r="137" spans="7:9" x14ac:dyDescent="0.4">
      <c r="G137" s="447"/>
      <c r="H137" s="447"/>
      <c r="I137" s="447"/>
    </row>
    <row r="138" spans="7:9" x14ac:dyDescent="0.4">
      <c r="G138" s="447"/>
      <c r="H138" s="447"/>
      <c r="I138" s="447"/>
    </row>
    <row r="139" spans="7:9" x14ac:dyDescent="0.4">
      <c r="G139" s="447"/>
      <c r="H139" s="447"/>
      <c r="I139" s="447"/>
    </row>
    <row r="140" spans="7:9" x14ac:dyDescent="0.4">
      <c r="G140" s="447"/>
      <c r="H140" s="447"/>
      <c r="I140" s="447"/>
    </row>
    <row r="141" spans="7:9" x14ac:dyDescent="0.4">
      <c r="G141" s="447"/>
      <c r="H141" s="447"/>
      <c r="I141" s="447"/>
    </row>
    <row r="142" spans="7:9" x14ac:dyDescent="0.4">
      <c r="G142" s="447"/>
      <c r="H142" s="447"/>
      <c r="I142" s="447"/>
    </row>
    <row r="143" spans="7:9" x14ac:dyDescent="0.4">
      <c r="G143" s="447"/>
      <c r="H143" s="447"/>
      <c r="I143" s="447"/>
    </row>
    <row r="144" spans="7:9" x14ac:dyDescent="0.4">
      <c r="G144" s="447"/>
      <c r="H144" s="447"/>
      <c r="I144" s="447"/>
    </row>
    <row r="145" spans="7:9" x14ac:dyDescent="0.4">
      <c r="G145" s="447"/>
      <c r="H145" s="447"/>
      <c r="I145" s="447"/>
    </row>
    <row r="146" spans="7:9" x14ac:dyDescent="0.4">
      <c r="G146" s="447"/>
      <c r="H146" s="447"/>
      <c r="I146" s="447"/>
    </row>
    <row r="147" spans="7:9" x14ac:dyDescent="0.4">
      <c r="G147" s="447"/>
      <c r="H147" s="447"/>
      <c r="I147" s="447"/>
    </row>
    <row r="148" spans="7:9" x14ac:dyDescent="0.4">
      <c r="G148" s="447"/>
      <c r="H148" s="447"/>
      <c r="I148" s="447"/>
    </row>
    <row r="149" spans="7:9" x14ac:dyDescent="0.4">
      <c r="G149" s="447"/>
      <c r="H149" s="447"/>
      <c r="I149" s="447"/>
    </row>
    <row r="150" spans="7:9" x14ac:dyDescent="0.4">
      <c r="G150" s="447"/>
      <c r="H150" s="447"/>
      <c r="I150" s="447"/>
    </row>
    <row r="151" spans="7:9" x14ac:dyDescent="0.4">
      <c r="G151" s="447"/>
      <c r="H151" s="447"/>
      <c r="I151" s="447"/>
    </row>
    <row r="152" spans="7:9" x14ac:dyDescent="0.4">
      <c r="G152" s="447"/>
      <c r="H152" s="447"/>
      <c r="I152" s="447"/>
    </row>
    <row r="153" spans="7:9" x14ac:dyDescent="0.4">
      <c r="G153" s="447"/>
      <c r="H153" s="447"/>
      <c r="I153" s="447"/>
    </row>
    <row r="154" spans="7:9" x14ac:dyDescent="0.4">
      <c r="G154" s="447"/>
      <c r="H154" s="447"/>
      <c r="I154" s="447"/>
    </row>
    <row r="155" spans="7:9" x14ac:dyDescent="0.4">
      <c r="G155" s="447"/>
      <c r="H155" s="447"/>
      <c r="I155" s="447"/>
    </row>
    <row r="156" spans="7:9" x14ac:dyDescent="0.4">
      <c r="G156" s="447"/>
      <c r="H156" s="447"/>
      <c r="I156" s="447"/>
    </row>
    <row r="157" spans="7:9" x14ac:dyDescent="0.4">
      <c r="G157" s="447"/>
      <c r="H157" s="447"/>
      <c r="I157" s="447"/>
    </row>
    <row r="158" spans="7:9" x14ac:dyDescent="0.4">
      <c r="G158" s="447"/>
      <c r="H158" s="447"/>
      <c r="I158" s="447"/>
    </row>
    <row r="159" spans="7:9" x14ac:dyDescent="0.4">
      <c r="G159" s="447"/>
      <c r="H159" s="447"/>
      <c r="I159" s="447"/>
    </row>
    <row r="160" spans="7:9" x14ac:dyDescent="0.4">
      <c r="G160" s="447"/>
      <c r="H160" s="447"/>
      <c r="I160" s="447"/>
    </row>
    <row r="161" spans="7:9" x14ac:dyDescent="0.4">
      <c r="G161" s="447"/>
      <c r="H161" s="447"/>
      <c r="I161" s="447"/>
    </row>
    <row r="162" spans="7:9" x14ac:dyDescent="0.4">
      <c r="G162" s="447"/>
      <c r="H162" s="447"/>
      <c r="I162" s="447"/>
    </row>
    <row r="163" spans="7:9" x14ac:dyDescent="0.4">
      <c r="G163" s="447"/>
      <c r="H163" s="447"/>
      <c r="I163" s="447"/>
    </row>
    <row r="164" spans="7:9" x14ac:dyDescent="0.4">
      <c r="G164" s="447"/>
      <c r="H164" s="447"/>
      <c r="I164" s="447"/>
    </row>
    <row r="165" spans="7:9" x14ac:dyDescent="0.4">
      <c r="G165" s="447"/>
      <c r="H165" s="447"/>
      <c r="I165" s="447"/>
    </row>
    <row r="166" spans="7:9" x14ac:dyDescent="0.4">
      <c r="G166" s="447"/>
      <c r="H166" s="447"/>
      <c r="I166" s="447"/>
    </row>
    <row r="167" spans="7:9" x14ac:dyDescent="0.4">
      <c r="G167" s="447"/>
      <c r="H167" s="447"/>
      <c r="I167" s="447"/>
    </row>
    <row r="168" spans="7:9" x14ac:dyDescent="0.4">
      <c r="G168" s="447"/>
      <c r="H168" s="447"/>
      <c r="I168" s="447"/>
    </row>
    <row r="169" spans="7:9" x14ac:dyDescent="0.4">
      <c r="G169" s="447"/>
      <c r="H169" s="447"/>
      <c r="I169" s="447"/>
    </row>
    <row r="170" spans="7:9" x14ac:dyDescent="0.4">
      <c r="G170" s="447"/>
      <c r="H170" s="447"/>
      <c r="I170" s="447"/>
    </row>
    <row r="171" spans="7:9" x14ac:dyDescent="0.4">
      <c r="G171" s="447"/>
      <c r="H171" s="447"/>
      <c r="I171" s="447"/>
    </row>
    <row r="172" spans="7:9" x14ac:dyDescent="0.4">
      <c r="G172" s="447"/>
      <c r="H172" s="447"/>
      <c r="I172" s="447"/>
    </row>
    <row r="173" spans="7:9" x14ac:dyDescent="0.4">
      <c r="G173" s="447"/>
      <c r="H173" s="447"/>
      <c r="I173" s="44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/>
  </sheetViews>
  <sheetFormatPr defaultRowHeight="17.399999999999999" x14ac:dyDescent="0.4"/>
  <cols>
    <col min="1" max="6" width="4.5" style="89" customWidth="1"/>
    <col min="7" max="7" width="15.09765625" customWidth="1"/>
    <col min="10" max="15" width="4.5" style="89" customWidth="1"/>
    <col min="16" max="16" width="15.09765625" bestFit="1" customWidth="1"/>
  </cols>
  <sheetData>
    <row r="1" spans="1:16" x14ac:dyDescent="0.4">
      <c r="A1" s="92" t="s">
        <v>244</v>
      </c>
      <c r="B1" s="92" t="s">
        <v>279</v>
      </c>
      <c r="C1" s="92" t="s">
        <v>280</v>
      </c>
      <c r="D1" s="92" t="s">
        <v>252</v>
      </c>
      <c r="E1" s="92" t="s">
        <v>253</v>
      </c>
      <c r="F1" s="92" t="s">
        <v>254</v>
      </c>
      <c r="G1" s="93">
        <v>26</v>
      </c>
      <c r="J1" s="92" t="s">
        <v>244</v>
      </c>
      <c r="K1" s="92" t="s">
        <v>279</v>
      </c>
      <c r="L1" s="92" t="s">
        <v>280</v>
      </c>
      <c r="M1" s="92" t="s">
        <v>252</v>
      </c>
      <c r="N1" s="92" t="s">
        <v>253</v>
      </c>
      <c r="O1" s="92" t="s">
        <v>254</v>
      </c>
      <c r="P1" s="93">
        <v>23</v>
      </c>
    </row>
    <row r="2" spans="1:16" x14ac:dyDescent="0.4">
      <c r="A2" s="102" t="s">
        <v>255</v>
      </c>
      <c r="B2" s="102">
        <v>1</v>
      </c>
      <c r="C2" s="102">
        <v>4.5</v>
      </c>
      <c r="D2" s="102">
        <v>24.705882352941178</v>
      </c>
      <c r="E2" s="102">
        <v>14.499999999999998</v>
      </c>
      <c r="F2" s="102">
        <v>45.9</v>
      </c>
      <c r="G2" s="102" t="s">
        <v>363</v>
      </c>
      <c r="J2" s="111" t="s">
        <v>255</v>
      </c>
      <c r="K2" s="111">
        <v>1</v>
      </c>
      <c r="L2" s="111">
        <v>5.5</v>
      </c>
      <c r="M2" s="111">
        <v>21.176470588235293</v>
      </c>
      <c r="N2" s="111">
        <v>11.899999999999999</v>
      </c>
      <c r="O2" s="111">
        <v>56.100000000000009</v>
      </c>
      <c r="P2" s="111" t="s">
        <v>363</v>
      </c>
    </row>
    <row r="3" spans="1:16" x14ac:dyDescent="0.4">
      <c r="A3" s="141" t="s">
        <v>255</v>
      </c>
      <c r="B3" s="141">
        <v>1.5</v>
      </c>
      <c r="C3" s="141">
        <v>4.5</v>
      </c>
      <c r="D3" s="141">
        <v>24</v>
      </c>
      <c r="E3" s="141">
        <v>20.7</v>
      </c>
      <c r="F3" s="141">
        <v>47.5</v>
      </c>
      <c r="G3" s="141" t="s">
        <v>363</v>
      </c>
      <c r="J3" s="111" t="s">
        <v>255</v>
      </c>
      <c r="K3" s="111">
        <v>5</v>
      </c>
      <c r="L3" s="111">
        <v>1</v>
      </c>
      <c r="M3" s="111">
        <v>21.176470588235293</v>
      </c>
      <c r="N3" s="111">
        <v>11.899999999999999</v>
      </c>
      <c r="O3" s="111">
        <v>56.100000000000009</v>
      </c>
      <c r="P3" s="111" t="s">
        <v>363</v>
      </c>
    </row>
    <row r="4" spans="1:16" x14ac:dyDescent="0.4">
      <c r="A4" s="106" t="s">
        <v>255</v>
      </c>
      <c r="B4" s="106">
        <v>1</v>
      </c>
      <c r="C4" s="106">
        <v>5</v>
      </c>
      <c r="D4" s="106">
        <v>24.705882352941178</v>
      </c>
      <c r="E4" s="106">
        <v>13.100000000000001</v>
      </c>
      <c r="F4" s="106">
        <v>51</v>
      </c>
      <c r="G4" s="106" t="s">
        <v>363</v>
      </c>
      <c r="J4" s="109" t="s">
        <v>255</v>
      </c>
      <c r="K4" s="109">
        <v>2</v>
      </c>
      <c r="L4" s="109">
        <v>4</v>
      </c>
      <c r="M4" s="109">
        <v>22.941176470588236</v>
      </c>
      <c r="N4" s="109">
        <v>30.099999999999998</v>
      </c>
      <c r="O4" s="109">
        <v>44.3</v>
      </c>
      <c r="P4" s="109" t="s">
        <v>362</v>
      </c>
    </row>
    <row r="5" spans="1:16" x14ac:dyDescent="0.4">
      <c r="A5" s="106" t="s">
        <v>255</v>
      </c>
      <c r="B5" s="106">
        <v>4.5</v>
      </c>
      <c r="C5" s="106">
        <v>1</v>
      </c>
      <c r="D5" s="106">
        <v>24.705882352941178</v>
      </c>
      <c r="E5" s="106">
        <v>13.100000000000001</v>
      </c>
      <c r="F5" s="106">
        <v>51</v>
      </c>
      <c r="G5" s="106" t="s">
        <v>363</v>
      </c>
      <c r="J5" s="109" t="s">
        <v>255</v>
      </c>
      <c r="K5" s="109">
        <v>4</v>
      </c>
      <c r="L5" s="109">
        <v>2</v>
      </c>
      <c r="M5" s="109">
        <v>22.941176470588236</v>
      </c>
      <c r="N5" s="109">
        <v>30.099999999999998</v>
      </c>
      <c r="O5" s="109">
        <v>44.3</v>
      </c>
      <c r="P5" s="109" t="s">
        <v>362</v>
      </c>
    </row>
    <row r="6" spans="1:16" x14ac:dyDescent="0.4">
      <c r="A6" s="157" t="s">
        <v>255</v>
      </c>
      <c r="B6" s="157">
        <v>1.5</v>
      </c>
      <c r="C6" s="157">
        <v>5</v>
      </c>
      <c r="D6" s="157">
        <v>24</v>
      </c>
      <c r="E6" s="157">
        <v>18.7</v>
      </c>
      <c r="F6" s="157">
        <v>52.5</v>
      </c>
      <c r="G6" s="157" t="s">
        <v>363</v>
      </c>
      <c r="J6" s="160" t="s">
        <v>255</v>
      </c>
      <c r="K6" s="160">
        <v>4.5</v>
      </c>
      <c r="L6" s="160">
        <v>4</v>
      </c>
      <c r="M6" s="160">
        <v>25.35211267605634</v>
      </c>
      <c r="N6" s="160">
        <v>55.500000000000007</v>
      </c>
      <c r="O6" s="160">
        <v>50.2</v>
      </c>
      <c r="P6" s="160" t="s">
        <v>364</v>
      </c>
    </row>
    <row r="7" spans="1:16" x14ac:dyDescent="0.4">
      <c r="A7" s="157" t="s">
        <v>255</v>
      </c>
      <c r="B7" s="157">
        <v>4.5</v>
      </c>
      <c r="C7" s="157">
        <v>1.5</v>
      </c>
      <c r="D7" s="157">
        <v>24</v>
      </c>
      <c r="E7" s="157">
        <v>18.7</v>
      </c>
      <c r="F7" s="157">
        <v>52.5</v>
      </c>
      <c r="G7" s="157" t="s">
        <v>363</v>
      </c>
      <c r="J7" s="148" t="s">
        <v>255</v>
      </c>
      <c r="K7" s="148">
        <v>5</v>
      </c>
      <c r="L7" s="148">
        <v>4</v>
      </c>
      <c r="M7" s="148">
        <v>26.153846153846153</v>
      </c>
      <c r="N7" s="148">
        <v>60</v>
      </c>
      <c r="O7" s="148">
        <v>51</v>
      </c>
      <c r="P7" s="148" t="s">
        <v>364</v>
      </c>
    </row>
    <row r="8" spans="1:16" x14ac:dyDescent="0.4">
      <c r="A8" s="206" t="s">
        <v>255</v>
      </c>
      <c r="B8" s="206">
        <v>2</v>
      </c>
      <c r="C8" s="206">
        <v>5</v>
      </c>
      <c r="D8" s="206">
        <v>24.705882352941178</v>
      </c>
      <c r="E8" s="206">
        <v>24.6</v>
      </c>
      <c r="F8" s="206">
        <v>54.1</v>
      </c>
      <c r="G8" s="206" t="s">
        <v>363</v>
      </c>
      <c r="J8" s="126" t="s">
        <v>255</v>
      </c>
      <c r="K8" s="126">
        <v>5.5</v>
      </c>
      <c r="L8" s="126">
        <v>4</v>
      </c>
      <c r="M8" s="126">
        <v>26.428571428571427</v>
      </c>
      <c r="N8" s="126">
        <v>63.6</v>
      </c>
      <c r="O8" s="126">
        <v>51.800000000000004</v>
      </c>
      <c r="P8" s="126" t="s">
        <v>364</v>
      </c>
    </row>
    <row r="9" spans="1:16" x14ac:dyDescent="0.4">
      <c r="A9" s="206" t="s">
        <v>255</v>
      </c>
      <c r="B9" s="206">
        <v>4.5</v>
      </c>
      <c r="C9" s="206">
        <v>2</v>
      </c>
      <c r="D9" s="206">
        <v>24.705882352941178</v>
      </c>
      <c r="E9" s="206">
        <v>24.6</v>
      </c>
      <c r="F9" s="206">
        <v>54.1</v>
      </c>
      <c r="G9" s="206" t="s">
        <v>363</v>
      </c>
      <c r="J9" s="112" t="s">
        <v>255</v>
      </c>
      <c r="K9" s="112">
        <v>6</v>
      </c>
      <c r="L9" s="112">
        <v>4</v>
      </c>
      <c r="M9" s="112">
        <v>26.373626373626372</v>
      </c>
      <c r="N9" s="112">
        <v>67.400000000000006</v>
      </c>
      <c r="O9" s="112">
        <v>52.900000000000006</v>
      </c>
      <c r="P9" s="112" t="s">
        <v>364</v>
      </c>
    </row>
    <row r="10" spans="1:16" x14ac:dyDescent="0.4">
      <c r="A10" s="226" t="s">
        <v>255</v>
      </c>
      <c r="B10" s="226">
        <v>2.5</v>
      </c>
      <c r="C10" s="226">
        <v>5</v>
      </c>
      <c r="D10" s="226">
        <v>24.878048780487806</v>
      </c>
      <c r="E10" s="226">
        <v>29.099999999999998</v>
      </c>
      <c r="F10" s="226">
        <v>55.300000000000004</v>
      </c>
      <c r="G10" s="226" t="s">
        <v>363</v>
      </c>
      <c r="J10" s="104" t="s">
        <v>255</v>
      </c>
      <c r="K10" s="104">
        <v>6.5</v>
      </c>
      <c r="L10" s="104">
        <v>4</v>
      </c>
      <c r="M10" s="104">
        <v>27.272727272727273</v>
      </c>
      <c r="N10" s="104">
        <v>72.3</v>
      </c>
      <c r="O10" s="104">
        <v>53.7</v>
      </c>
      <c r="P10" s="104" t="s">
        <v>364</v>
      </c>
    </row>
    <row r="11" spans="1:16" x14ac:dyDescent="0.4">
      <c r="A11" s="226" t="s">
        <v>255</v>
      </c>
      <c r="B11" s="226">
        <v>4.5</v>
      </c>
      <c r="C11" s="226">
        <v>2.5</v>
      </c>
      <c r="D11" s="226">
        <v>24.878048780487806</v>
      </c>
      <c r="E11" s="226">
        <v>29.099999999999998</v>
      </c>
      <c r="F11" s="226">
        <v>55.300000000000004</v>
      </c>
      <c r="G11" s="226" t="s">
        <v>363</v>
      </c>
      <c r="J11" s="208" t="s">
        <v>255</v>
      </c>
      <c r="K11" s="208">
        <v>7</v>
      </c>
      <c r="L11" s="208">
        <v>4</v>
      </c>
      <c r="M11" s="208">
        <v>28.571428571428573</v>
      </c>
      <c r="N11" s="208">
        <v>76.099999999999994</v>
      </c>
      <c r="O11" s="208">
        <v>54.1</v>
      </c>
      <c r="P11" s="208" t="s">
        <v>364</v>
      </c>
    </row>
    <row r="12" spans="1:16" x14ac:dyDescent="0.4">
      <c r="A12" s="111" t="s">
        <v>255</v>
      </c>
      <c r="B12" s="111">
        <v>1</v>
      </c>
      <c r="C12" s="111">
        <v>5.5</v>
      </c>
      <c r="D12" s="111">
        <v>21.176470588235293</v>
      </c>
      <c r="E12" s="111">
        <v>11.899999999999999</v>
      </c>
      <c r="F12" s="111">
        <v>56.100000000000009</v>
      </c>
      <c r="G12" s="111" t="s">
        <v>363</v>
      </c>
      <c r="J12" s="202" t="s">
        <v>255</v>
      </c>
      <c r="K12" s="202">
        <v>5</v>
      </c>
      <c r="L12" s="202">
        <v>4.5</v>
      </c>
      <c r="M12" s="202">
        <v>25.822784810126581</v>
      </c>
      <c r="N12" s="202">
        <v>54.900000000000006</v>
      </c>
      <c r="O12" s="202">
        <v>56.499999999999993</v>
      </c>
      <c r="P12" s="202" t="s">
        <v>364</v>
      </c>
    </row>
    <row r="13" spans="1:16" x14ac:dyDescent="0.4">
      <c r="A13" s="111" t="s">
        <v>255</v>
      </c>
      <c r="B13" s="111">
        <v>5</v>
      </c>
      <c r="C13" s="111">
        <v>1</v>
      </c>
      <c r="D13" s="111">
        <v>21.176470588235293</v>
      </c>
      <c r="E13" s="111">
        <v>11.899999999999999</v>
      </c>
      <c r="F13" s="111">
        <v>56.100000000000009</v>
      </c>
      <c r="G13" s="111" t="s">
        <v>363</v>
      </c>
      <c r="J13" s="154" t="s">
        <v>255</v>
      </c>
      <c r="K13" s="154">
        <v>5.5</v>
      </c>
      <c r="L13" s="154">
        <v>4.5</v>
      </c>
      <c r="M13" s="154">
        <v>26.511627906976745</v>
      </c>
      <c r="N13" s="154">
        <v>58.9</v>
      </c>
      <c r="O13" s="154">
        <v>57.3</v>
      </c>
      <c r="P13" s="154" t="s">
        <v>364</v>
      </c>
    </row>
    <row r="14" spans="1:16" x14ac:dyDescent="0.4">
      <c r="A14" s="162" t="s">
        <v>255</v>
      </c>
      <c r="B14" s="162">
        <v>1.5</v>
      </c>
      <c r="C14" s="162">
        <v>5.5</v>
      </c>
      <c r="D14" s="162">
        <v>25.384615384615383</v>
      </c>
      <c r="E14" s="162">
        <v>17.7</v>
      </c>
      <c r="F14" s="162">
        <v>57.599999999999994</v>
      </c>
      <c r="G14" s="162" t="s">
        <v>363</v>
      </c>
      <c r="J14" s="130" t="s">
        <v>255</v>
      </c>
      <c r="K14" s="130">
        <v>6</v>
      </c>
      <c r="L14" s="130">
        <v>4.5</v>
      </c>
      <c r="M14" s="130">
        <v>26.808510638297872</v>
      </c>
      <c r="N14" s="130">
        <v>63.1</v>
      </c>
      <c r="O14" s="130">
        <v>58.4</v>
      </c>
      <c r="P14" s="130" t="s">
        <v>364</v>
      </c>
    </row>
    <row r="15" spans="1:16" x14ac:dyDescent="0.4">
      <c r="A15" s="162" t="s">
        <v>255</v>
      </c>
      <c r="B15" s="162">
        <v>5</v>
      </c>
      <c r="C15" s="162">
        <v>1.5</v>
      </c>
      <c r="D15" s="162">
        <v>25.384615384615383</v>
      </c>
      <c r="E15" s="162">
        <v>17.7</v>
      </c>
      <c r="F15" s="162">
        <v>57.599999999999994</v>
      </c>
      <c r="G15" s="162" t="s">
        <v>363</v>
      </c>
      <c r="J15" s="116" t="s">
        <v>255</v>
      </c>
      <c r="K15" s="116">
        <v>6.5</v>
      </c>
      <c r="L15" s="116">
        <v>4.5</v>
      </c>
      <c r="M15" s="116">
        <v>27.326732673267326</v>
      </c>
      <c r="N15" s="116">
        <v>66.900000000000006</v>
      </c>
      <c r="O15" s="116">
        <v>59.199999999999996</v>
      </c>
      <c r="P15" s="116" t="s">
        <v>364</v>
      </c>
    </row>
    <row r="16" spans="1:16" x14ac:dyDescent="0.4">
      <c r="A16" s="211" t="s">
        <v>255</v>
      </c>
      <c r="B16" s="211">
        <v>2</v>
      </c>
      <c r="C16" s="211">
        <v>5.5</v>
      </c>
      <c r="D16" s="211">
        <v>24.705882352941178</v>
      </c>
      <c r="E16" s="211">
        <v>22.5</v>
      </c>
      <c r="F16" s="211">
        <v>59.199999999999996</v>
      </c>
      <c r="G16" s="211" t="s">
        <v>363</v>
      </c>
      <c r="J16" s="108" t="s">
        <v>255</v>
      </c>
      <c r="K16" s="108">
        <v>7</v>
      </c>
      <c r="L16" s="108">
        <v>4.5</v>
      </c>
      <c r="M16" s="108">
        <v>27.777777777777779</v>
      </c>
      <c r="N16" s="108">
        <v>70.599999999999994</v>
      </c>
      <c r="O16" s="108">
        <v>60</v>
      </c>
      <c r="P16" s="108" t="s">
        <v>364</v>
      </c>
    </row>
    <row r="17" spans="1:16" x14ac:dyDescent="0.4">
      <c r="A17" s="211" t="s">
        <v>255</v>
      </c>
      <c r="B17" s="211">
        <v>5</v>
      </c>
      <c r="C17" s="211">
        <v>2</v>
      </c>
      <c r="D17" s="211">
        <v>24.705882352941178</v>
      </c>
      <c r="E17" s="211">
        <v>22.5</v>
      </c>
      <c r="F17" s="211">
        <v>59.199999999999996</v>
      </c>
      <c r="G17" s="211" t="s">
        <v>363</v>
      </c>
      <c r="J17" s="195" t="s">
        <v>255</v>
      </c>
      <c r="K17" s="195">
        <v>5.5</v>
      </c>
      <c r="L17" s="195">
        <v>5</v>
      </c>
      <c r="M17" s="195">
        <v>26.59090909090909</v>
      </c>
      <c r="N17" s="195">
        <v>55.000000000000007</v>
      </c>
      <c r="O17" s="195">
        <v>62.7</v>
      </c>
      <c r="P17" s="195" t="s">
        <v>364</v>
      </c>
    </row>
    <row r="18" spans="1:16" x14ac:dyDescent="0.4">
      <c r="A18" s="253" t="s">
        <v>255</v>
      </c>
      <c r="B18" s="253">
        <v>2.5</v>
      </c>
      <c r="C18" s="253">
        <v>5.5</v>
      </c>
      <c r="D18" s="253">
        <v>25.714285714285715</v>
      </c>
      <c r="E18" s="253">
        <v>27.3</v>
      </c>
      <c r="F18" s="253">
        <v>60.4</v>
      </c>
      <c r="G18" s="253" t="s">
        <v>363</v>
      </c>
      <c r="J18" s="159" t="s">
        <v>255</v>
      </c>
      <c r="K18" s="159">
        <v>6</v>
      </c>
      <c r="L18" s="159">
        <v>5</v>
      </c>
      <c r="M18" s="159">
        <v>26.875</v>
      </c>
      <c r="N18" s="159">
        <v>58.9</v>
      </c>
      <c r="O18" s="159">
        <v>63.9</v>
      </c>
      <c r="P18" s="159" t="s">
        <v>364</v>
      </c>
    </row>
    <row r="19" spans="1:16" x14ac:dyDescent="0.4">
      <c r="A19" s="253" t="s">
        <v>255</v>
      </c>
      <c r="B19" s="253">
        <v>5</v>
      </c>
      <c r="C19" s="253">
        <v>2.5</v>
      </c>
      <c r="D19" s="253">
        <v>25.714285714285715</v>
      </c>
      <c r="E19" s="253">
        <v>27.3</v>
      </c>
      <c r="F19" s="253">
        <v>60.4</v>
      </c>
      <c r="G19" s="253" t="s">
        <v>363</v>
      </c>
      <c r="J19" s="136" t="s">
        <v>255</v>
      </c>
      <c r="K19" s="136">
        <v>6.5</v>
      </c>
      <c r="L19" s="136">
        <v>5</v>
      </c>
      <c r="M19" s="136">
        <v>27.692307692307693</v>
      </c>
      <c r="N19" s="136">
        <v>63</v>
      </c>
      <c r="O19" s="136">
        <v>64.7</v>
      </c>
      <c r="P19" s="136" t="s">
        <v>364</v>
      </c>
    </row>
    <row r="20" spans="1:16" x14ac:dyDescent="0.4">
      <c r="A20" s="283" t="s">
        <v>255</v>
      </c>
      <c r="B20" s="283">
        <v>3</v>
      </c>
      <c r="C20" s="283">
        <v>5.5</v>
      </c>
      <c r="D20" s="283">
        <v>25.2</v>
      </c>
      <c r="E20" s="283">
        <v>31.6</v>
      </c>
      <c r="F20" s="283">
        <v>62</v>
      </c>
      <c r="G20" s="283" t="s">
        <v>363</v>
      </c>
      <c r="J20" s="122" t="s">
        <v>255</v>
      </c>
      <c r="K20" s="122">
        <v>7</v>
      </c>
      <c r="L20" s="122">
        <v>5</v>
      </c>
      <c r="M20" s="122">
        <v>28.108108108108109</v>
      </c>
      <c r="N20" s="122">
        <v>66.5</v>
      </c>
      <c r="O20" s="122">
        <v>65.5</v>
      </c>
      <c r="P20" s="122" t="s">
        <v>364</v>
      </c>
    </row>
    <row r="21" spans="1:16" x14ac:dyDescent="0.4">
      <c r="A21" s="283" t="s">
        <v>255</v>
      </c>
      <c r="B21" s="283">
        <v>5</v>
      </c>
      <c r="C21" s="283">
        <v>3</v>
      </c>
      <c r="D21" s="283">
        <v>25.2</v>
      </c>
      <c r="E21" s="283">
        <v>31.6</v>
      </c>
      <c r="F21" s="283">
        <v>62</v>
      </c>
      <c r="G21" s="283" t="s">
        <v>363</v>
      </c>
      <c r="J21" s="191" t="s">
        <v>255</v>
      </c>
      <c r="K21" s="191">
        <v>6</v>
      </c>
      <c r="L21" s="191">
        <v>5.5</v>
      </c>
      <c r="M21" s="191">
        <v>27.216494845360824</v>
      </c>
      <c r="N21" s="191">
        <v>55.1</v>
      </c>
      <c r="O21" s="191">
        <v>69</v>
      </c>
      <c r="P21" s="191" t="s">
        <v>364</v>
      </c>
    </row>
    <row r="22" spans="1:16" x14ac:dyDescent="0.4">
      <c r="A22" s="158" t="s">
        <v>255</v>
      </c>
      <c r="B22" s="158">
        <v>1.5</v>
      </c>
      <c r="C22" s="158">
        <v>6</v>
      </c>
      <c r="D22" s="158">
        <v>23.076923076923077</v>
      </c>
      <c r="E22" s="158">
        <v>16.3</v>
      </c>
      <c r="F22" s="158">
        <v>62.7</v>
      </c>
      <c r="G22" s="158" t="s">
        <v>363</v>
      </c>
      <c r="J22" s="163" t="s">
        <v>255</v>
      </c>
      <c r="K22" s="163">
        <v>6.5</v>
      </c>
      <c r="L22" s="163">
        <v>5.5</v>
      </c>
      <c r="M22" s="163">
        <v>27.428571428571427</v>
      </c>
      <c r="N22" s="163">
        <v>58.699999999999996</v>
      </c>
      <c r="O22" s="163">
        <v>70.199999999999989</v>
      </c>
      <c r="P22" s="163" t="s">
        <v>364</v>
      </c>
    </row>
    <row r="23" spans="1:16" x14ac:dyDescent="0.4">
      <c r="A23" s="158" t="s">
        <v>255</v>
      </c>
      <c r="B23" s="158">
        <v>5.5</v>
      </c>
      <c r="C23" s="158">
        <v>1.5</v>
      </c>
      <c r="D23" s="158">
        <v>23.076923076923077</v>
      </c>
      <c r="E23" s="158">
        <v>16.3</v>
      </c>
      <c r="F23" s="158">
        <v>62.7</v>
      </c>
      <c r="G23" s="158" t="s">
        <v>363</v>
      </c>
      <c r="J23" s="140" t="s">
        <v>255</v>
      </c>
      <c r="K23" s="140">
        <v>7</v>
      </c>
      <c r="L23" s="140">
        <v>5.5</v>
      </c>
      <c r="M23" s="140">
        <v>27.857142857142858</v>
      </c>
      <c r="N23" s="140">
        <v>61.9</v>
      </c>
      <c r="O23" s="140">
        <v>71</v>
      </c>
      <c r="P23" s="140" t="s">
        <v>364</v>
      </c>
    </row>
    <row r="24" spans="1:16" x14ac:dyDescent="0.4">
      <c r="A24" s="292" t="s">
        <v>255</v>
      </c>
      <c r="B24" s="292">
        <v>3.5</v>
      </c>
      <c r="C24" s="292">
        <v>5.5</v>
      </c>
      <c r="D24" s="292">
        <v>25.862068965517242</v>
      </c>
      <c r="E24" s="292">
        <v>36</v>
      </c>
      <c r="F24" s="292">
        <v>63.1</v>
      </c>
      <c r="G24" s="292" t="s">
        <v>363</v>
      </c>
      <c r="J24" s="184" t="s">
        <v>255</v>
      </c>
      <c r="K24" s="184">
        <v>6.5</v>
      </c>
      <c r="L24" s="184">
        <v>6</v>
      </c>
      <c r="M24" s="184">
        <v>27.476635514018692</v>
      </c>
      <c r="N24" s="184">
        <v>55.400000000000006</v>
      </c>
      <c r="O24" s="184">
        <v>75.7</v>
      </c>
      <c r="P24" s="184" t="s">
        <v>364</v>
      </c>
    </row>
    <row r="25" spans="1:16" x14ac:dyDescent="0.4">
      <c r="A25" s="292" t="s">
        <v>255</v>
      </c>
      <c r="B25" s="292">
        <v>5</v>
      </c>
      <c r="C25" s="292">
        <v>3.5</v>
      </c>
      <c r="D25" s="292">
        <v>25.862068965517242</v>
      </c>
      <c r="E25" s="292">
        <v>36</v>
      </c>
      <c r="F25" s="292">
        <v>63.1</v>
      </c>
      <c r="G25" s="292" t="s">
        <v>363</v>
      </c>
      <c r="J25" s="167" t="s">
        <v>255</v>
      </c>
      <c r="K25" s="167">
        <v>7</v>
      </c>
      <c r="L25" s="167">
        <v>6</v>
      </c>
      <c r="M25" s="167">
        <v>27.894736842105264</v>
      </c>
      <c r="N25" s="167">
        <v>58.5</v>
      </c>
      <c r="O25" s="167">
        <v>76.5</v>
      </c>
      <c r="P25" s="167" t="s">
        <v>364</v>
      </c>
    </row>
    <row r="26" spans="1:16" x14ac:dyDescent="0.4">
      <c r="A26" s="214" t="s">
        <v>255</v>
      </c>
      <c r="B26" s="214">
        <v>2</v>
      </c>
      <c r="C26" s="214">
        <v>6</v>
      </c>
      <c r="D26" s="214">
        <v>24</v>
      </c>
      <c r="E26" s="214">
        <v>21.3</v>
      </c>
      <c r="F26" s="214">
        <v>64.3</v>
      </c>
      <c r="G26" s="214" t="s">
        <v>363</v>
      </c>
      <c r="J26" s="199" t="s">
        <v>255</v>
      </c>
      <c r="K26" s="199">
        <v>7</v>
      </c>
      <c r="L26" s="199">
        <v>6.5</v>
      </c>
      <c r="M26" s="199">
        <v>27.652173913043477</v>
      </c>
      <c r="N26" s="199">
        <v>55.000000000000007</v>
      </c>
      <c r="O26" s="199">
        <v>82</v>
      </c>
      <c r="P26" s="199" t="s">
        <v>364</v>
      </c>
    </row>
    <row r="27" spans="1:16" x14ac:dyDescent="0.4">
      <c r="A27" s="214" t="s">
        <v>255</v>
      </c>
      <c r="B27" s="214">
        <v>5.5</v>
      </c>
      <c r="C27" s="214">
        <v>2</v>
      </c>
      <c r="D27" s="214">
        <v>24</v>
      </c>
      <c r="E27" s="214">
        <v>21.3</v>
      </c>
      <c r="F27" s="214">
        <v>64.3</v>
      </c>
      <c r="G27" s="214" t="s">
        <v>363</v>
      </c>
      <c r="J27" s="175" t="s">
        <v>255</v>
      </c>
      <c r="K27" s="175">
        <v>7.5</v>
      </c>
      <c r="L27" s="175">
        <v>8</v>
      </c>
      <c r="M27" s="175">
        <v>28.676470588235293</v>
      </c>
      <c r="N27" s="175">
        <v>56.000000000000007</v>
      </c>
      <c r="O27" s="175">
        <v>95.3</v>
      </c>
      <c r="P27" s="175" t="s">
        <v>364</v>
      </c>
    </row>
    <row r="28" spans="1:16" x14ac:dyDescent="0.4">
      <c r="A28" s="309" t="s">
        <v>255</v>
      </c>
      <c r="B28" s="309">
        <v>4</v>
      </c>
      <c r="C28" s="309">
        <v>5.5</v>
      </c>
      <c r="D28" s="309">
        <v>25.454545454545453</v>
      </c>
      <c r="E28" s="309">
        <v>40</v>
      </c>
      <c r="F28" s="309">
        <v>64.7</v>
      </c>
      <c r="G28" s="309" t="s">
        <v>363</v>
      </c>
      <c r="J28" s="170" t="s">
        <v>255</v>
      </c>
      <c r="K28" s="170">
        <v>7.5</v>
      </c>
      <c r="L28" s="170">
        <v>8.5</v>
      </c>
      <c r="M28" s="170">
        <v>28.95104895104895</v>
      </c>
      <c r="N28" s="170">
        <v>58.4</v>
      </c>
      <c r="O28" s="170">
        <v>96.1</v>
      </c>
      <c r="P28" s="170" t="s">
        <v>364</v>
      </c>
    </row>
    <row r="29" spans="1:16" x14ac:dyDescent="0.4">
      <c r="A29" s="256" t="s">
        <v>255</v>
      </c>
      <c r="B29" s="256">
        <v>2.5</v>
      </c>
      <c r="C29" s="256">
        <v>6</v>
      </c>
      <c r="D29" s="256">
        <v>25.11627906976744</v>
      </c>
      <c r="E29" s="256">
        <v>25.6</v>
      </c>
      <c r="F29" s="256">
        <v>65.900000000000006</v>
      </c>
      <c r="G29" s="256" t="s">
        <v>363</v>
      </c>
      <c r="J29" s="144" t="s">
        <v>255</v>
      </c>
      <c r="K29" s="144">
        <v>7.5</v>
      </c>
      <c r="L29" s="144">
        <v>9</v>
      </c>
      <c r="M29" s="144">
        <v>29.403973509933774</v>
      </c>
      <c r="N29" s="144">
        <v>61.1</v>
      </c>
      <c r="O29" s="144">
        <v>96.899999999999991</v>
      </c>
      <c r="P29" s="144" t="s">
        <v>364</v>
      </c>
    </row>
    <row r="30" spans="1:16" x14ac:dyDescent="0.4">
      <c r="A30" s="256" t="s">
        <v>255</v>
      </c>
      <c r="B30" s="256">
        <v>5.5</v>
      </c>
      <c r="C30" s="256">
        <v>2.5</v>
      </c>
      <c r="D30" s="256">
        <v>25.11627906976744</v>
      </c>
      <c r="E30" s="256">
        <v>25.6</v>
      </c>
      <c r="F30" s="256">
        <v>65.900000000000006</v>
      </c>
      <c r="G30" s="256" t="s">
        <v>363</v>
      </c>
      <c r="J30" s="100" t="s">
        <v>255</v>
      </c>
      <c r="K30" s="100">
        <v>1.5</v>
      </c>
      <c r="L30" s="100">
        <v>4</v>
      </c>
      <c r="M30" s="100">
        <v>23.076923076923077</v>
      </c>
      <c r="N30" s="100">
        <v>23.9</v>
      </c>
      <c r="O30" s="100">
        <v>42.699999999999996</v>
      </c>
      <c r="P30" s="100" t="s">
        <v>368</v>
      </c>
    </row>
    <row r="31" spans="1:16" x14ac:dyDescent="0.4">
      <c r="A31" s="291" t="s">
        <v>255</v>
      </c>
      <c r="B31" s="291">
        <v>3</v>
      </c>
      <c r="C31" s="291">
        <v>6</v>
      </c>
      <c r="D31" s="291">
        <v>25.882352941176471</v>
      </c>
      <c r="E31" s="291">
        <v>29.799999999999997</v>
      </c>
      <c r="F31" s="291">
        <v>67.100000000000009</v>
      </c>
      <c r="G31" s="291" t="s">
        <v>363</v>
      </c>
      <c r="J31" s="100" t="s">
        <v>255</v>
      </c>
      <c r="K31" s="100">
        <v>4</v>
      </c>
      <c r="L31" s="100">
        <v>1.5</v>
      </c>
      <c r="M31" s="100">
        <v>23.076923076923077</v>
      </c>
      <c r="N31" s="100">
        <v>23.9</v>
      </c>
      <c r="O31" s="100">
        <v>42.699999999999996</v>
      </c>
      <c r="P31" s="100" t="s">
        <v>368</v>
      </c>
    </row>
    <row r="32" spans="1:16" x14ac:dyDescent="0.4">
      <c r="A32" s="291" t="s">
        <v>255</v>
      </c>
      <c r="B32" s="291">
        <v>5.5</v>
      </c>
      <c r="C32" s="291">
        <v>3</v>
      </c>
      <c r="D32" s="291">
        <v>25.882352941176471</v>
      </c>
      <c r="E32" s="291">
        <v>29.799999999999997</v>
      </c>
      <c r="F32" s="291">
        <v>67.100000000000009</v>
      </c>
      <c r="G32" s="291" t="s">
        <v>363</v>
      </c>
      <c r="J32" s="117" t="s">
        <v>255</v>
      </c>
      <c r="K32" s="117">
        <v>2.5</v>
      </c>
      <c r="L32" s="117">
        <v>4</v>
      </c>
      <c r="M32" s="117">
        <v>24.285714285714285</v>
      </c>
      <c r="N32" s="117">
        <v>36.199999999999996</v>
      </c>
      <c r="O32" s="117">
        <v>45.5</v>
      </c>
      <c r="P32" s="117" t="s">
        <v>368</v>
      </c>
    </row>
    <row r="33" spans="1:16" x14ac:dyDescent="0.4">
      <c r="A33" s="325" t="s">
        <v>255</v>
      </c>
      <c r="B33" s="325">
        <v>3.5</v>
      </c>
      <c r="C33" s="325">
        <v>6</v>
      </c>
      <c r="D33" s="325">
        <v>25.862068965517242</v>
      </c>
      <c r="E33" s="325">
        <v>33.300000000000004</v>
      </c>
      <c r="F33" s="325">
        <v>68.2</v>
      </c>
      <c r="G33" s="325" t="s">
        <v>363</v>
      </c>
      <c r="J33" s="117" t="s">
        <v>255</v>
      </c>
      <c r="K33" s="117">
        <v>4</v>
      </c>
      <c r="L33" s="117">
        <v>2.5</v>
      </c>
      <c r="M33" s="117">
        <v>24.285714285714285</v>
      </c>
      <c r="N33" s="117">
        <v>36.199999999999996</v>
      </c>
      <c r="O33" s="117">
        <v>45.5</v>
      </c>
      <c r="P33" s="117" t="s">
        <v>368</v>
      </c>
    </row>
    <row r="34" spans="1:16" x14ac:dyDescent="0.4">
      <c r="A34" s="325" t="s">
        <v>255</v>
      </c>
      <c r="B34" s="325">
        <v>5.5</v>
      </c>
      <c r="C34" s="325">
        <v>3.5</v>
      </c>
      <c r="D34" s="325">
        <v>25.862068965517242</v>
      </c>
      <c r="E34" s="325">
        <v>33.300000000000004</v>
      </c>
      <c r="F34" s="325">
        <v>68.2</v>
      </c>
      <c r="G34" s="325" t="s">
        <v>363</v>
      </c>
      <c r="J34" s="102" t="s">
        <v>255</v>
      </c>
      <c r="K34" s="102">
        <v>1</v>
      </c>
      <c r="L34" s="102">
        <v>4.5</v>
      </c>
      <c r="M34" s="102">
        <v>24.705882352941178</v>
      </c>
      <c r="N34" s="102">
        <v>14.499999999999998</v>
      </c>
      <c r="O34" s="102">
        <v>45.9</v>
      </c>
      <c r="P34" s="102" t="s">
        <v>368</v>
      </c>
    </row>
    <row r="35" spans="1:16" x14ac:dyDescent="0.4">
      <c r="A35" s="340" t="s">
        <v>255</v>
      </c>
      <c r="B35" s="340">
        <v>4</v>
      </c>
      <c r="C35" s="340">
        <v>6</v>
      </c>
      <c r="D35" s="340">
        <v>25.970149253731343</v>
      </c>
      <c r="E35" s="340">
        <v>37.6</v>
      </c>
      <c r="F35" s="340">
        <v>69.8</v>
      </c>
      <c r="G35" s="340" t="s">
        <v>363</v>
      </c>
      <c r="J35" s="131" t="s">
        <v>255</v>
      </c>
      <c r="K35" s="131">
        <v>3</v>
      </c>
      <c r="L35" s="131">
        <v>4</v>
      </c>
      <c r="M35" s="131">
        <v>24.489795918367346</v>
      </c>
      <c r="N35" s="131">
        <v>41.199999999999996</v>
      </c>
      <c r="O35" s="131">
        <v>46.7</v>
      </c>
      <c r="P35" s="131" t="s">
        <v>368</v>
      </c>
    </row>
    <row r="36" spans="1:16" x14ac:dyDescent="0.4">
      <c r="A36" s="258" t="s">
        <v>255</v>
      </c>
      <c r="B36" s="258">
        <v>2.5</v>
      </c>
      <c r="C36" s="258">
        <v>6.5</v>
      </c>
      <c r="D36" s="258">
        <v>25.90909090909091</v>
      </c>
      <c r="E36" s="258">
        <v>24.3</v>
      </c>
      <c r="F36" s="258">
        <v>71</v>
      </c>
      <c r="G36" s="258" t="s">
        <v>363</v>
      </c>
      <c r="J36" s="131" t="s">
        <v>255</v>
      </c>
      <c r="K36" s="131">
        <v>4</v>
      </c>
      <c r="L36" s="131">
        <v>3</v>
      </c>
      <c r="M36" s="131">
        <v>24.489795918367346</v>
      </c>
      <c r="N36" s="131">
        <v>41.199999999999996</v>
      </c>
      <c r="O36" s="131">
        <v>46.7</v>
      </c>
      <c r="P36" s="131" t="s">
        <v>368</v>
      </c>
    </row>
    <row r="37" spans="1:16" x14ac:dyDescent="0.4">
      <c r="A37" s="258" t="s">
        <v>255</v>
      </c>
      <c r="B37" s="258">
        <v>6</v>
      </c>
      <c r="C37" s="258">
        <v>2.5</v>
      </c>
      <c r="D37" s="258">
        <v>25.90909090909091</v>
      </c>
      <c r="E37" s="258">
        <v>24.3</v>
      </c>
      <c r="F37" s="258">
        <v>71</v>
      </c>
      <c r="G37" s="258" t="s">
        <v>363</v>
      </c>
      <c r="J37" s="141" t="s">
        <v>255</v>
      </c>
      <c r="K37" s="141">
        <v>1.5</v>
      </c>
      <c r="L37" s="141">
        <v>4.5</v>
      </c>
      <c r="M37" s="141">
        <v>24</v>
      </c>
      <c r="N37" s="141">
        <v>20.7</v>
      </c>
      <c r="O37" s="141">
        <v>47.5</v>
      </c>
      <c r="P37" s="141" t="s">
        <v>368</v>
      </c>
    </row>
    <row r="38" spans="1:16" x14ac:dyDescent="0.4">
      <c r="A38" s="294" t="s">
        <v>255</v>
      </c>
      <c r="B38" s="294">
        <v>3</v>
      </c>
      <c r="C38" s="294">
        <v>6.5</v>
      </c>
      <c r="D38" s="294">
        <v>25.882352941176471</v>
      </c>
      <c r="E38" s="294">
        <v>27.700000000000003</v>
      </c>
      <c r="F38" s="294">
        <v>72.2</v>
      </c>
      <c r="G38" s="294" t="s">
        <v>363</v>
      </c>
      <c r="J38" s="145" t="s">
        <v>255</v>
      </c>
      <c r="K38" s="145">
        <v>3.5</v>
      </c>
      <c r="L38" s="145">
        <v>4</v>
      </c>
      <c r="M38" s="145">
        <v>25.263157894736842</v>
      </c>
      <c r="N38" s="145">
        <v>46.7</v>
      </c>
      <c r="O38" s="145">
        <v>47.8</v>
      </c>
      <c r="P38" s="145" t="s">
        <v>368</v>
      </c>
    </row>
    <row r="39" spans="1:16" x14ac:dyDescent="0.4">
      <c r="A39" s="294" t="s">
        <v>255</v>
      </c>
      <c r="B39" s="294">
        <v>6</v>
      </c>
      <c r="C39" s="294">
        <v>3</v>
      </c>
      <c r="D39" s="294">
        <v>25.882352941176471</v>
      </c>
      <c r="E39" s="294">
        <v>27.700000000000003</v>
      </c>
      <c r="F39" s="294">
        <v>72.2</v>
      </c>
      <c r="G39" s="294" t="s">
        <v>363</v>
      </c>
      <c r="J39" s="145" t="s">
        <v>255</v>
      </c>
      <c r="K39" s="145">
        <v>4</v>
      </c>
      <c r="L39" s="145">
        <v>3.5</v>
      </c>
      <c r="M39" s="145">
        <v>25.263157894736842</v>
      </c>
      <c r="N39" s="145">
        <v>46.7</v>
      </c>
      <c r="O39" s="145">
        <v>47.8</v>
      </c>
      <c r="P39" s="145" t="s">
        <v>368</v>
      </c>
    </row>
    <row r="40" spans="1:16" x14ac:dyDescent="0.4">
      <c r="A40" s="327" t="s">
        <v>255</v>
      </c>
      <c r="B40" s="327">
        <v>3.5</v>
      </c>
      <c r="C40" s="327">
        <v>6.5</v>
      </c>
      <c r="D40" s="327">
        <v>26</v>
      </c>
      <c r="E40" s="327">
        <v>31.900000000000002</v>
      </c>
      <c r="F40" s="327">
        <v>73.7</v>
      </c>
      <c r="G40" s="327" t="s">
        <v>363</v>
      </c>
      <c r="J40" s="152" t="s">
        <v>255</v>
      </c>
      <c r="K40" s="152">
        <v>2</v>
      </c>
      <c r="L40" s="152">
        <v>4.5</v>
      </c>
      <c r="M40" s="152">
        <v>24.705882352941178</v>
      </c>
      <c r="N40" s="152">
        <v>27.200000000000003</v>
      </c>
      <c r="O40" s="152">
        <v>49</v>
      </c>
      <c r="P40" s="152" t="s">
        <v>368</v>
      </c>
    </row>
    <row r="41" spans="1:16" x14ac:dyDescent="0.4">
      <c r="A41" s="327" t="s">
        <v>255</v>
      </c>
      <c r="B41" s="327">
        <v>6</v>
      </c>
      <c r="C41" s="327">
        <v>3.5</v>
      </c>
      <c r="D41" s="327">
        <v>26</v>
      </c>
      <c r="E41" s="327">
        <v>31.900000000000002</v>
      </c>
      <c r="F41" s="327">
        <v>73.7</v>
      </c>
      <c r="G41" s="327" t="s">
        <v>363</v>
      </c>
      <c r="J41" s="155" t="s">
        <v>255</v>
      </c>
      <c r="K41" s="155">
        <v>4</v>
      </c>
      <c r="L41" s="155">
        <v>4</v>
      </c>
      <c r="M41" s="155">
        <v>24.923076923076923</v>
      </c>
      <c r="N41" s="155">
        <v>51.6</v>
      </c>
      <c r="O41" s="155">
        <v>49.4</v>
      </c>
      <c r="P41" s="155" t="s">
        <v>368</v>
      </c>
    </row>
    <row r="42" spans="1:16" x14ac:dyDescent="0.4">
      <c r="A42" s="353" t="s">
        <v>255</v>
      </c>
      <c r="B42" s="353">
        <v>4</v>
      </c>
      <c r="C42" s="353">
        <v>6.5</v>
      </c>
      <c r="D42" s="353">
        <v>25.970149253731343</v>
      </c>
      <c r="E42" s="353">
        <v>35.099999999999994</v>
      </c>
      <c r="F42" s="353">
        <v>74.900000000000006</v>
      </c>
      <c r="G42" s="353" t="s">
        <v>363</v>
      </c>
      <c r="J42" s="164" t="s">
        <v>255</v>
      </c>
      <c r="K42" s="164">
        <v>2.5</v>
      </c>
      <c r="L42" s="164">
        <v>4.5</v>
      </c>
      <c r="M42" s="164">
        <v>24.285714285714285</v>
      </c>
      <c r="N42" s="164">
        <v>32.6</v>
      </c>
      <c r="O42" s="164">
        <v>50.6</v>
      </c>
      <c r="P42" s="164" t="s">
        <v>368</v>
      </c>
    </row>
    <row r="43" spans="1:16" x14ac:dyDescent="0.4">
      <c r="A43" s="100" t="s">
        <v>255</v>
      </c>
      <c r="B43" s="100">
        <v>1.5</v>
      </c>
      <c r="C43" s="100">
        <v>4</v>
      </c>
      <c r="D43" s="100">
        <v>23.076923076923077</v>
      </c>
      <c r="E43" s="100">
        <v>23.9</v>
      </c>
      <c r="F43" s="100">
        <v>42.699999999999996</v>
      </c>
      <c r="G43" s="100" t="s">
        <v>362</v>
      </c>
      <c r="J43" s="106" t="s">
        <v>255</v>
      </c>
      <c r="K43" s="106">
        <v>1</v>
      </c>
      <c r="L43" s="106">
        <v>5</v>
      </c>
      <c r="M43" s="106">
        <v>24.705882352941178</v>
      </c>
      <c r="N43" s="106">
        <v>13.100000000000001</v>
      </c>
      <c r="O43" s="106">
        <v>51</v>
      </c>
      <c r="P43" s="106" t="s">
        <v>368</v>
      </c>
    </row>
    <row r="44" spans="1:16" x14ac:dyDescent="0.4">
      <c r="A44" s="100" t="s">
        <v>255</v>
      </c>
      <c r="B44" s="100">
        <v>4</v>
      </c>
      <c r="C44" s="100">
        <v>1.5</v>
      </c>
      <c r="D44" s="100">
        <v>23.076923076923077</v>
      </c>
      <c r="E44" s="100">
        <v>23.9</v>
      </c>
      <c r="F44" s="100">
        <v>42.699999999999996</v>
      </c>
      <c r="G44" s="100" t="s">
        <v>362</v>
      </c>
      <c r="J44" s="106" t="s">
        <v>255</v>
      </c>
      <c r="K44" s="106">
        <v>4.5</v>
      </c>
      <c r="L44" s="106">
        <v>1</v>
      </c>
      <c r="M44" s="106">
        <v>24.705882352941178</v>
      </c>
      <c r="N44" s="106">
        <v>13.100000000000001</v>
      </c>
      <c r="O44" s="106">
        <v>51</v>
      </c>
      <c r="P44" s="106" t="s">
        <v>368</v>
      </c>
    </row>
    <row r="45" spans="1:16" x14ac:dyDescent="0.4">
      <c r="A45" s="109" t="s">
        <v>255</v>
      </c>
      <c r="B45" s="109">
        <v>2</v>
      </c>
      <c r="C45" s="109">
        <v>4</v>
      </c>
      <c r="D45" s="109">
        <v>22.941176470588236</v>
      </c>
      <c r="E45" s="109">
        <v>30.099999999999998</v>
      </c>
      <c r="F45" s="109">
        <v>44.3</v>
      </c>
      <c r="G45" s="109" t="s">
        <v>362</v>
      </c>
      <c r="J45" s="185" t="s">
        <v>255</v>
      </c>
      <c r="K45" s="185">
        <v>3</v>
      </c>
      <c r="L45" s="185">
        <v>4.5</v>
      </c>
      <c r="M45" s="185">
        <v>24.489795918367346</v>
      </c>
      <c r="N45" s="185">
        <v>37.1</v>
      </c>
      <c r="O45" s="185">
        <v>51.800000000000004</v>
      </c>
      <c r="P45" s="185" t="s">
        <v>368</v>
      </c>
    </row>
    <row r="46" spans="1:16" x14ac:dyDescent="0.4">
      <c r="A46" s="109" t="s">
        <v>255</v>
      </c>
      <c r="B46" s="109">
        <v>4</v>
      </c>
      <c r="C46" s="109">
        <v>2</v>
      </c>
      <c r="D46" s="109">
        <v>22.941176470588236</v>
      </c>
      <c r="E46" s="109">
        <v>30.099999999999998</v>
      </c>
      <c r="F46" s="109">
        <v>44.3</v>
      </c>
      <c r="G46" s="109" t="s">
        <v>362</v>
      </c>
      <c r="J46" s="157" t="s">
        <v>255</v>
      </c>
      <c r="K46" s="157">
        <v>1.5</v>
      </c>
      <c r="L46" s="157">
        <v>5</v>
      </c>
      <c r="M46" s="157">
        <v>24</v>
      </c>
      <c r="N46" s="157">
        <v>18.7</v>
      </c>
      <c r="O46" s="157">
        <v>52.5</v>
      </c>
      <c r="P46" s="157" t="s">
        <v>368</v>
      </c>
    </row>
    <row r="47" spans="1:16" x14ac:dyDescent="0.4">
      <c r="A47" s="117" t="s">
        <v>255</v>
      </c>
      <c r="B47" s="117">
        <v>2.5</v>
      </c>
      <c r="C47" s="117">
        <v>4</v>
      </c>
      <c r="D47" s="117">
        <v>24.285714285714285</v>
      </c>
      <c r="E47" s="117">
        <v>36.199999999999996</v>
      </c>
      <c r="F47" s="117">
        <v>45.5</v>
      </c>
      <c r="G47" s="117" t="s">
        <v>362</v>
      </c>
      <c r="J47" s="157" t="s">
        <v>255</v>
      </c>
      <c r="K47" s="157">
        <v>4.5</v>
      </c>
      <c r="L47" s="157">
        <v>1.5</v>
      </c>
      <c r="M47" s="157">
        <v>24</v>
      </c>
      <c r="N47" s="157">
        <v>18.7</v>
      </c>
      <c r="O47" s="157">
        <v>52.5</v>
      </c>
      <c r="P47" s="157" t="s">
        <v>368</v>
      </c>
    </row>
    <row r="48" spans="1:16" x14ac:dyDescent="0.4">
      <c r="A48" s="117" t="s">
        <v>255</v>
      </c>
      <c r="B48" s="117">
        <v>4</v>
      </c>
      <c r="C48" s="117">
        <v>2.5</v>
      </c>
      <c r="D48" s="117">
        <v>24.285714285714285</v>
      </c>
      <c r="E48" s="117">
        <v>36.199999999999996</v>
      </c>
      <c r="F48" s="117">
        <v>45.5</v>
      </c>
      <c r="G48" s="117" t="s">
        <v>362</v>
      </c>
      <c r="J48" s="203" t="s">
        <v>255</v>
      </c>
      <c r="K48" s="203">
        <v>3.5</v>
      </c>
      <c r="L48" s="203">
        <v>4.5</v>
      </c>
      <c r="M48" s="203">
        <v>25.263157894736842</v>
      </c>
      <c r="N48" s="203">
        <v>42.199999999999996</v>
      </c>
      <c r="O48" s="203">
        <v>52.900000000000006</v>
      </c>
      <c r="P48" s="203" t="s">
        <v>368</v>
      </c>
    </row>
    <row r="49" spans="1:16" x14ac:dyDescent="0.4">
      <c r="A49" s="131" t="s">
        <v>255</v>
      </c>
      <c r="B49" s="131">
        <v>3</v>
      </c>
      <c r="C49" s="131">
        <v>4</v>
      </c>
      <c r="D49" s="131">
        <v>24.489795918367346</v>
      </c>
      <c r="E49" s="131">
        <v>41.199999999999996</v>
      </c>
      <c r="F49" s="131">
        <v>46.7</v>
      </c>
      <c r="G49" s="131" t="s">
        <v>362</v>
      </c>
      <c r="J49" s="212" t="s">
        <v>255</v>
      </c>
      <c r="K49" s="212">
        <v>4</v>
      </c>
      <c r="L49" s="212">
        <v>4.5</v>
      </c>
      <c r="M49" s="212">
        <v>25.3125</v>
      </c>
      <c r="N49" s="212">
        <v>46.400000000000006</v>
      </c>
      <c r="O49" s="212">
        <v>54.1</v>
      </c>
      <c r="P49" s="212" t="s">
        <v>368</v>
      </c>
    </row>
    <row r="50" spans="1:16" x14ac:dyDescent="0.4">
      <c r="A50" s="131" t="s">
        <v>255</v>
      </c>
      <c r="B50" s="131">
        <v>4</v>
      </c>
      <c r="C50" s="131">
        <v>3</v>
      </c>
      <c r="D50" s="131">
        <v>24.489795918367346</v>
      </c>
      <c r="E50" s="131">
        <v>41.199999999999996</v>
      </c>
      <c r="F50" s="131">
        <v>46.7</v>
      </c>
      <c r="G50" s="131" t="s">
        <v>362</v>
      </c>
      <c r="J50" s="206" t="s">
        <v>255</v>
      </c>
      <c r="K50" s="206">
        <v>2</v>
      </c>
      <c r="L50" s="206">
        <v>5</v>
      </c>
      <c r="M50" s="206">
        <v>24.705882352941178</v>
      </c>
      <c r="N50" s="206">
        <v>24.6</v>
      </c>
      <c r="O50" s="206">
        <v>54.1</v>
      </c>
      <c r="P50" s="206" t="s">
        <v>368</v>
      </c>
    </row>
    <row r="51" spans="1:16" x14ac:dyDescent="0.4">
      <c r="A51" s="145" t="s">
        <v>255</v>
      </c>
      <c r="B51" s="145">
        <v>3.5</v>
      </c>
      <c r="C51" s="145">
        <v>4</v>
      </c>
      <c r="D51" s="145">
        <v>25.263157894736842</v>
      </c>
      <c r="E51" s="145">
        <v>46.7</v>
      </c>
      <c r="F51" s="145">
        <v>47.8</v>
      </c>
      <c r="G51" s="145" t="s">
        <v>362</v>
      </c>
      <c r="J51" s="206" t="s">
        <v>255</v>
      </c>
      <c r="K51" s="206">
        <v>4.5</v>
      </c>
      <c r="L51" s="206">
        <v>2</v>
      </c>
      <c r="M51" s="206">
        <v>24.705882352941178</v>
      </c>
      <c r="N51" s="206">
        <v>24.6</v>
      </c>
      <c r="O51" s="206">
        <v>54.1</v>
      </c>
      <c r="P51" s="206" t="s">
        <v>368</v>
      </c>
    </row>
    <row r="52" spans="1:16" x14ac:dyDescent="0.4">
      <c r="A52" s="145" t="s">
        <v>255</v>
      </c>
      <c r="B52" s="145">
        <v>4</v>
      </c>
      <c r="C52" s="145">
        <v>3.5</v>
      </c>
      <c r="D52" s="145">
        <v>25.263157894736842</v>
      </c>
      <c r="E52" s="145">
        <v>46.7</v>
      </c>
      <c r="F52" s="145">
        <v>47.8</v>
      </c>
      <c r="G52" s="145" t="s">
        <v>362</v>
      </c>
      <c r="J52" s="222" t="s">
        <v>255</v>
      </c>
      <c r="K52" s="222">
        <v>4.5</v>
      </c>
      <c r="L52" s="222">
        <v>4.5</v>
      </c>
      <c r="M52" s="222">
        <v>25.833333333333332</v>
      </c>
      <c r="N52" s="222">
        <v>51.1</v>
      </c>
      <c r="O52" s="222">
        <v>55.300000000000004</v>
      </c>
      <c r="P52" s="222" t="s">
        <v>368</v>
      </c>
    </row>
    <row r="53" spans="1:16" x14ac:dyDescent="0.4">
      <c r="A53" s="152" t="s">
        <v>255</v>
      </c>
      <c r="B53" s="152">
        <v>2</v>
      </c>
      <c r="C53" s="152">
        <v>4.5</v>
      </c>
      <c r="D53" s="152">
        <v>24.705882352941178</v>
      </c>
      <c r="E53" s="152">
        <v>27.200000000000003</v>
      </c>
      <c r="F53" s="152">
        <v>49</v>
      </c>
      <c r="G53" s="152" t="s">
        <v>362</v>
      </c>
      <c r="J53" s="226" t="s">
        <v>255</v>
      </c>
      <c r="K53" s="226">
        <v>2.5</v>
      </c>
      <c r="L53" s="226">
        <v>5</v>
      </c>
      <c r="M53" s="226">
        <v>24.878048780487806</v>
      </c>
      <c r="N53" s="226">
        <v>29.099999999999998</v>
      </c>
      <c r="O53" s="226">
        <v>55.300000000000004</v>
      </c>
      <c r="P53" s="226" t="s">
        <v>368</v>
      </c>
    </row>
    <row r="54" spans="1:16" x14ac:dyDescent="0.4">
      <c r="A54" s="155" t="s">
        <v>255</v>
      </c>
      <c r="B54" s="155">
        <v>4</v>
      </c>
      <c r="C54" s="155">
        <v>4</v>
      </c>
      <c r="D54" s="155">
        <v>24.923076923076923</v>
      </c>
      <c r="E54" s="155">
        <v>51.6</v>
      </c>
      <c r="F54" s="155">
        <v>49.4</v>
      </c>
      <c r="G54" s="155" t="s">
        <v>362</v>
      </c>
      <c r="J54" s="226" t="s">
        <v>255</v>
      </c>
      <c r="K54" s="226">
        <v>4.5</v>
      </c>
      <c r="L54" s="226">
        <v>2.5</v>
      </c>
      <c r="M54" s="226">
        <v>24.878048780487806</v>
      </c>
      <c r="N54" s="226">
        <v>29.099999999999998</v>
      </c>
      <c r="O54" s="226">
        <v>55.300000000000004</v>
      </c>
      <c r="P54" s="226" t="s">
        <v>368</v>
      </c>
    </row>
    <row r="55" spans="1:16" x14ac:dyDescent="0.4">
      <c r="A55" s="160" t="s">
        <v>255</v>
      </c>
      <c r="B55" s="160">
        <v>4.5</v>
      </c>
      <c r="C55" s="160">
        <v>4</v>
      </c>
      <c r="D55" s="160">
        <v>25.35211267605634</v>
      </c>
      <c r="E55" s="160">
        <v>55.500000000000007</v>
      </c>
      <c r="F55" s="160">
        <v>50.2</v>
      </c>
      <c r="G55" s="160" t="s">
        <v>362</v>
      </c>
      <c r="J55" s="240" t="s">
        <v>255</v>
      </c>
      <c r="K55" s="240">
        <v>3</v>
      </c>
      <c r="L55" s="240">
        <v>5</v>
      </c>
      <c r="M55" s="240">
        <v>25.2</v>
      </c>
      <c r="N55" s="240">
        <v>34.5</v>
      </c>
      <c r="O55" s="240">
        <v>56.899999999999991</v>
      </c>
      <c r="P55" s="240" t="s">
        <v>368</v>
      </c>
    </row>
    <row r="56" spans="1:16" x14ac:dyDescent="0.4">
      <c r="A56" s="164" t="s">
        <v>255</v>
      </c>
      <c r="B56" s="164">
        <v>2.5</v>
      </c>
      <c r="C56" s="164">
        <v>4.5</v>
      </c>
      <c r="D56" s="164">
        <v>24.285714285714285</v>
      </c>
      <c r="E56" s="164">
        <v>32.6</v>
      </c>
      <c r="F56" s="164">
        <v>50.6</v>
      </c>
      <c r="G56" s="164" t="s">
        <v>362</v>
      </c>
      <c r="J56" s="240" t="s">
        <v>255</v>
      </c>
      <c r="K56" s="240">
        <v>4.5</v>
      </c>
      <c r="L56" s="240">
        <v>3</v>
      </c>
      <c r="M56" s="240">
        <v>25.2</v>
      </c>
      <c r="N56" s="240">
        <v>34.5</v>
      </c>
      <c r="O56" s="240">
        <v>56.899999999999991</v>
      </c>
      <c r="P56" s="240" t="s">
        <v>368</v>
      </c>
    </row>
    <row r="57" spans="1:16" x14ac:dyDescent="0.4">
      <c r="A57" s="185" t="s">
        <v>255</v>
      </c>
      <c r="B57" s="185">
        <v>3</v>
      </c>
      <c r="C57" s="185">
        <v>4.5</v>
      </c>
      <c r="D57" s="185">
        <v>24.489795918367346</v>
      </c>
      <c r="E57" s="185">
        <v>37.1</v>
      </c>
      <c r="F57" s="185">
        <v>51.800000000000004</v>
      </c>
      <c r="G57" s="185" t="s">
        <v>362</v>
      </c>
      <c r="J57" s="162" t="s">
        <v>255</v>
      </c>
      <c r="K57" s="162">
        <v>1.5</v>
      </c>
      <c r="L57" s="162">
        <v>5.5</v>
      </c>
      <c r="M57" s="162">
        <v>25.384615384615383</v>
      </c>
      <c r="N57" s="162">
        <v>17.7</v>
      </c>
      <c r="O57" s="162">
        <v>57.599999999999994</v>
      </c>
      <c r="P57" s="162" t="s">
        <v>368</v>
      </c>
    </row>
    <row r="58" spans="1:16" x14ac:dyDescent="0.4">
      <c r="A58" s="203" t="s">
        <v>255</v>
      </c>
      <c r="B58" s="203">
        <v>3.5</v>
      </c>
      <c r="C58" s="203">
        <v>4.5</v>
      </c>
      <c r="D58" s="203">
        <v>25.263157894736842</v>
      </c>
      <c r="E58" s="203">
        <v>42.199999999999996</v>
      </c>
      <c r="F58" s="203">
        <v>52.900000000000006</v>
      </c>
      <c r="G58" s="203" t="s">
        <v>362</v>
      </c>
      <c r="J58" s="162" t="s">
        <v>255</v>
      </c>
      <c r="K58" s="162">
        <v>5</v>
      </c>
      <c r="L58" s="162">
        <v>1.5</v>
      </c>
      <c r="M58" s="162">
        <v>25.384615384615383</v>
      </c>
      <c r="N58" s="162">
        <v>17.7</v>
      </c>
      <c r="O58" s="162">
        <v>57.599999999999994</v>
      </c>
      <c r="P58" s="162" t="s">
        <v>368</v>
      </c>
    </row>
    <row r="59" spans="1:16" x14ac:dyDescent="0.4">
      <c r="A59" s="212" t="s">
        <v>255</v>
      </c>
      <c r="B59" s="212">
        <v>4</v>
      </c>
      <c r="C59" s="212">
        <v>4.5</v>
      </c>
      <c r="D59" s="212">
        <v>25.3125</v>
      </c>
      <c r="E59" s="212">
        <v>46.400000000000006</v>
      </c>
      <c r="F59" s="212">
        <v>54.1</v>
      </c>
      <c r="G59" s="212" t="s">
        <v>362</v>
      </c>
      <c r="J59" s="251" t="s">
        <v>255</v>
      </c>
      <c r="K59" s="251">
        <v>3.5</v>
      </c>
      <c r="L59" s="251">
        <v>5</v>
      </c>
      <c r="M59" s="251">
        <v>25.263157894736842</v>
      </c>
      <c r="N59" s="251">
        <v>38.5</v>
      </c>
      <c r="O59" s="251">
        <v>57.999999999999993</v>
      </c>
      <c r="P59" s="251" t="s">
        <v>368</v>
      </c>
    </row>
    <row r="60" spans="1:16" x14ac:dyDescent="0.4">
      <c r="A60" s="222" t="s">
        <v>255</v>
      </c>
      <c r="B60" s="222">
        <v>4.5</v>
      </c>
      <c r="C60" s="222">
        <v>4.5</v>
      </c>
      <c r="D60" s="222">
        <v>25.833333333333332</v>
      </c>
      <c r="E60" s="222">
        <v>51.1</v>
      </c>
      <c r="F60" s="222">
        <v>55.300000000000004</v>
      </c>
      <c r="G60" s="222" t="s">
        <v>362</v>
      </c>
      <c r="J60" s="251" t="s">
        <v>255</v>
      </c>
      <c r="K60" s="251">
        <v>4.5</v>
      </c>
      <c r="L60" s="251">
        <v>3.5</v>
      </c>
      <c r="M60" s="251">
        <v>25.263157894736842</v>
      </c>
      <c r="N60" s="251">
        <v>38.5</v>
      </c>
      <c r="O60" s="251">
        <v>57.999999999999993</v>
      </c>
      <c r="P60" s="251" t="s">
        <v>368</v>
      </c>
    </row>
    <row r="61" spans="1:16" x14ac:dyDescent="0.4">
      <c r="A61" s="202" t="s">
        <v>255</v>
      </c>
      <c r="B61" s="202">
        <v>5</v>
      </c>
      <c r="C61" s="202">
        <v>4.5</v>
      </c>
      <c r="D61" s="202">
        <v>25.822784810126581</v>
      </c>
      <c r="E61" s="202">
        <v>54.900000000000006</v>
      </c>
      <c r="F61" s="202">
        <v>56.499999999999993</v>
      </c>
      <c r="G61" s="202" t="s">
        <v>362</v>
      </c>
      <c r="J61" s="262" t="s">
        <v>255</v>
      </c>
      <c r="K61" s="262">
        <v>4</v>
      </c>
      <c r="L61" s="262">
        <v>5</v>
      </c>
      <c r="M61" s="262">
        <v>25.846153846153847</v>
      </c>
      <c r="N61" s="262">
        <v>43</v>
      </c>
      <c r="O61" s="262">
        <v>59.199999999999996</v>
      </c>
      <c r="P61" s="262" t="s">
        <v>368</v>
      </c>
    </row>
    <row r="62" spans="1:16" x14ac:dyDescent="0.4">
      <c r="A62" s="240" t="s">
        <v>255</v>
      </c>
      <c r="B62" s="240">
        <v>3</v>
      </c>
      <c r="C62" s="240">
        <v>5</v>
      </c>
      <c r="D62" s="240">
        <v>25.2</v>
      </c>
      <c r="E62" s="240">
        <v>34.5</v>
      </c>
      <c r="F62" s="240">
        <v>56.899999999999991</v>
      </c>
      <c r="G62" s="240" t="s">
        <v>362</v>
      </c>
      <c r="J62" s="211" t="s">
        <v>255</v>
      </c>
      <c r="K62" s="211">
        <v>2</v>
      </c>
      <c r="L62" s="211">
        <v>5.5</v>
      </c>
      <c r="M62" s="211">
        <v>24.705882352941178</v>
      </c>
      <c r="N62" s="211">
        <v>22.5</v>
      </c>
      <c r="O62" s="211">
        <v>59.199999999999996</v>
      </c>
      <c r="P62" s="211" t="s">
        <v>368</v>
      </c>
    </row>
    <row r="63" spans="1:16" x14ac:dyDescent="0.4">
      <c r="A63" s="240" t="s">
        <v>255</v>
      </c>
      <c r="B63" s="240">
        <v>4.5</v>
      </c>
      <c r="C63" s="240">
        <v>3</v>
      </c>
      <c r="D63" s="240">
        <v>25.2</v>
      </c>
      <c r="E63" s="240">
        <v>34.5</v>
      </c>
      <c r="F63" s="240">
        <v>56.899999999999991</v>
      </c>
      <c r="G63" s="240" t="s">
        <v>362</v>
      </c>
      <c r="J63" s="211" t="s">
        <v>255</v>
      </c>
      <c r="K63" s="211">
        <v>5</v>
      </c>
      <c r="L63" s="211">
        <v>2</v>
      </c>
      <c r="M63" s="211">
        <v>24.705882352941178</v>
      </c>
      <c r="N63" s="211">
        <v>22.5</v>
      </c>
      <c r="O63" s="211">
        <v>59.199999999999996</v>
      </c>
      <c r="P63" s="211" t="s">
        <v>368</v>
      </c>
    </row>
    <row r="64" spans="1:16" x14ac:dyDescent="0.4">
      <c r="A64" s="251" t="s">
        <v>255</v>
      </c>
      <c r="B64" s="251">
        <v>3.5</v>
      </c>
      <c r="C64" s="251">
        <v>5</v>
      </c>
      <c r="D64" s="251">
        <v>25.263157894736842</v>
      </c>
      <c r="E64" s="251">
        <v>38.5</v>
      </c>
      <c r="F64" s="251">
        <v>57.999999999999993</v>
      </c>
      <c r="G64" s="251" t="s">
        <v>362</v>
      </c>
      <c r="J64" s="265" t="s">
        <v>255</v>
      </c>
      <c r="K64" s="265">
        <v>4.5</v>
      </c>
      <c r="L64" s="265">
        <v>5</v>
      </c>
      <c r="M64" s="265">
        <v>26.301369863013697</v>
      </c>
      <c r="N64" s="265">
        <v>47.4</v>
      </c>
      <c r="O64" s="265">
        <v>60.4</v>
      </c>
      <c r="P64" s="265" t="s">
        <v>368</v>
      </c>
    </row>
    <row r="65" spans="1:16" x14ac:dyDescent="0.4">
      <c r="A65" s="251" t="s">
        <v>255</v>
      </c>
      <c r="B65" s="251">
        <v>4.5</v>
      </c>
      <c r="C65" s="251">
        <v>3.5</v>
      </c>
      <c r="D65" s="251">
        <v>25.263157894736842</v>
      </c>
      <c r="E65" s="251">
        <v>38.5</v>
      </c>
      <c r="F65" s="251">
        <v>57.999999999999993</v>
      </c>
      <c r="G65" s="251" t="s">
        <v>362</v>
      </c>
      <c r="J65" s="253" t="s">
        <v>255</v>
      </c>
      <c r="K65" s="253">
        <v>2.5</v>
      </c>
      <c r="L65" s="253">
        <v>5.5</v>
      </c>
      <c r="M65" s="253">
        <v>25.714285714285715</v>
      </c>
      <c r="N65" s="253">
        <v>27.3</v>
      </c>
      <c r="O65" s="253">
        <v>60.4</v>
      </c>
      <c r="P65" s="253" t="s">
        <v>368</v>
      </c>
    </row>
    <row r="66" spans="1:16" x14ac:dyDescent="0.4">
      <c r="A66" s="262" t="s">
        <v>255</v>
      </c>
      <c r="B66" s="262">
        <v>4</v>
      </c>
      <c r="C66" s="262">
        <v>5</v>
      </c>
      <c r="D66" s="262">
        <v>25.846153846153847</v>
      </c>
      <c r="E66" s="262">
        <v>43</v>
      </c>
      <c r="F66" s="262">
        <v>59.199999999999996</v>
      </c>
      <c r="G66" s="262" t="s">
        <v>362</v>
      </c>
      <c r="J66" s="253" t="s">
        <v>255</v>
      </c>
      <c r="K66" s="253">
        <v>5</v>
      </c>
      <c r="L66" s="253">
        <v>2.5</v>
      </c>
      <c r="M66" s="253">
        <v>25.714285714285715</v>
      </c>
      <c r="N66" s="253">
        <v>27.3</v>
      </c>
      <c r="O66" s="253">
        <v>60.4</v>
      </c>
      <c r="P66" s="253" t="s">
        <v>368</v>
      </c>
    </row>
    <row r="67" spans="1:16" x14ac:dyDescent="0.4">
      <c r="A67" s="179" t="s">
        <v>255</v>
      </c>
      <c r="B67" s="179">
        <v>1.5</v>
      </c>
      <c r="C67" s="179">
        <v>7.5</v>
      </c>
      <c r="D67" s="179">
        <v>25.384615384615383</v>
      </c>
      <c r="E67" s="179">
        <v>13.100000000000001</v>
      </c>
      <c r="F67" s="179">
        <v>78</v>
      </c>
      <c r="G67" s="179" t="s">
        <v>461</v>
      </c>
      <c r="J67" s="237" t="s">
        <v>255</v>
      </c>
      <c r="K67" s="237">
        <v>5</v>
      </c>
      <c r="L67" s="237">
        <v>5</v>
      </c>
      <c r="M67" s="237">
        <v>26.25</v>
      </c>
      <c r="N67" s="237">
        <v>51</v>
      </c>
      <c r="O67" s="237">
        <v>61.6</v>
      </c>
      <c r="P67" s="237" t="s">
        <v>368</v>
      </c>
    </row>
    <row r="68" spans="1:16" x14ac:dyDescent="0.4">
      <c r="A68" s="179" t="s">
        <v>255</v>
      </c>
      <c r="B68" s="179">
        <v>7</v>
      </c>
      <c r="C68" s="179">
        <v>1.5</v>
      </c>
      <c r="D68" s="179">
        <v>25.384615384615383</v>
      </c>
      <c r="E68" s="179">
        <v>13.100000000000001</v>
      </c>
      <c r="F68" s="179">
        <v>78</v>
      </c>
      <c r="G68" s="179" t="s">
        <v>461</v>
      </c>
      <c r="J68" s="283" t="s">
        <v>255</v>
      </c>
      <c r="K68" s="283">
        <v>3</v>
      </c>
      <c r="L68" s="283">
        <v>5.5</v>
      </c>
      <c r="M68" s="283">
        <v>25.2</v>
      </c>
      <c r="N68" s="283">
        <v>31.6</v>
      </c>
      <c r="O68" s="283">
        <v>62</v>
      </c>
      <c r="P68" s="283" t="s">
        <v>368</v>
      </c>
    </row>
    <row r="69" spans="1:16" x14ac:dyDescent="0.4">
      <c r="A69" s="224" t="s">
        <v>255</v>
      </c>
      <c r="B69" s="224">
        <v>2</v>
      </c>
      <c r="C69" s="224">
        <v>7.5</v>
      </c>
      <c r="D69" s="224">
        <v>25.714285714285715</v>
      </c>
      <c r="E69" s="224">
        <v>17.2</v>
      </c>
      <c r="F69" s="224">
        <v>79.600000000000009</v>
      </c>
      <c r="G69" s="224" t="s">
        <v>461</v>
      </c>
      <c r="J69" s="283" t="s">
        <v>255</v>
      </c>
      <c r="K69" s="283">
        <v>5</v>
      </c>
      <c r="L69" s="283">
        <v>3</v>
      </c>
      <c r="M69" s="283">
        <v>25.2</v>
      </c>
      <c r="N69" s="283">
        <v>31.6</v>
      </c>
      <c r="O69" s="283">
        <v>62</v>
      </c>
      <c r="P69" s="283" t="s">
        <v>368</v>
      </c>
    </row>
    <row r="70" spans="1:16" x14ac:dyDescent="0.4">
      <c r="A70" s="224" t="s">
        <v>255</v>
      </c>
      <c r="B70" s="224">
        <v>7</v>
      </c>
      <c r="C70" s="224">
        <v>2</v>
      </c>
      <c r="D70" s="224">
        <v>25.714285714285715</v>
      </c>
      <c r="E70" s="224">
        <v>17.2</v>
      </c>
      <c r="F70" s="224">
        <v>79.600000000000009</v>
      </c>
      <c r="G70" s="224" t="s">
        <v>461</v>
      </c>
      <c r="J70" s="292" t="s">
        <v>255</v>
      </c>
      <c r="K70" s="292">
        <v>3.5</v>
      </c>
      <c r="L70" s="292">
        <v>5.5</v>
      </c>
      <c r="M70" s="292">
        <v>25.862068965517242</v>
      </c>
      <c r="N70" s="292">
        <v>36</v>
      </c>
      <c r="O70" s="292">
        <v>63.1</v>
      </c>
      <c r="P70" s="292" t="s">
        <v>368</v>
      </c>
    </row>
    <row r="71" spans="1:16" x14ac:dyDescent="0.4">
      <c r="A71" s="183" t="s">
        <v>255</v>
      </c>
      <c r="B71" s="183">
        <v>1.5</v>
      </c>
      <c r="C71" s="183">
        <v>8</v>
      </c>
      <c r="D71" s="183">
        <v>25.384615384615383</v>
      </c>
      <c r="E71" s="183">
        <v>12.3</v>
      </c>
      <c r="F71" s="183">
        <v>83.1</v>
      </c>
      <c r="G71" s="183" t="s">
        <v>461</v>
      </c>
      <c r="J71" s="292" t="s">
        <v>255</v>
      </c>
      <c r="K71" s="292">
        <v>5</v>
      </c>
      <c r="L71" s="292">
        <v>3.5</v>
      </c>
      <c r="M71" s="292">
        <v>25.862068965517242</v>
      </c>
      <c r="N71" s="292">
        <v>36</v>
      </c>
      <c r="O71" s="292">
        <v>63.1</v>
      </c>
      <c r="P71" s="292" t="s">
        <v>368</v>
      </c>
    </row>
    <row r="72" spans="1:16" x14ac:dyDescent="0.4">
      <c r="A72" s="183" t="s">
        <v>255</v>
      </c>
      <c r="B72" s="183">
        <v>8</v>
      </c>
      <c r="C72" s="183">
        <v>1.5</v>
      </c>
      <c r="D72" s="183">
        <v>25.384615384615383</v>
      </c>
      <c r="E72" s="183">
        <v>12.3</v>
      </c>
      <c r="F72" s="183">
        <v>83.1</v>
      </c>
      <c r="G72" s="183" t="s">
        <v>461</v>
      </c>
      <c r="J72" s="214" t="s">
        <v>255</v>
      </c>
      <c r="K72" s="214">
        <v>2</v>
      </c>
      <c r="L72" s="214">
        <v>6</v>
      </c>
      <c r="M72" s="214">
        <v>24</v>
      </c>
      <c r="N72" s="214">
        <v>21.3</v>
      </c>
      <c r="O72" s="214">
        <v>64.3</v>
      </c>
      <c r="P72" s="214" t="s">
        <v>368</v>
      </c>
    </row>
    <row r="73" spans="1:16" x14ac:dyDescent="0.4">
      <c r="A73" s="228" t="s">
        <v>255</v>
      </c>
      <c r="B73" s="228">
        <v>2</v>
      </c>
      <c r="C73" s="228">
        <v>8</v>
      </c>
      <c r="D73" s="228">
        <v>25.714285714285715</v>
      </c>
      <c r="E73" s="228">
        <v>16.2</v>
      </c>
      <c r="F73" s="228">
        <v>84.7</v>
      </c>
      <c r="G73" s="228" t="s">
        <v>461</v>
      </c>
      <c r="J73" s="214" t="s">
        <v>255</v>
      </c>
      <c r="K73" s="214">
        <v>5.5</v>
      </c>
      <c r="L73" s="214">
        <v>2</v>
      </c>
      <c r="M73" s="214">
        <v>24</v>
      </c>
      <c r="N73" s="214">
        <v>21.3</v>
      </c>
      <c r="O73" s="214">
        <v>64.3</v>
      </c>
      <c r="P73" s="214" t="s">
        <v>368</v>
      </c>
    </row>
    <row r="74" spans="1:16" x14ac:dyDescent="0.4">
      <c r="A74" s="228" t="s">
        <v>255</v>
      </c>
      <c r="B74" s="228">
        <v>8</v>
      </c>
      <c r="C74" s="228">
        <v>2</v>
      </c>
      <c r="D74" s="228">
        <v>25.714285714285715</v>
      </c>
      <c r="E74" s="228">
        <v>16.2</v>
      </c>
      <c r="F74" s="228">
        <v>84.7</v>
      </c>
      <c r="G74" s="228" t="s">
        <v>461</v>
      </c>
      <c r="J74" s="309" t="s">
        <v>255</v>
      </c>
      <c r="K74" s="309">
        <v>4</v>
      </c>
      <c r="L74" s="309">
        <v>5.5</v>
      </c>
      <c r="M74" s="309">
        <v>25.454545454545453</v>
      </c>
      <c r="N74" s="309">
        <v>40</v>
      </c>
      <c r="O74" s="309">
        <v>64.7</v>
      </c>
      <c r="P74" s="309" t="s">
        <v>368</v>
      </c>
    </row>
    <row r="75" spans="1:16" x14ac:dyDescent="0.4">
      <c r="A75" s="267" t="s">
        <v>255</v>
      </c>
      <c r="B75" s="267">
        <v>2.5</v>
      </c>
      <c r="C75" s="267">
        <v>8</v>
      </c>
      <c r="D75" s="267">
        <v>25.90909090909091</v>
      </c>
      <c r="E75" s="267">
        <v>20</v>
      </c>
      <c r="F75" s="267">
        <v>86.3</v>
      </c>
      <c r="G75" s="267" t="s">
        <v>461</v>
      </c>
      <c r="J75" s="295" t="s">
        <v>255</v>
      </c>
      <c r="K75" s="295">
        <v>4.5</v>
      </c>
      <c r="L75" s="295">
        <v>5.5</v>
      </c>
      <c r="M75" s="295">
        <v>26.301369863013697</v>
      </c>
      <c r="N75" s="295">
        <v>43.7</v>
      </c>
      <c r="O75" s="295">
        <v>65.5</v>
      </c>
      <c r="P75" s="295" t="s">
        <v>368</v>
      </c>
    </row>
    <row r="76" spans="1:16" x14ac:dyDescent="0.4">
      <c r="A76" s="267" t="s">
        <v>255</v>
      </c>
      <c r="B76" s="267">
        <v>8</v>
      </c>
      <c r="C76" s="267">
        <v>2.5</v>
      </c>
      <c r="D76" s="267">
        <v>25.90909090909091</v>
      </c>
      <c r="E76" s="267">
        <v>20</v>
      </c>
      <c r="F76" s="267">
        <v>86.3</v>
      </c>
      <c r="G76" s="267" t="s">
        <v>461</v>
      </c>
      <c r="J76" s="256" t="s">
        <v>255</v>
      </c>
      <c r="K76" s="256">
        <v>2.5</v>
      </c>
      <c r="L76" s="256">
        <v>6</v>
      </c>
      <c r="M76" s="256">
        <v>25.11627906976744</v>
      </c>
      <c r="N76" s="256">
        <v>25.6</v>
      </c>
      <c r="O76" s="256">
        <v>65.900000000000006</v>
      </c>
      <c r="P76" s="256" t="s">
        <v>368</v>
      </c>
    </row>
    <row r="77" spans="1:16" x14ac:dyDescent="0.4">
      <c r="A77" s="193" t="s">
        <v>255</v>
      </c>
      <c r="B77" s="193">
        <v>1.5</v>
      </c>
      <c r="C77" s="193">
        <v>9</v>
      </c>
      <c r="D77" s="193">
        <v>25.714285714285715</v>
      </c>
      <c r="E77" s="193">
        <v>11.700000000000001</v>
      </c>
      <c r="F77" s="193">
        <v>94.1</v>
      </c>
      <c r="G77" s="193" t="s">
        <v>461</v>
      </c>
      <c r="J77" s="256" t="s">
        <v>255</v>
      </c>
      <c r="K77" s="256">
        <v>5.5</v>
      </c>
      <c r="L77" s="256">
        <v>2.5</v>
      </c>
      <c r="M77" s="256">
        <v>25.11627906976744</v>
      </c>
      <c r="N77" s="256">
        <v>25.6</v>
      </c>
      <c r="O77" s="256">
        <v>65.900000000000006</v>
      </c>
      <c r="P77" s="256" t="s">
        <v>368</v>
      </c>
    </row>
    <row r="78" spans="1:16" x14ac:dyDescent="0.4">
      <c r="A78" s="193" t="s">
        <v>255</v>
      </c>
      <c r="B78" s="193">
        <v>9</v>
      </c>
      <c r="C78" s="193">
        <v>1.5</v>
      </c>
      <c r="D78" s="193">
        <v>25.714285714285715</v>
      </c>
      <c r="E78" s="193">
        <v>11.700000000000001</v>
      </c>
      <c r="F78" s="193">
        <v>94.1</v>
      </c>
      <c r="G78" s="193" t="s">
        <v>461</v>
      </c>
      <c r="J78" s="261" t="s">
        <v>255</v>
      </c>
      <c r="K78" s="261">
        <v>5</v>
      </c>
      <c r="L78" s="261">
        <v>5.5</v>
      </c>
      <c r="M78" s="261">
        <v>26.666666666666668</v>
      </c>
      <c r="N78" s="261">
        <v>47.599999999999994</v>
      </c>
      <c r="O78" s="261">
        <v>66.7</v>
      </c>
      <c r="P78" s="261" t="s">
        <v>368</v>
      </c>
    </row>
    <row r="79" spans="1:16" x14ac:dyDescent="0.4">
      <c r="A79" s="115" t="s">
        <v>255</v>
      </c>
      <c r="B79" s="115">
        <v>1</v>
      </c>
      <c r="C79" s="115">
        <v>6</v>
      </c>
      <c r="D79" s="115">
        <v>23.333333333333332</v>
      </c>
      <c r="E79" s="115">
        <v>11.5</v>
      </c>
      <c r="F79" s="115">
        <v>61.199999999999996</v>
      </c>
      <c r="G79" s="115" t="s">
        <v>365</v>
      </c>
      <c r="J79" s="291" t="s">
        <v>255</v>
      </c>
      <c r="K79" s="291">
        <v>3</v>
      </c>
      <c r="L79" s="291">
        <v>6</v>
      </c>
      <c r="M79" s="291">
        <v>25.882352941176471</v>
      </c>
      <c r="N79" s="291">
        <v>29.799999999999997</v>
      </c>
      <c r="O79" s="291">
        <v>67.100000000000009</v>
      </c>
      <c r="P79" s="291" t="s">
        <v>368</v>
      </c>
    </row>
    <row r="80" spans="1:16" x14ac:dyDescent="0.4">
      <c r="A80" s="115" t="s">
        <v>255</v>
      </c>
      <c r="B80" s="115">
        <v>5.5</v>
      </c>
      <c r="C80" s="115">
        <v>1</v>
      </c>
      <c r="D80" s="115">
        <v>23.333333333333332</v>
      </c>
      <c r="E80" s="115">
        <v>11.5</v>
      </c>
      <c r="F80" s="115">
        <v>61.199999999999996</v>
      </c>
      <c r="G80" s="115" t="s">
        <v>365</v>
      </c>
      <c r="J80" s="291" t="s">
        <v>255</v>
      </c>
      <c r="K80" s="291">
        <v>5.5</v>
      </c>
      <c r="L80" s="291">
        <v>3</v>
      </c>
      <c r="M80" s="291">
        <v>25.882352941176471</v>
      </c>
      <c r="N80" s="291">
        <v>29.799999999999997</v>
      </c>
      <c r="O80" s="291">
        <v>67.100000000000009</v>
      </c>
      <c r="P80" s="291" t="s">
        <v>368</v>
      </c>
    </row>
    <row r="81" spans="1:16" x14ac:dyDescent="0.4">
      <c r="A81" s="120" t="s">
        <v>255</v>
      </c>
      <c r="B81" s="120">
        <v>1</v>
      </c>
      <c r="C81" s="120">
        <v>6.5</v>
      </c>
      <c r="D81" s="120">
        <v>23.333333333333332</v>
      </c>
      <c r="E81" s="120">
        <v>10.7</v>
      </c>
      <c r="F81" s="120">
        <v>66.3</v>
      </c>
      <c r="G81" s="120" t="s">
        <v>365</v>
      </c>
      <c r="J81" s="229" t="s">
        <v>255</v>
      </c>
      <c r="K81" s="229">
        <v>5.5</v>
      </c>
      <c r="L81" s="229">
        <v>5.5</v>
      </c>
      <c r="M81" s="229">
        <v>26.966292134831459</v>
      </c>
      <c r="N81" s="229">
        <v>51.4</v>
      </c>
      <c r="O81" s="229">
        <v>67.800000000000011</v>
      </c>
      <c r="P81" s="229" t="s">
        <v>368</v>
      </c>
    </row>
    <row r="82" spans="1:16" x14ac:dyDescent="0.4">
      <c r="A82" s="120" t="s">
        <v>255</v>
      </c>
      <c r="B82" s="120">
        <v>6</v>
      </c>
      <c r="C82" s="120">
        <v>1</v>
      </c>
      <c r="D82" s="120">
        <v>23.333333333333332</v>
      </c>
      <c r="E82" s="120">
        <v>10.7</v>
      </c>
      <c r="F82" s="120">
        <v>66.3</v>
      </c>
      <c r="G82" s="120" t="s">
        <v>365</v>
      </c>
      <c r="J82" s="325" t="s">
        <v>255</v>
      </c>
      <c r="K82" s="325">
        <v>3.5</v>
      </c>
      <c r="L82" s="325">
        <v>6</v>
      </c>
      <c r="M82" s="325">
        <v>25.862068965517242</v>
      </c>
      <c r="N82" s="325">
        <v>33.300000000000004</v>
      </c>
      <c r="O82" s="325">
        <v>68.2</v>
      </c>
      <c r="P82" s="325" t="s">
        <v>368</v>
      </c>
    </row>
    <row r="83" spans="1:16" x14ac:dyDescent="0.4">
      <c r="A83" s="217" t="s">
        <v>255</v>
      </c>
      <c r="B83" s="217">
        <v>2</v>
      </c>
      <c r="C83" s="217">
        <v>6.5</v>
      </c>
      <c r="D83" s="217">
        <v>25.714285714285715</v>
      </c>
      <c r="E83" s="217">
        <v>19.8</v>
      </c>
      <c r="F83" s="217">
        <v>69.399999999999991</v>
      </c>
      <c r="G83" s="217" t="s">
        <v>365</v>
      </c>
      <c r="J83" s="325" t="s">
        <v>255</v>
      </c>
      <c r="K83" s="325">
        <v>5.5</v>
      </c>
      <c r="L83" s="325">
        <v>3.5</v>
      </c>
      <c r="M83" s="325">
        <v>25.862068965517242</v>
      </c>
      <c r="N83" s="325">
        <v>33.300000000000004</v>
      </c>
      <c r="O83" s="325">
        <v>68.2</v>
      </c>
      <c r="P83" s="325" t="s">
        <v>368</v>
      </c>
    </row>
    <row r="84" spans="1:16" x14ac:dyDescent="0.4">
      <c r="A84" s="217" t="s">
        <v>255</v>
      </c>
      <c r="B84" s="217">
        <v>6</v>
      </c>
      <c r="C84" s="217">
        <v>2</v>
      </c>
      <c r="D84" s="217">
        <v>25.714285714285715</v>
      </c>
      <c r="E84" s="217">
        <v>19.8</v>
      </c>
      <c r="F84" s="217">
        <v>69.399999999999991</v>
      </c>
      <c r="G84" s="217" t="s">
        <v>365</v>
      </c>
      <c r="J84" s="340" t="s">
        <v>255</v>
      </c>
      <c r="K84" s="340">
        <v>4</v>
      </c>
      <c r="L84" s="340">
        <v>6</v>
      </c>
      <c r="M84" s="340">
        <v>25.970149253731343</v>
      </c>
      <c r="N84" s="340">
        <v>37.6</v>
      </c>
      <c r="O84" s="340">
        <v>69.8</v>
      </c>
      <c r="P84" s="340" t="s">
        <v>368</v>
      </c>
    </row>
    <row r="85" spans="1:16" x14ac:dyDescent="0.4">
      <c r="A85" s="220" t="s">
        <v>255</v>
      </c>
      <c r="B85" s="220">
        <v>2</v>
      </c>
      <c r="C85" s="220">
        <v>7</v>
      </c>
      <c r="D85" s="220">
        <v>25.714285714285715</v>
      </c>
      <c r="E85" s="220">
        <v>18.399999999999999</v>
      </c>
      <c r="F85" s="220">
        <v>74.5</v>
      </c>
      <c r="G85" s="220" t="s">
        <v>365</v>
      </c>
      <c r="J85" s="316" t="s">
        <v>255</v>
      </c>
      <c r="K85" s="316">
        <v>4.5</v>
      </c>
      <c r="L85" s="316">
        <v>6</v>
      </c>
      <c r="M85" s="316">
        <v>26.4</v>
      </c>
      <c r="N85" s="316">
        <v>41.4</v>
      </c>
      <c r="O85" s="316">
        <v>71</v>
      </c>
      <c r="P85" s="316" t="s">
        <v>368</v>
      </c>
    </row>
    <row r="86" spans="1:16" x14ac:dyDescent="0.4">
      <c r="A86" s="220" t="s">
        <v>255</v>
      </c>
      <c r="B86" s="220">
        <v>6.5</v>
      </c>
      <c r="C86" s="220">
        <v>2</v>
      </c>
      <c r="D86" s="220">
        <v>25.714285714285715</v>
      </c>
      <c r="E86" s="220">
        <v>18.399999999999999</v>
      </c>
      <c r="F86" s="220">
        <v>74.5</v>
      </c>
      <c r="G86" s="220" t="s">
        <v>365</v>
      </c>
      <c r="J86" s="286" t="s">
        <v>255</v>
      </c>
      <c r="K86" s="286">
        <v>5</v>
      </c>
      <c r="L86" s="286">
        <v>6</v>
      </c>
      <c r="M86" s="286">
        <v>26.746987951807228</v>
      </c>
      <c r="N86" s="286">
        <v>45.1</v>
      </c>
      <c r="O86" s="286">
        <v>72.2</v>
      </c>
      <c r="P86" s="286" t="s">
        <v>368</v>
      </c>
    </row>
    <row r="87" spans="1:16" x14ac:dyDescent="0.4">
      <c r="A87" s="260" t="s">
        <v>255</v>
      </c>
      <c r="B87" s="260">
        <v>2.5</v>
      </c>
      <c r="C87" s="260">
        <v>7</v>
      </c>
      <c r="D87" s="260">
        <v>25.90909090909091</v>
      </c>
      <c r="E87" s="260">
        <v>22.7</v>
      </c>
      <c r="F87" s="260">
        <v>76.099999999999994</v>
      </c>
      <c r="G87" s="260" t="s">
        <v>365</v>
      </c>
      <c r="J87" s="250" t="s">
        <v>255</v>
      </c>
      <c r="K87" s="250">
        <v>5.5</v>
      </c>
      <c r="L87" s="250">
        <v>6</v>
      </c>
      <c r="M87" s="250">
        <v>27.032967032967033</v>
      </c>
      <c r="N87" s="250">
        <v>48.699999999999996</v>
      </c>
      <c r="O87" s="250">
        <v>73.3</v>
      </c>
      <c r="P87" s="250" t="s">
        <v>368</v>
      </c>
    </row>
    <row r="88" spans="1:16" x14ac:dyDescent="0.4">
      <c r="A88" s="260" t="s">
        <v>255</v>
      </c>
      <c r="B88" s="260">
        <v>6.5</v>
      </c>
      <c r="C88" s="260">
        <v>2.5</v>
      </c>
      <c r="D88" s="260">
        <v>25.90909090909091</v>
      </c>
      <c r="E88" s="260">
        <v>22.7</v>
      </c>
      <c r="F88" s="260">
        <v>76.099999999999994</v>
      </c>
      <c r="G88" s="260" t="s">
        <v>365</v>
      </c>
      <c r="J88" s="327" t="s">
        <v>255</v>
      </c>
      <c r="K88" s="327">
        <v>3.5</v>
      </c>
      <c r="L88" s="327">
        <v>6.5</v>
      </c>
      <c r="M88" s="327">
        <v>26</v>
      </c>
      <c r="N88" s="327">
        <v>31.900000000000002</v>
      </c>
      <c r="O88" s="327">
        <v>73.7</v>
      </c>
      <c r="P88" s="327" t="s">
        <v>368</v>
      </c>
    </row>
    <row r="89" spans="1:16" x14ac:dyDescent="0.4">
      <c r="A89" s="329" t="s">
        <v>255</v>
      </c>
      <c r="B89" s="329">
        <v>3.5</v>
      </c>
      <c r="C89" s="329">
        <v>7</v>
      </c>
      <c r="D89" s="329">
        <v>26</v>
      </c>
      <c r="E89" s="329">
        <v>29.9</v>
      </c>
      <c r="F89" s="329">
        <v>78.8</v>
      </c>
      <c r="G89" s="329" t="s">
        <v>365</v>
      </c>
      <c r="J89" s="327" t="s">
        <v>255</v>
      </c>
      <c r="K89" s="327">
        <v>6</v>
      </c>
      <c r="L89" s="327">
        <v>3.5</v>
      </c>
      <c r="M89" s="327">
        <v>26</v>
      </c>
      <c r="N89" s="327">
        <v>31.900000000000002</v>
      </c>
      <c r="O89" s="327">
        <v>73.7</v>
      </c>
      <c r="P89" s="327" t="s">
        <v>368</v>
      </c>
    </row>
    <row r="90" spans="1:16" x14ac:dyDescent="0.4">
      <c r="A90" s="329" t="s">
        <v>255</v>
      </c>
      <c r="B90" s="329">
        <v>6.5</v>
      </c>
      <c r="C90" s="329">
        <v>3.5</v>
      </c>
      <c r="D90" s="329">
        <v>26</v>
      </c>
      <c r="E90" s="329">
        <v>29.9</v>
      </c>
      <c r="F90" s="329">
        <v>78.8</v>
      </c>
      <c r="G90" s="329" t="s">
        <v>365</v>
      </c>
      <c r="J90" s="225" t="s">
        <v>255</v>
      </c>
      <c r="K90" s="225">
        <v>6</v>
      </c>
      <c r="L90" s="225">
        <v>6</v>
      </c>
      <c r="M90" s="225">
        <v>26.938775510204081</v>
      </c>
      <c r="N90" s="225">
        <v>51.6</v>
      </c>
      <c r="O90" s="225">
        <v>74.5</v>
      </c>
      <c r="P90" s="225" t="s">
        <v>368</v>
      </c>
    </row>
    <row r="91" spans="1:16" x14ac:dyDescent="0.4">
      <c r="A91" s="264" t="s">
        <v>255</v>
      </c>
      <c r="B91" s="264">
        <v>2.5</v>
      </c>
      <c r="C91" s="264">
        <v>7.5</v>
      </c>
      <c r="D91" s="264">
        <v>25.90909090909091</v>
      </c>
      <c r="E91" s="264">
        <v>21.3</v>
      </c>
      <c r="F91" s="264">
        <v>81.2</v>
      </c>
      <c r="G91" s="264" t="s">
        <v>365</v>
      </c>
      <c r="J91" s="353" t="s">
        <v>255</v>
      </c>
      <c r="K91" s="353">
        <v>4</v>
      </c>
      <c r="L91" s="353">
        <v>6.5</v>
      </c>
      <c r="M91" s="353">
        <v>25.970149253731343</v>
      </c>
      <c r="N91" s="353">
        <v>35.099999999999994</v>
      </c>
      <c r="O91" s="353">
        <v>74.900000000000006</v>
      </c>
      <c r="P91" s="353" t="s">
        <v>368</v>
      </c>
    </row>
    <row r="92" spans="1:16" x14ac:dyDescent="0.4">
      <c r="A92" s="264" t="s">
        <v>255</v>
      </c>
      <c r="B92" s="264">
        <v>7</v>
      </c>
      <c r="C92" s="264">
        <v>2.5</v>
      </c>
      <c r="D92" s="264">
        <v>25.90909090909091</v>
      </c>
      <c r="E92" s="264">
        <v>21.3</v>
      </c>
      <c r="F92" s="264">
        <v>81.2</v>
      </c>
      <c r="G92" s="264" t="s">
        <v>365</v>
      </c>
      <c r="J92" s="332" t="s">
        <v>255</v>
      </c>
      <c r="K92" s="332">
        <v>4.5</v>
      </c>
      <c r="L92" s="332">
        <v>6.5</v>
      </c>
      <c r="M92" s="332">
        <v>26.4</v>
      </c>
      <c r="N92" s="332">
        <v>38.700000000000003</v>
      </c>
      <c r="O92" s="332">
        <v>76.099999999999994</v>
      </c>
      <c r="P92" s="332" t="s">
        <v>368</v>
      </c>
    </row>
    <row r="93" spans="1:16" x14ac:dyDescent="0.4">
      <c r="A93" s="148" t="s">
        <v>255</v>
      </c>
      <c r="B93" s="148">
        <v>5</v>
      </c>
      <c r="C93" s="148">
        <v>4</v>
      </c>
      <c r="D93" s="148">
        <v>26.153846153846153</v>
      </c>
      <c r="E93" s="148">
        <v>60</v>
      </c>
      <c r="F93" s="148">
        <v>51</v>
      </c>
      <c r="G93" s="148" t="s">
        <v>364</v>
      </c>
      <c r="J93" s="303" t="s">
        <v>255</v>
      </c>
      <c r="K93" s="303">
        <v>5</v>
      </c>
      <c r="L93" s="303">
        <v>6.5</v>
      </c>
      <c r="M93" s="303">
        <v>26.428571428571427</v>
      </c>
      <c r="N93" s="303">
        <v>42.4</v>
      </c>
      <c r="O93" s="303">
        <v>77.600000000000009</v>
      </c>
      <c r="P93" s="303" t="s">
        <v>368</v>
      </c>
    </row>
    <row r="94" spans="1:16" x14ac:dyDescent="0.4">
      <c r="A94" s="126" t="s">
        <v>255</v>
      </c>
      <c r="B94" s="126">
        <v>5.5</v>
      </c>
      <c r="C94" s="126">
        <v>4</v>
      </c>
      <c r="D94" s="126">
        <v>26.428571428571427</v>
      </c>
      <c r="E94" s="126">
        <v>63.6</v>
      </c>
      <c r="F94" s="126">
        <v>51.800000000000004</v>
      </c>
      <c r="G94" s="126" t="s">
        <v>364</v>
      </c>
      <c r="J94" s="280" t="s">
        <v>255</v>
      </c>
      <c r="K94" s="280">
        <v>5.5</v>
      </c>
      <c r="L94" s="280">
        <v>6.5</v>
      </c>
      <c r="M94" s="280">
        <v>26.739130434782609</v>
      </c>
      <c r="N94" s="280">
        <v>45.800000000000004</v>
      </c>
      <c r="O94" s="280">
        <v>78.8</v>
      </c>
      <c r="P94" s="280" t="s">
        <v>368</v>
      </c>
    </row>
    <row r="95" spans="1:16" x14ac:dyDescent="0.4">
      <c r="A95" s="112" t="s">
        <v>255</v>
      </c>
      <c r="B95" s="112">
        <v>6</v>
      </c>
      <c r="C95" s="112">
        <v>4</v>
      </c>
      <c r="D95" s="112">
        <v>26.373626373626372</v>
      </c>
      <c r="E95" s="112">
        <v>67.400000000000006</v>
      </c>
      <c r="F95" s="112">
        <v>52.900000000000006</v>
      </c>
      <c r="G95" s="112" t="s">
        <v>364</v>
      </c>
      <c r="J95" s="248" t="s">
        <v>255</v>
      </c>
      <c r="K95" s="248">
        <v>6</v>
      </c>
      <c r="L95" s="248">
        <v>6.5</v>
      </c>
      <c r="M95" s="248">
        <v>27</v>
      </c>
      <c r="N95" s="248">
        <v>49</v>
      </c>
      <c r="O95" s="248">
        <v>80</v>
      </c>
      <c r="P95" s="248" t="s">
        <v>368</v>
      </c>
    </row>
    <row r="96" spans="1:16" x14ac:dyDescent="0.4">
      <c r="A96" s="104" t="s">
        <v>255</v>
      </c>
      <c r="B96" s="104">
        <v>6.5</v>
      </c>
      <c r="C96" s="104">
        <v>4</v>
      </c>
      <c r="D96" s="104">
        <v>27.272727272727273</v>
      </c>
      <c r="E96" s="104">
        <v>72.3</v>
      </c>
      <c r="F96" s="104">
        <v>53.7</v>
      </c>
      <c r="G96" s="104" t="s">
        <v>364</v>
      </c>
      <c r="J96" s="218" t="s">
        <v>255</v>
      </c>
      <c r="K96" s="218">
        <v>6.5</v>
      </c>
      <c r="L96" s="218">
        <v>6.5</v>
      </c>
      <c r="M96" s="218">
        <v>27.476635514018692</v>
      </c>
      <c r="N96" s="218">
        <v>51.9</v>
      </c>
      <c r="O96" s="218">
        <v>80.800000000000011</v>
      </c>
      <c r="P96" s="218" t="s">
        <v>368</v>
      </c>
    </row>
    <row r="97" spans="1:16" x14ac:dyDescent="0.4">
      <c r="A97" s="208" t="s">
        <v>255</v>
      </c>
      <c r="B97" s="208">
        <v>7</v>
      </c>
      <c r="C97" s="208">
        <v>4</v>
      </c>
      <c r="D97" s="208">
        <v>28.571428571428573</v>
      </c>
      <c r="E97" s="208">
        <v>76.099999999999994</v>
      </c>
      <c r="F97" s="208">
        <v>54.1</v>
      </c>
      <c r="G97" s="208" t="s">
        <v>364</v>
      </c>
      <c r="J97" s="320" t="s">
        <v>255</v>
      </c>
      <c r="K97" s="320">
        <v>5</v>
      </c>
      <c r="L97" s="320">
        <v>7</v>
      </c>
      <c r="M97" s="320">
        <v>26.823529411764707</v>
      </c>
      <c r="N97" s="320">
        <v>40.300000000000004</v>
      </c>
      <c r="O97" s="320">
        <v>82.699999999999989</v>
      </c>
      <c r="P97" s="320" t="s">
        <v>368</v>
      </c>
    </row>
    <row r="98" spans="1:16" x14ac:dyDescent="0.4">
      <c r="A98" s="154" t="s">
        <v>255</v>
      </c>
      <c r="B98" s="154">
        <v>5.5</v>
      </c>
      <c r="C98" s="154">
        <v>4.5</v>
      </c>
      <c r="D98" s="154">
        <v>26.511627906976745</v>
      </c>
      <c r="E98" s="154">
        <v>58.9</v>
      </c>
      <c r="F98" s="154">
        <v>57.3</v>
      </c>
      <c r="G98" s="154" t="s">
        <v>364</v>
      </c>
      <c r="J98" s="298" t="s">
        <v>255</v>
      </c>
      <c r="K98" s="298">
        <v>5.5</v>
      </c>
      <c r="L98" s="298">
        <v>7</v>
      </c>
      <c r="M98" s="298">
        <v>27.096774193548388</v>
      </c>
      <c r="N98" s="298">
        <v>43.5</v>
      </c>
      <c r="O98" s="298">
        <v>83.899999999999991</v>
      </c>
      <c r="P98" s="298" t="s">
        <v>368</v>
      </c>
    </row>
    <row r="99" spans="1:16" x14ac:dyDescent="0.4">
      <c r="A99" s="130" t="s">
        <v>255</v>
      </c>
      <c r="B99" s="130">
        <v>6</v>
      </c>
      <c r="C99" s="130">
        <v>4.5</v>
      </c>
      <c r="D99" s="130">
        <v>26.808510638297872</v>
      </c>
      <c r="E99" s="130">
        <v>63.1</v>
      </c>
      <c r="F99" s="130">
        <v>58.4</v>
      </c>
      <c r="G99" s="130" t="s">
        <v>364</v>
      </c>
      <c r="J99" s="273" t="s">
        <v>255</v>
      </c>
      <c r="K99" s="273">
        <v>6</v>
      </c>
      <c r="L99" s="273">
        <v>7</v>
      </c>
      <c r="M99" s="273">
        <v>27.058823529411764</v>
      </c>
      <c r="N99" s="273">
        <v>46.800000000000004</v>
      </c>
      <c r="O99" s="273">
        <v>85.5</v>
      </c>
      <c r="P99" s="273" t="s">
        <v>368</v>
      </c>
    </row>
    <row r="100" spans="1:16" x14ac:dyDescent="0.4">
      <c r="A100" s="116" t="s">
        <v>255</v>
      </c>
      <c r="B100" s="116">
        <v>6.5</v>
      </c>
      <c r="C100" s="116">
        <v>4.5</v>
      </c>
      <c r="D100" s="116">
        <v>27.326732673267326</v>
      </c>
      <c r="E100" s="116">
        <v>66.900000000000006</v>
      </c>
      <c r="F100" s="116">
        <v>59.199999999999996</v>
      </c>
      <c r="G100" s="116" t="s">
        <v>364</v>
      </c>
      <c r="J100" s="246" t="s">
        <v>255</v>
      </c>
      <c r="K100" s="246">
        <v>6.5</v>
      </c>
      <c r="L100" s="246">
        <v>7</v>
      </c>
      <c r="M100" s="246">
        <v>27.522935779816514</v>
      </c>
      <c r="N100" s="246">
        <v>49.5</v>
      </c>
      <c r="O100" s="246">
        <v>86.3</v>
      </c>
      <c r="P100" s="246" t="s">
        <v>368</v>
      </c>
    </row>
    <row r="101" spans="1:16" x14ac:dyDescent="0.4">
      <c r="A101" s="108" t="s">
        <v>255</v>
      </c>
      <c r="B101" s="108">
        <v>7</v>
      </c>
      <c r="C101" s="108">
        <v>4.5</v>
      </c>
      <c r="D101" s="108">
        <v>27.777777777777779</v>
      </c>
      <c r="E101" s="108">
        <v>70.599999999999994</v>
      </c>
      <c r="F101" s="108">
        <v>60</v>
      </c>
      <c r="G101" s="108" t="s">
        <v>364</v>
      </c>
      <c r="J101" s="215" t="s">
        <v>255</v>
      </c>
      <c r="K101" s="215">
        <v>7</v>
      </c>
      <c r="L101" s="215">
        <v>7</v>
      </c>
      <c r="M101" s="215">
        <v>27.692307692307693</v>
      </c>
      <c r="N101" s="215">
        <v>52.5</v>
      </c>
      <c r="O101" s="215">
        <v>87.5</v>
      </c>
      <c r="P101" s="215" t="s">
        <v>368</v>
      </c>
    </row>
    <row r="102" spans="1:16" x14ac:dyDescent="0.4">
      <c r="A102" s="195" t="s">
        <v>255</v>
      </c>
      <c r="B102" s="195">
        <v>5.5</v>
      </c>
      <c r="C102" s="195">
        <v>5</v>
      </c>
      <c r="D102" s="195">
        <v>26.59090909090909</v>
      </c>
      <c r="E102" s="195">
        <v>55.000000000000007</v>
      </c>
      <c r="F102" s="195">
        <v>62.7</v>
      </c>
      <c r="G102" s="195" t="s">
        <v>364</v>
      </c>
      <c r="J102" s="239" t="s">
        <v>255</v>
      </c>
      <c r="K102" s="239">
        <v>7</v>
      </c>
      <c r="L102" s="239">
        <v>7.5</v>
      </c>
      <c r="M102" s="239">
        <v>28.235294117647058</v>
      </c>
      <c r="N102" s="239">
        <v>50.2</v>
      </c>
      <c r="O102" s="239">
        <v>92.9</v>
      </c>
      <c r="P102" s="239" t="s">
        <v>368</v>
      </c>
    </row>
    <row r="103" spans="1:16" x14ac:dyDescent="0.4">
      <c r="A103" s="159" t="s">
        <v>255</v>
      </c>
      <c r="B103" s="159">
        <v>6</v>
      </c>
      <c r="C103" s="159">
        <v>5</v>
      </c>
      <c r="D103" s="159">
        <v>26.875</v>
      </c>
      <c r="E103" s="159">
        <v>58.9</v>
      </c>
      <c r="F103" s="159">
        <v>63.9</v>
      </c>
      <c r="G103" s="159" t="s">
        <v>364</v>
      </c>
      <c r="J103" s="239" t="s">
        <v>255</v>
      </c>
      <c r="K103" s="239">
        <v>7.5</v>
      </c>
      <c r="L103" s="239">
        <v>7</v>
      </c>
      <c r="M103" s="239">
        <v>28.235294117647058</v>
      </c>
      <c r="N103" s="239">
        <v>50.2</v>
      </c>
      <c r="O103" s="239">
        <v>92.9</v>
      </c>
      <c r="P103" s="239" t="s">
        <v>368</v>
      </c>
    </row>
    <row r="104" spans="1:16" x14ac:dyDescent="0.4">
      <c r="A104" s="136" t="s">
        <v>255</v>
      </c>
      <c r="B104" s="136">
        <v>6.5</v>
      </c>
      <c r="C104" s="136">
        <v>5</v>
      </c>
      <c r="D104" s="136">
        <v>27.692307692307693</v>
      </c>
      <c r="E104" s="136">
        <v>63</v>
      </c>
      <c r="F104" s="136">
        <v>64.7</v>
      </c>
      <c r="G104" s="136" t="s">
        <v>364</v>
      </c>
      <c r="J104" s="207" t="s">
        <v>255</v>
      </c>
      <c r="K104" s="207">
        <v>7.5</v>
      </c>
      <c r="L104" s="207">
        <v>7.5</v>
      </c>
      <c r="M104" s="207">
        <v>28.59375</v>
      </c>
      <c r="N104" s="207">
        <v>53.300000000000004</v>
      </c>
      <c r="O104" s="207">
        <v>94.1</v>
      </c>
      <c r="P104" s="207" t="s">
        <v>368</v>
      </c>
    </row>
    <row r="105" spans="1:16" x14ac:dyDescent="0.4">
      <c r="A105" s="122" t="s">
        <v>255</v>
      </c>
      <c r="B105" s="122">
        <v>7</v>
      </c>
      <c r="C105" s="122">
        <v>5</v>
      </c>
      <c r="D105" s="122">
        <v>28.108108108108109</v>
      </c>
      <c r="E105" s="122">
        <v>66.5</v>
      </c>
      <c r="F105" s="122">
        <v>65.5</v>
      </c>
      <c r="G105" s="122" t="s">
        <v>364</v>
      </c>
      <c r="J105" s="258" t="s">
        <v>255</v>
      </c>
      <c r="K105" s="258">
        <v>2.5</v>
      </c>
      <c r="L105" s="258">
        <v>6.5</v>
      </c>
      <c r="M105" s="258">
        <v>25.90909090909091</v>
      </c>
      <c r="N105" s="258">
        <v>24.3</v>
      </c>
      <c r="O105" s="258">
        <v>71</v>
      </c>
      <c r="P105" s="258" t="s">
        <v>367</v>
      </c>
    </row>
    <row r="106" spans="1:16" x14ac:dyDescent="0.4">
      <c r="A106" s="191" t="s">
        <v>255</v>
      </c>
      <c r="B106" s="191">
        <v>6</v>
      </c>
      <c r="C106" s="191">
        <v>5.5</v>
      </c>
      <c r="D106" s="191">
        <v>27.216494845360824</v>
      </c>
      <c r="E106" s="191">
        <v>55.1</v>
      </c>
      <c r="F106" s="191">
        <v>69</v>
      </c>
      <c r="G106" s="191" t="s">
        <v>364</v>
      </c>
      <c r="J106" s="258" t="s">
        <v>255</v>
      </c>
      <c r="K106" s="258">
        <v>6</v>
      </c>
      <c r="L106" s="258">
        <v>2.5</v>
      </c>
      <c r="M106" s="258">
        <v>25.90909090909091</v>
      </c>
      <c r="N106" s="258">
        <v>24.3</v>
      </c>
      <c r="O106" s="258">
        <v>71</v>
      </c>
      <c r="P106" s="258" t="s">
        <v>367</v>
      </c>
    </row>
    <row r="107" spans="1:16" x14ac:dyDescent="0.4">
      <c r="A107" s="163" t="s">
        <v>255</v>
      </c>
      <c r="B107" s="163">
        <v>6.5</v>
      </c>
      <c r="C107" s="163">
        <v>5.5</v>
      </c>
      <c r="D107" s="163">
        <v>27.428571428571427</v>
      </c>
      <c r="E107" s="163">
        <v>58.699999999999996</v>
      </c>
      <c r="F107" s="163">
        <v>70.199999999999989</v>
      </c>
      <c r="G107" s="163" t="s">
        <v>364</v>
      </c>
      <c r="J107" s="294" t="s">
        <v>255</v>
      </c>
      <c r="K107" s="294">
        <v>3</v>
      </c>
      <c r="L107" s="294">
        <v>6.5</v>
      </c>
      <c r="M107" s="294">
        <v>25.882352941176471</v>
      </c>
      <c r="N107" s="294">
        <v>27.700000000000003</v>
      </c>
      <c r="O107" s="294">
        <v>72.2</v>
      </c>
      <c r="P107" s="294" t="s">
        <v>367</v>
      </c>
    </row>
    <row r="108" spans="1:16" x14ac:dyDescent="0.4">
      <c r="A108" s="140" t="s">
        <v>255</v>
      </c>
      <c r="B108" s="140">
        <v>7</v>
      </c>
      <c r="C108" s="140">
        <v>5.5</v>
      </c>
      <c r="D108" s="140">
        <v>27.857142857142858</v>
      </c>
      <c r="E108" s="140">
        <v>61.9</v>
      </c>
      <c r="F108" s="140">
        <v>71</v>
      </c>
      <c r="G108" s="140" t="s">
        <v>364</v>
      </c>
      <c r="J108" s="294" t="s">
        <v>255</v>
      </c>
      <c r="K108" s="294">
        <v>6</v>
      </c>
      <c r="L108" s="294">
        <v>3</v>
      </c>
      <c r="M108" s="294">
        <v>25.882352941176471</v>
      </c>
      <c r="N108" s="294">
        <v>27.700000000000003</v>
      </c>
      <c r="O108" s="294">
        <v>72.2</v>
      </c>
      <c r="P108" s="294" t="s">
        <v>367</v>
      </c>
    </row>
    <row r="109" spans="1:16" x14ac:dyDescent="0.4">
      <c r="A109" s="184" t="s">
        <v>255</v>
      </c>
      <c r="B109" s="184">
        <v>6.5</v>
      </c>
      <c r="C109" s="184">
        <v>6</v>
      </c>
      <c r="D109" s="184">
        <v>27.476635514018692</v>
      </c>
      <c r="E109" s="184">
        <v>55.400000000000006</v>
      </c>
      <c r="F109" s="184">
        <v>75.7</v>
      </c>
      <c r="G109" s="184" t="s">
        <v>364</v>
      </c>
      <c r="J109" s="297" t="s">
        <v>255</v>
      </c>
      <c r="K109" s="297">
        <v>3</v>
      </c>
      <c r="L109" s="297">
        <v>7</v>
      </c>
      <c r="M109" s="297">
        <v>26.037735849056602</v>
      </c>
      <c r="N109" s="297">
        <v>26.8</v>
      </c>
      <c r="O109" s="297">
        <v>77.600000000000009</v>
      </c>
      <c r="P109" s="297" t="s">
        <v>367</v>
      </c>
    </row>
    <row r="110" spans="1:16" x14ac:dyDescent="0.4">
      <c r="A110" s="167" t="s">
        <v>255</v>
      </c>
      <c r="B110" s="167">
        <v>7</v>
      </c>
      <c r="C110" s="167">
        <v>6</v>
      </c>
      <c r="D110" s="167">
        <v>27.894736842105264</v>
      </c>
      <c r="E110" s="167">
        <v>58.5</v>
      </c>
      <c r="F110" s="167">
        <v>76.5</v>
      </c>
      <c r="G110" s="167" t="s">
        <v>364</v>
      </c>
      <c r="J110" s="297" t="s">
        <v>255</v>
      </c>
      <c r="K110" s="297">
        <v>6.5</v>
      </c>
      <c r="L110" s="297">
        <v>3</v>
      </c>
      <c r="M110" s="297">
        <v>26.037735849056602</v>
      </c>
      <c r="N110" s="297">
        <v>26.8</v>
      </c>
      <c r="O110" s="297">
        <v>77.600000000000009</v>
      </c>
      <c r="P110" s="297" t="s">
        <v>367</v>
      </c>
    </row>
    <row r="111" spans="1:16" x14ac:dyDescent="0.4">
      <c r="A111" s="199" t="s">
        <v>255</v>
      </c>
      <c r="B111" s="199">
        <v>7</v>
      </c>
      <c r="C111" s="199">
        <v>6.5</v>
      </c>
      <c r="D111" s="199">
        <v>27.652173913043477</v>
      </c>
      <c r="E111" s="199">
        <v>55.000000000000007</v>
      </c>
      <c r="F111" s="199">
        <v>82</v>
      </c>
      <c r="G111" s="199" t="s">
        <v>364</v>
      </c>
      <c r="J111" s="329" t="s">
        <v>255</v>
      </c>
      <c r="K111" s="329">
        <v>3.5</v>
      </c>
      <c r="L111" s="329">
        <v>7</v>
      </c>
      <c r="M111" s="329">
        <v>26</v>
      </c>
      <c r="N111" s="329">
        <v>29.9</v>
      </c>
      <c r="O111" s="329">
        <v>78.8</v>
      </c>
      <c r="P111" s="329" t="s">
        <v>367</v>
      </c>
    </row>
    <row r="112" spans="1:16" x14ac:dyDescent="0.4">
      <c r="A112" s="175" t="s">
        <v>255</v>
      </c>
      <c r="B112" s="175">
        <v>7.5</v>
      </c>
      <c r="C112" s="175">
        <v>8</v>
      </c>
      <c r="D112" s="175">
        <v>28.676470588235293</v>
      </c>
      <c r="E112" s="175">
        <v>56.000000000000007</v>
      </c>
      <c r="F112" s="175">
        <v>95.3</v>
      </c>
      <c r="G112" s="175" t="s">
        <v>364</v>
      </c>
      <c r="J112" s="329" t="s">
        <v>255</v>
      </c>
      <c r="K112" s="329">
        <v>6.5</v>
      </c>
      <c r="L112" s="329">
        <v>3.5</v>
      </c>
      <c r="M112" s="329">
        <v>26</v>
      </c>
      <c r="N112" s="329">
        <v>29.9</v>
      </c>
      <c r="O112" s="329">
        <v>78.8</v>
      </c>
      <c r="P112" s="329" t="s">
        <v>367</v>
      </c>
    </row>
    <row r="113" spans="1:16" x14ac:dyDescent="0.4">
      <c r="A113" s="170" t="s">
        <v>255</v>
      </c>
      <c r="B113" s="170">
        <v>7.5</v>
      </c>
      <c r="C113" s="170">
        <v>8.5</v>
      </c>
      <c r="D113" s="170">
        <v>28.95104895104895</v>
      </c>
      <c r="E113" s="170">
        <v>58.4</v>
      </c>
      <c r="F113" s="170">
        <v>96.1</v>
      </c>
      <c r="G113" s="170" t="s">
        <v>364</v>
      </c>
      <c r="J113" s="356" t="s">
        <v>255</v>
      </c>
      <c r="K113" s="356">
        <v>4</v>
      </c>
      <c r="L113" s="356">
        <v>7</v>
      </c>
      <c r="M113" s="356">
        <v>26.086956521739129</v>
      </c>
      <c r="N113" s="356">
        <v>33.700000000000003</v>
      </c>
      <c r="O113" s="356">
        <v>80.400000000000006</v>
      </c>
      <c r="P113" s="356" t="s">
        <v>367</v>
      </c>
    </row>
    <row r="114" spans="1:16" x14ac:dyDescent="0.4">
      <c r="A114" s="144" t="s">
        <v>255</v>
      </c>
      <c r="B114" s="144">
        <v>7.5</v>
      </c>
      <c r="C114" s="144">
        <v>9</v>
      </c>
      <c r="D114" s="144">
        <v>29.403973509933774</v>
      </c>
      <c r="E114" s="144">
        <v>61.1</v>
      </c>
      <c r="F114" s="144">
        <v>96.899999999999991</v>
      </c>
      <c r="G114" s="144" t="s">
        <v>364</v>
      </c>
      <c r="J114" s="344" t="s">
        <v>255</v>
      </c>
      <c r="K114" s="344">
        <v>4.5</v>
      </c>
      <c r="L114" s="344">
        <v>7</v>
      </c>
      <c r="M114" s="344">
        <v>26.493506493506494</v>
      </c>
      <c r="N114" s="344">
        <v>37</v>
      </c>
      <c r="O114" s="344">
        <v>81.599999999999994</v>
      </c>
      <c r="P114" s="344" t="s">
        <v>367</v>
      </c>
    </row>
    <row r="115" spans="1:16" x14ac:dyDescent="0.4">
      <c r="A115" s="265" t="s">
        <v>255</v>
      </c>
      <c r="B115" s="265">
        <v>4.5</v>
      </c>
      <c r="C115" s="265">
        <v>5</v>
      </c>
      <c r="D115" s="265">
        <v>26.301369863013697</v>
      </c>
      <c r="E115" s="265">
        <v>47.4</v>
      </c>
      <c r="F115" s="265">
        <v>60.4</v>
      </c>
      <c r="G115" s="265" t="s">
        <v>368</v>
      </c>
      <c r="J115" s="300" t="s">
        <v>255</v>
      </c>
      <c r="K115" s="300">
        <v>3</v>
      </c>
      <c r="L115" s="300">
        <v>7.5</v>
      </c>
      <c r="M115" s="300">
        <v>26.037735849056602</v>
      </c>
      <c r="N115" s="300">
        <v>25.1</v>
      </c>
      <c r="O115" s="300">
        <v>82.699999999999989</v>
      </c>
      <c r="P115" s="300" t="s">
        <v>367</v>
      </c>
    </row>
    <row r="116" spans="1:16" x14ac:dyDescent="0.4">
      <c r="A116" s="237" t="s">
        <v>255</v>
      </c>
      <c r="B116" s="237">
        <v>5</v>
      </c>
      <c r="C116" s="237">
        <v>5</v>
      </c>
      <c r="D116" s="237">
        <v>26.25</v>
      </c>
      <c r="E116" s="237">
        <v>51</v>
      </c>
      <c r="F116" s="237">
        <v>61.6</v>
      </c>
      <c r="G116" s="237" t="s">
        <v>368</v>
      </c>
      <c r="J116" s="300" t="s">
        <v>255</v>
      </c>
      <c r="K116" s="300">
        <v>7</v>
      </c>
      <c r="L116" s="300">
        <v>3</v>
      </c>
      <c r="M116" s="300">
        <v>26.037735849056602</v>
      </c>
      <c r="N116" s="300">
        <v>25.1</v>
      </c>
      <c r="O116" s="300">
        <v>82.699999999999989</v>
      </c>
      <c r="P116" s="300" t="s">
        <v>367</v>
      </c>
    </row>
    <row r="117" spans="1:16" x14ac:dyDescent="0.4">
      <c r="A117" s="295" t="s">
        <v>255</v>
      </c>
      <c r="B117" s="295">
        <v>4.5</v>
      </c>
      <c r="C117" s="295">
        <v>5.5</v>
      </c>
      <c r="D117" s="295">
        <v>26.301369863013697</v>
      </c>
      <c r="E117" s="295">
        <v>43.7</v>
      </c>
      <c r="F117" s="295">
        <v>65.5</v>
      </c>
      <c r="G117" s="295" t="s">
        <v>368</v>
      </c>
      <c r="J117" s="331" t="s">
        <v>255</v>
      </c>
      <c r="K117" s="331">
        <v>3.5</v>
      </c>
      <c r="L117" s="331">
        <v>7.5</v>
      </c>
      <c r="M117" s="331">
        <v>26.129032258064516</v>
      </c>
      <c r="N117" s="331">
        <v>28.799999999999997</v>
      </c>
      <c r="O117" s="331">
        <v>84.3</v>
      </c>
      <c r="P117" s="331" t="s">
        <v>367</v>
      </c>
    </row>
    <row r="118" spans="1:16" x14ac:dyDescent="0.4">
      <c r="A118" s="261" t="s">
        <v>255</v>
      </c>
      <c r="B118" s="261">
        <v>5</v>
      </c>
      <c r="C118" s="261">
        <v>5.5</v>
      </c>
      <c r="D118" s="261">
        <v>26.666666666666668</v>
      </c>
      <c r="E118" s="261">
        <v>47.599999999999994</v>
      </c>
      <c r="F118" s="261">
        <v>66.7</v>
      </c>
      <c r="G118" s="261" t="s">
        <v>368</v>
      </c>
      <c r="J118" s="331" t="s">
        <v>255</v>
      </c>
      <c r="K118" s="331">
        <v>7</v>
      </c>
      <c r="L118" s="331">
        <v>3.5</v>
      </c>
      <c r="M118" s="331">
        <v>26.129032258064516</v>
      </c>
      <c r="N118" s="331">
        <v>28.799999999999997</v>
      </c>
      <c r="O118" s="331">
        <v>84.3</v>
      </c>
      <c r="P118" s="331" t="s">
        <v>367</v>
      </c>
    </row>
    <row r="119" spans="1:16" x14ac:dyDescent="0.4">
      <c r="A119" s="229" t="s">
        <v>255</v>
      </c>
      <c r="B119" s="229">
        <v>5.5</v>
      </c>
      <c r="C119" s="229">
        <v>5.5</v>
      </c>
      <c r="D119" s="229">
        <v>26.966292134831459</v>
      </c>
      <c r="E119" s="229">
        <v>51.4</v>
      </c>
      <c r="F119" s="229">
        <v>67.800000000000011</v>
      </c>
      <c r="G119" s="229" t="s">
        <v>368</v>
      </c>
      <c r="J119" s="358" t="s">
        <v>255</v>
      </c>
      <c r="K119" s="358">
        <v>4</v>
      </c>
      <c r="L119" s="358">
        <v>7.5</v>
      </c>
      <c r="M119" s="358">
        <v>26.571428571428573</v>
      </c>
      <c r="N119" s="358">
        <v>32.1</v>
      </c>
      <c r="O119" s="358">
        <v>85.5</v>
      </c>
      <c r="P119" s="358" t="s">
        <v>367</v>
      </c>
    </row>
    <row r="120" spans="1:16" x14ac:dyDescent="0.4">
      <c r="A120" s="316" t="s">
        <v>255</v>
      </c>
      <c r="B120" s="316">
        <v>4.5</v>
      </c>
      <c r="C120" s="316">
        <v>6</v>
      </c>
      <c r="D120" s="316">
        <v>26.4</v>
      </c>
      <c r="E120" s="316">
        <v>41.4</v>
      </c>
      <c r="F120" s="316">
        <v>71</v>
      </c>
      <c r="G120" s="316" t="s">
        <v>368</v>
      </c>
      <c r="J120" s="358" t="s">
        <v>255</v>
      </c>
      <c r="K120" s="358">
        <v>7.5</v>
      </c>
      <c r="L120" s="358">
        <v>4</v>
      </c>
      <c r="M120" s="358">
        <v>26.571428571428573</v>
      </c>
      <c r="N120" s="358">
        <v>32.1</v>
      </c>
      <c r="O120" s="358">
        <v>85.5</v>
      </c>
      <c r="P120" s="358" t="s">
        <v>367</v>
      </c>
    </row>
    <row r="121" spans="1:16" x14ac:dyDescent="0.4">
      <c r="A121" s="286" t="s">
        <v>255</v>
      </c>
      <c r="B121" s="286">
        <v>5</v>
      </c>
      <c r="C121" s="286">
        <v>6</v>
      </c>
      <c r="D121" s="286">
        <v>26.746987951807228</v>
      </c>
      <c r="E121" s="286">
        <v>45.1</v>
      </c>
      <c r="F121" s="286">
        <v>72.2</v>
      </c>
      <c r="G121" s="286" t="s">
        <v>368</v>
      </c>
      <c r="J121" s="361" t="s">
        <v>255</v>
      </c>
      <c r="K121" s="361">
        <v>4.5</v>
      </c>
      <c r="L121" s="361">
        <v>7.5</v>
      </c>
      <c r="M121" s="361">
        <v>26.582278481012658</v>
      </c>
      <c r="N121" s="361">
        <v>35.6</v>
      </c>
      <c r="O121" s="361">
        <v>87.1</v>
      </c>
      <c r="P121" s="361" t="s">
        <v>367</v>
      </c>
    </row>
    <row r="122" spans="1:16" x14ac:dyDescent="0.4">
      <c r="A122" s="250" t="s">
        <v>255</v>
      </c>
      <c r="B122" s="250">
        <v>5.5</v>
      </c>
      <c r="C122" s="250">
        <v>6</v>
      </c>
      <c r="D122" s="250">
        <v>27.032967032967033</v>
      </c>
      <c r="E122" s="250">
        <v>48.699999999999996</v>
      </c>
      <c r="F122" s="250">
        <v>73.3</v>
      </c>
      <c r="G122" s="250" t="s">
        <v>368</v>
      </c>
      <c r="J122" s="361" t="s">
        <v>255</v>
      </c>
      <c r="K122" s="361">
        <v>7.5</v>
      </c>
      <c r="L122" s="361">
        <v>4.5</v>
      </c>
      <c r="M122" s="361">
        <v>26.582278481012658</v>
      </c>
      <c r="N122" s="361">
        <v>35.6</v>
      </c>
      <c r="O122" s="361">
        <v>87.1</v>
      </c>
      <c r="P122" s="361" t="s">
        <v>367</v>
      </c>
    </row>
    <row r="123" spans="1:16" x14ac:dyDescent="0.4">
      <c r="A123" s="225" t="s">
        <v>255</v>
      </c>
      <c r="B123" s="225">
        <v>6</v>
      </c>
      <c r="C123" s="225">
        <v>6</v>
      </c>
      <c r="D123" s="225">
        <v>26.938775510204081</v>
      </c>
      <c r="E123" s="225">
        <v>51.6</v>
      </c>
      <c r="F123" s="225">
        <v>74.5</v>
      </c>
      <c r="G123" s="225" t="s">
        <v>368</v>
      </c>
      <c r="J123" s="335" t="s">
        <v>255</v>
      </c>
      <c r="K123" s="335">
        <v>5</v>
      </c>
      <c r="L123" s="335">
        <v>7.5</v>
      </c>
      <c r="M123" s="335">
        <v>26.896551724137932</v>
      </c>
      <c r="N123" s="335">
        <v>38.700000000000003</v>
      </c>
      <c r="O123" s="335">
        <v>88.2</v>
      </c>
      <c r="P123" s="335" t="s">
        <v>367</v>
      </c>
    </row>
    <row r="124" spans="1:16" x14ac:dyDescent="0.4">
      <c r="A124" s="332" t="s">
        <v>255</v>
      </c>
      <c r="B124" s="332">
        <v>4.5</v>
      </c>
      <c r="C124" s="332">
        <v>6.5</v>
      </c>
      <c r="D124" s="332">
        <v>26.4</v>
      </c>
      <c r="E124" s="332">
        <v>38.700000000000003</v>
      </c>
      <c r="F124" s="332">
        <v>76.099999999999994</v>
      </c>
      <c r="G124" s="332" t="s">
        <v>368</v>
      </c>
      <c r="J124" s="335" t="s">
        <v>255</v>
      </c>
      <c r="K124" s="335">
        <v>7.5</v>
      </c>
      <c r="L124" s="335">
        <v>5</v>
      </c>
      <c r="M124" s="335">
        <v>26.896551724137932</v>
      </c>
      <c r="N124" s="335">
        <v>38.700000000000003</v>
      </c>
      <c r="O124" s="335">
        <v>88.2</v>
      </c>
      <c r="P124" s="335" t="s">
        <v>367</v>
      </c>
    </row>
    <row r="125" spans="1:16" x14ac:dyDescent="0.4">
      <c r="A125" s="303" t="s">
        <v>255</v>
      </c>
      <c r="B125" s="303">
        <v>5</v>
      </c>
      <c r="C125" s="303">
        <v>6.5</v>
      </c>
      <c r="D125" s="303">
        <v>26.428571428571427</v>
      </c>
      <c r="E125" s="303">
        <v>42.4</v>
      </c>
      <c r="F125" s="303">
        <v>77.600000000000009</v>
      </c>
      <c r="G125" s="303" t="s">
        <v>368</v>
      </c>
      <c r="J125" s="313" t="s">
        <v>255</v>
      </c>
      <c r="K125" s="313">
        <v>5.5</v>
      </c>
      <c r="L125" s="313">
        <v>7.5</v>
      </c>
      <c r="M125" s="313">
        <v>27.157894736842106</v>
      </c>
      <c r="N125" s="313">
        <v>41.699999999999996</v>
      </c>
      <c r="O125" s="313">
        <v>89.4</v>
      </c>
      <c r="P125" s="313" t="s">
        <v>367</v>
      </c>
    </row>
    <row r="126" spans="1:16" x14ac:dyDescent="0.4">
      <c r="A126" s="280" t="s">
        <v>255</v>
      </c>
      <c r="B126" s="280">
        <v>5.5</v>
      </c>
      <c r="C126" s="280">
        <v>6.5</v>
      </c>
      <c r="D126" s="280">
        <v>26.739130434782609</v>
      </c>
      <c r="E126" s="280">
        <v>45.800000000000004</v>
      </c>
      <c r="F126" s="280">
        <v>78.8</v>
      </c>
      <c r="G126" s="280" t="s">
        <v>368</v>
      </c>
      <c r="J126" s="313" t="s">
        <v>255</v>
      </c>
      <c r="K126" s="313">
        <v>7.5</v>
      </c>
      <c r="L126" s="313">
        <v>5.5</v>
      </c>
      <c r="M126" s="313">
        <v>27.157894736842106</v>
      </c>
      <c r="N126" s="313">
        <v>41.699999999999996</v>
      </c>
      <c r="O126" s="313">
        <v>89.4</v>
      </c>
      <c r="P126" s="313" t="s">
        <v>367</v>
      </c>
    </row>
    <row r="127" spans="1:16" x14ac:dyDescent="0.4">
      <c r="A127" s="248" t="s">
        <v>255</v>
      </c>
      <c r="B127" s="248">
        <v>6</v>
      </c>
      <c r="C127" s="248">
        <v>6.5</v>
      </c>
      <c r="D127" s="248">
        <v>27</v>
      </c>
      <c r="E127" s="248">
        <v>49</v>
      </c>
      <c r="F127" s="248">
        <v>80</v>
      </c>
      <c r="G127" s="248" t="s">
        <v>368</v>
      </c>
      <c r="J127" s="334" t="s">
        <v>255</v>
      </c>
      <c r="K127" s="334">
        <v>3.5</v>
      </c>
      <c r="L127" s="334">
        <v>8</v>
      </c>
      <c r="M127" s="334">
        <v>27.096774193548388</v>
      </c>
      <c r="N127" s="334">
        <v>27.200000000000003</v>
      </c>
      <c r="O127" s="334">
        <v>89.4</v>
      </c>
      <c r="P127" s="334" t="s">
        <v>367</v>
      </c>
    </row>
    <row r="128" spans="1:16" x14ac:dyDescent="0.4">
      <c r="A128" s="218" t="s">
        <v>255</v>
      </c>
      <c r="B128" s="218">
        <v>6.5</v>
      </c>
      <c r="C128" s="218">
        <v>6.5</v>
      </c>
      <c r="D128" s="218">
        <v>27.476635514018692</v>
      </c>
      <c r="E128" s="218">
        <v>51.9</v>
      </c>
      <c r="F128" s="218">
        <v>80.800000000000011</v>
      </c>
      <c r="G128" s="218" t="s">
        <v>368</v>
      </c>
      <c r="J128" s="334" t="s">
        <v>255</v>
      </c>
      <c r="K128" s="334">
        <v>8</v>
      </c>
      <c r="L128" s="334">
        <v>3.5</v>
      </c>
      <c r="M128" s="334">
        <v>27.096774193548388</v>
      </c>
      <c r="N128" s="334">
        <v>27.200000000000003</v>
      </c>
      <c r="O128" s="334">
        <v>89.4</v>
      </c>
      <c r="P128" s="334" t="s">
        <v>367</v>
      </c>
    </row>
    <row r="129" spans="1:16" x14ac:dyDescent="0.4">
      <c r="A129" s="320" t="s">
        <v>255</v>
      </c>
      <c r="B129" s="320">
        <v>5</v>
      </c>
      <c r="C129" s="320">
        <v>7</v>
      </c>
      <c r="D129" s="320">
        <v>26.823529411764707</v>
      </c>
      <c r="E129" s="320">
        <v>40.300000000000004</v>
      </c>
      <c r="F129" s="320">
        <v>82.699999999999989</v>
      </c>
      <c r="G129" s="320" t="s">
        <v>368</v>
      </c>
      <c r="J129" s="288" t="s">
        <v>255</v>
      </c>
      <c r="K129" s="288">
        <v>6</v>
      </c>
      <c r="L129" s="288">
        <v>7.5</v>
      </c>
      <c r="M129" s="288">
        <v>27.378640776699029</v>
      </c>
      <c r="N129" s="288">
        <v>44.6</v>
      </c>
      <c r="O129" s="288">
        <v>90.600000000000009</v>
      </c>
      <c r="P129" s="288" t="s">
        <v>367</v>
      </c>
    </row>
    <row r="130" spans="1:16" x14ac:dyDescent="0.4">
      <c r="A130" s="298" t="s">
        <v>255</v>
      </c>
      <c r="B130" s="298">
        <v>5.5</v>
      </c>
      <c r="C130" s="298">
        <v>7</v>
      </c>
      <c r="D130" s="298">
        <v>27.096774193548388</v>
      </c>
      <c r="E130" s="298">
        <v>43.5</v>
      </c>
      <c r="F130" s="298">
        <v>83.899999999999991</v>
      </c>
      <c r="G130" s="298" t="s">
        <v>368</v>
      </c>
      <c r="J130" s="288" t="s">
        <v>255</v>
      </c>
      <c r="K130" s="288">
        <v>7.5</v>
      </c>
      <c r="L130" s="288">
        <v>6</v>
      </c>
      <c r="M130" s="288">
        <v>27.378640776699029</v>
      </c>
      <c r="N130" s="288">
        <v>44.6</v>
      </c>
      <c r="O130" s="288">
        <v>90.600000000000009</v>
      </c>
      <c r="P130" s="288" t="s">
        <v>367</v>
      </c>
    </row>
    <row r="131" spans="1:16" x14ac:dyDescent="0.4">
      <c r="A131" s="273" t="s">
        <v>255</v>
      </c>
      <c r="B131" s="273">
        <v>6</v>
      </c>
      <c r="C131" s="273">
        <v>7</v>
      </c>
      <c r="D131" s="273">
        <v>27.058823529411764</v>
      </c>
      <c r="E131" s="273">
        <v>46.800000000000004</v>
      </c>
      <c r="F131" s="273">
        <v>85.5</v>
      </c>
      <c r="G131" s="273" t="s">
        <v>368</v>
      </c>
      <c r="J131" s="360" t="s">
        <v>255</v>
      </c>
      <c r="K131" s="360">
        <v>4</v>
      </c>
      <c r="L131" s="360">
        <v>8</v>
      </c>
      <c r="M131" s="360">
        <v>27.5</v>
      </c>
      <c r="N131" s="360">
        <v>31</v>
      </c>
      <c r="O131" s="360">
        <v>91</v>
      </c>
      <c r="P131" s="360" t="s">
        <v>367</v>
      </c>
    </row>
    <row r="132" spans="1:16" x14ac:dyDescent="0.4">
      <c r="A132" s="246" t="s">
        <v>255</v>
      </c>
      <c r="B132" s="246">
        <v>6.5</v>
      </c>
      <c r="C132" s="246">
        <v>7</v>
      </c>
      <c r="D132" s="246">
        <v>27.522935779816514</v>
      </c>
      <c r="E132" s="246">
        <v>49.5</v>
      </c>
      <c r="F132" s="246">
        <v>86.3</v>
      </c>
      <c r="G132" s="246" t="s">
        <v>368</v>
      </c>
      <c r="J132" s="360" t="s">
        <v>255</v>
      </c>
      <c r="K132" s="360">
        <v>8</v>
      </c>
      <c r="L132" s="360">
        <v>4</v>
      </c>
      <c r="M132" s="360">
        <v>27.5</v>
      </c>
      <c r="N132" s="360">
        <v>31</v>
      </c>
      <c r="O132" s="360">
        <v>91</v>
      </c>
      <c r="P132" s="360" t="s">
        <v>367</v>
      </c>
    </row>
    <row r="133" spans="1:16" x14ac:dyDescent="0.4">
      <c r="A133" s="215" t="s">
        <v>255</v>
      </c>
      <c r="B133" s="215">
        <v>7</v>
      </c>
      <c r="C133" s="215">
        <v>7</v>
      </c>
      <c r="D133" s="215">
        <v>27.692307692307693</v>
      </c>
      <c r="E133" s="215">
        <v>52.5</v>
      </c>
      <c r="F133" s="215">
        <v>87.5</v>
      </c>
      <c r="G133" s="215" t="s">
        <v>368</v>
      </c>
      <c r="J133" s="268" t="s">
        <v>255</v>
      </c>
      <c r="K133" s="268">
        <v>6.5</v>
      </c>
      <c r="L133" s="268">
        <v>7.5</v>
      </c>
      <c r="M133" s="268">
        <v>27.567567567567568</v>
      </c>
      <c r="N133" s="268">
        <v>47.4</v>
      </c>
      <c r="O133" s="268">
        <v>91.8</v>
      </c>
      <c r="P133" s="268" t="s">
        <v>367</v>
      </c>
    </row>
    <row r="134" spans="1:16" x14ac:dyDescent="0.4">
      <c r="A134" s="239" t="s">
        <v>255</v>
      </c>
      <c r="B134" s="239">
        <v>7</v>
      </c>
      <c r="C134" s="239">
        <v>7.5</v>
      </c>
      <c r="D134" s="239">
        <v>28.235294117647058</v>
      </c>
      <c r="E134" s="239">
        <v>50.2</v>
      </c>
      <c r="F134" s="239">
        <v>92.9</v>
      </c>
      <c r="G134" s="239" t="s">
        <v>368</v>
      </c>
      <c r="J134" s="268" t="s">
        <v>255</v>
      </c>
      <c r="K134" s="268">
        <v>7.5</v>
      </c>
      <c r="L134" s="268">
        <v>6.5</v>
      </c>
      <c r="M134" s="268">
        <v>27.567567567567568</v>
      </c>
      <c r="N134" s="268">
        <v>47.4</v>
      </c>
      <c r="O134" s="268">
        <v>91.8</v>
      </c>
      <c r="P134" s="268" t="s">
        <v>367</v>
      </c>
    </row>
    <row r="135" spans="1:16" x14ac:dyDescent="0.4">
      <c r="A135" s="239" t="s">
        <v>255</v>
      </c>
      <c r="B135" s="239">
        <v>7.5</v>
      </c>
      <c r="C135" s="239">
        <v>7</v>
      </c>
      <c r="D135" s="239">
        <v>28.235294117647058</v>
      </c>
      <c r="E135" s="239">
        <v>50.2</v>
      </c>
      <c r="F135" s="239">
        <v>92.9</v>
      </c>
      <c r="G135" s="239" t="s">
        <v>368</v>
      </c>
      <c r="J135" s="364" t="s">
        <v>255</v>
      </c>
      <c r="K135" s="364">
        <v>4.5</v>
      </c>
      <c r="L135" s="364">
        <v>8</v>
      </c>
      <c r="M135" s="364">
        <v>27.341772151898734</v>
      </c>
      <c r="N135" s="364">
        <v>33.6</v>
      </c>
      <c r="O135" s="364">
        <v>92.2</v>
      </c>
      <c r="P135" s="364" t="s">
        <v>367</v>
      </c>
    </row>
    <row r="136" spans="1:16" x14ac:dyDescent="0.4">
      <c r="A136" s="207" t="s">
        <v>255</v>
      </c>
      <c r="B136" s="207">
        <v>7.5</v>
      </c>
      <c r="C136" s="207">
        <v>7.5</v>
      </c>
      <c r="D136" s="207">
        <v>28.59375</v>
      </c>
      <c r="E136" s="207">
        <v>53.300000000000004</v>
      </c>
      <c r="F136" s="207">
        <v>94.1</v>
      </c>
      <c r="G136" s="207" t="s">
        <v>368</v>
      </c>
      <c r="J136" s="364" t="s">
        <v>255</v>
      </c>
      <c r="K136" s="364">
        <v>8</v>
      </c>
      <c r="L136" s="364">
        <v>4.5</v>
      </c>
      <c r="M136" s="364">
        <v>27.341772151898734</v>
      </c>
      <c r="N136" s="364">
        <v>33.6</v>
      </c>
      <c r="O136" s="364">
        <v>92.2</v>
      </c>
      <c r="P136" s="364" t="s">
        <v>367</v>
      </c>
    </row>
    <row r="137" spans="1:16" x14ac:dyDescent="0.4">
      <c r="A137" s="356" t="s">
        <v>255</v>
      </c>
      <c r="B137" s="356">
        <v>4</v>
      </c>
      <c r="C137" s="356">
        <v>7</v>
      </c>
      <c r="D137" s="356">
        <v>26.086956521739129</v>
      </c>
      <c r="E137" s="356">
        <v>33.700000000000003</v>
      </c>
      <c r="F137" s="356">
        <v>80.400000000000006</v>
      </c>
      <c r="G137" s="356" t="s">
        <v>367</v>
      </c>
      <c r="J137" s="346" t="s">
        <v>255</v>
      </c>
      <c r="K137" s="346">
        <v>5</v>
      </c>
      <c r="L137" s="346">
        <v>8</v>
      </c>
      <c r="M137" s="346">
        <v>27.272727272727273</v>
      </c>
      <c r="N137" s="346">
        <v>36.799999999999997</v>
      </c>
      <c r="O137" s="346">
        <v>93.7</v>
      </c>
      <c r="P137" s="346" t="s">
        <v>367</v>
      </c>
    </row>
    <row r="138" spans="1:16" x14ac:dyDescent="0.4">
      <c r="A138" s="344" t="s">
        <v>255</v>
      </c>
      <c r="B138" s="344">
        <v>4.5</v>
      </c>
      <c r="C138" s="344">
        <v>7</v>
      </c>
      <c r="D138" s="344">
        <v>26.493506493506494</v>
      </c>
      <c r="E138" s="344">
        <v>37</v>
      </c>
      <c r="F138" s="344">
        <v>81.599999999999994</v>
      </c>
      <c r="G138" s="344" t="s">
        <v>367</v>
      </c>
      <c r="J138" s="346" t="s">
        <v>255</v>
      </c>
      <c r="K138" s="346">
        <v>8</v>
      </c>
      <c r="L138" s="346">
        <v>5</v>
      </c>
      <c r="M138" s="346">
        <v>27.272727272727273</v>
      </c>
      <c r="N138" s="346">
        <v>36.799999999999997</v>
      </c>
      <c r="O138" s="346">
        <v>93.7</v>
      </c>
      <c r="P138" s="346" t="s">
        <v>367</v>
      </c>
    </row>
    <row r="139" spans="1:16" x14ac:dyDescent="0.4">
      <c r="A139" s="331" t="s">
        <v>255</v>
      </c>
      <c r="B139" s="331">
        <v>3.5</v>
      </c>
      <c r="C139" s="331">
        <v>7.5</v>
      </c>
      <c r="D139" s="331">
        <v>26.129032258064516</v>
      </c>
      <c r="E139" s="331">
        <v>28.799999999999997</v>
      </c>
      <c r="F139" s="331">
        <v>84.3</v>
      </c>
      <c r="G139" s="331" t="s">
        <v>367</v>
      </c>
      <c r="J139" s="323" t="s">
        <v>255</v>
      </c>
      <c r="K139" s="323">
        <v>5.5</v>
      </c>
      <c r="L139" s="323">
        <v>8</v>
      </c>
      <c r="M139" s="323">
        <v>27.5</v>
      </c>
      <c r="N139" s="323">
        <v>39.700000000000003</v>
      </c>
      <c r="O139" s="323">
        <v>94.899999999999991</v>
      </c>
      <c r="P139" s="323" t="s">
        <v>367</v>
      </c>
    </row>
    <row r="140" spans="1:16" x14ac:dyDescent="0.4">
      <c r="A140" s="331" t="s">
        <v>255</v>
      </c>
      <c r="B140" s="331">
        <v>7</v>
      </c>
      <c r="C140" s="331">
        <v>3.5</v>
      </c>
      <c r="D140" s="331">
        <v>26.129032258064516</v>
      </c>
      <c r="E140" s="331">
        <v>28.799999999999997</v>
      </c>
      <c r="F140" s="331">
        <v>84.3</v>
      </c>
      <c r="G140" s="331" t="s">
        <v>367</v>
      </c>
      <c r="J140" s="323" t="s">
        <v>255</v>
      </c>
      <c r="K140" s="323">
        <v>8</v>
      </c>
      <c r="L140" s="323">
        <v>5.5</v>
      </c>
      <c r="M140" s="323">
        <v>27.5</v>
      </c>
      <c r="N140" s="323">
        <v>39.700000000000003</v>
      </c>
      <c r="O140" s="323">
        <v>94.899999999999991</v>
      </c>
      <c r="P140" s="323" t="s">
        <v>367</v>
      </c>
    </row>
    <row r="141" spans="1:16" x14ac:dyDescent="0.4">
      <c r="A141" s="358" t="s">
        <v>255</v>
      </c>
      <c r="B141" s="358">
        <v>4</v>
      </c>
      <c r="C141" s="358">
        <v>7.5</v>
      </c>
      <c r="D141" s="358">
        <v>26.571428571428573</v>
      </c>
      <c r="E141" s="358">
        <v>32.1</v>
      </c>
      <c r="F141" s="358">
        <v>85.5</v>
      </c>
      <c r="G141" s="358" t="s">
        <v>367</v>
      </c>
      <c r="J141" s="337" t="s">
        <v>255</v>
      </c>
      <c r="K141" s="337">
        <v>3.5</v>
      </c>
      <c r="L141" s="337">
        <v>8.5</v>
      </c>
      <c r="M141" s="337">
        <v>27.692307692307693</v>
      </c>
      <c r="N141" s="337">
        <v>26.900000000000002</v>
      </c>
      <c r="O141" s="337">
        <v>94.899999999999991</v>
      </c>
      <c r="P141" s="337" t="s">
        <v>367</v>
      </c>
    </row>
    <row r="142" spans="1:16" x14ac:dyDescent="0.4">
      <c r="A142" s="1164" t="s">
        <v>255</v>
      </c>
      <c r="B142" s="1164">
        <v>7.5</v>
      </c>
      <c r="C142" s="1164">
        <v>4</v>
      </c>
      <c r="D142" s="1164">
        <v>26.571428571428573</v>
      </c>
      <c r="E142" s="1164">
        <v>32.1</v>
      </c>
      <c r="F142" s="1164">
        <v>85.5</v>
      </c>
      <c r="G142" s="358" t="s">
        <v>367</v>
      </c>
      <c r="J142" s="1166" t="s">
        <v>255</v>
      </c>
      <c r="K142" s="1166">
        <v>8.5</v>
      </c>
      <c r="L142" s="1166">
        <v>3.5</v>
      </c>
      <c r="M142" s="1166">
        <v>27.692307692307693</v>
      </c>
      <c r="N142" s="1166">
        <v>26.900000000000002</v>
      </c>
      <c r="O142" s="1166">
        <v>94.899999999999991</v>
      </c>
      <c r="P142" s="337" t="s">
        <v>367</v>
      </c>
    </row>
    <row r="143" spans="1:16" x14ac:dyDescent="0.4">
      <c r="A143" s="361" t="s">
        <v>255</v>
      </c>
      <c r="B143" s="361">
        <v>4.5</v>
      </c>
      <c r="C143" s="361">
        <v>7.5</v>
      </c>
      <c r="D143" s="361">
        <v>26.582278481012658</v>
      </c>
      <c r="E143" s="361">
        <v>35.6</v>
      </c>
      <c r="F143" s="361">
        <v>87.1</v>
      </c>
      <c r="G143" s="361" t="s">
        <v>367</v>
      </c>
      <c r="J143" s="306" t="s">
        <v>255</v>
      </c>
      <c r="K143" s="306">
        <v>6</v>
      </c>
      <c r="L143" s="306">
        <v>8</v>
      </c>
      <c r="M143" s="306">
        <v>27.692307692307693</v>
      </c>
      <c r="N143" s="306">
        <v>42.4</v>
      </c>
      <c r="O143" s="306">
        <v>96.1</v>
      </c>
      <c r="P143" s="306" t="s">
        <v>367</v>
      </c>
    </row>
    <row r="144" spans="1:16" x14ac:dyDescent="0.4">
      <c r="A144" s="361" t="s">
        <v>255</v>
      </c>
      <c r="B144" s="361">
        <v>7.5</v>
      </c>
      <c r="C144" s="361">
        <v>4.5</v>
      </c>
      <c r="D144" s="361">
        <v>26.582278481012658</v>
      </c>
      <c r="E144" s="361">
        <v>35.6</v>
      </c>
      <c r="F144" s="361">
        <v>87.1</v>
      </c>
      <c r="G144" s="361" t="s">
        <v>367</v>
      </c>
      <c r="J144" s="306" t="s">
        <v>255</v>
      </c>
      <c r="K144" s="306">
        <v>8</v>
      </c>
      <c r="L144" s="306">
        <v>6</v>
      </c>
      <c r="M144" s="306">
        <v>27.692307692307693</v>
      </c>
      <c r="N144" s="306">
        <v>42.4</v>
      </c>
      <c r="O144" s="306">
        <v>96.1</v>
      </c>
      <c r="P144" s="306" t="s">
        <v>367</v>
      </c>
    </row>
    <row r="145" spans="1:16" x14ac:dyDescent="0.4">
      <c r="A145" s="335" t="s">
        <v>255</v>
      </c>
      <c r="B145" s="335">
        <v>5</v>
      </c>
      <c r="C145" s="335">
        <v>7.5</v>
      </c>
      <c r="D145" s="335">
        <v>26.896551724137932</v>
      </c>
      <c r="E145" s="335">
        <v>38.700000000000003</v>
      </c>
      <c r="F145" s="335">
        <v>88.2</v>
      </c>
      <c r="G145" s="335" t="s">
        <v>367</v>
      </c>
      <c r="J145" s="363" t="s">
        <v>255</v>
      </c>
      <c r="K145" s="363">
        <v>4</v>
      </c>
      <c r="L145" s="363">
        <v>8.5</v>
      </c>
      <c r="M145" s="363">
        <v>27.2</v>
      </c>
      <c r="N145" s="363">
        <v>30.4</v>
      </c>
      <c r="O145" s="363">
        <v>96.899999999999991</v>
      </c>
      <c r="P145" s="363" t="s">
        <v>367</v>
      </c>
    </row>
    <row r="146" spans="1:16" x14ac:dyDescent="0.4">
      <c r="A146" s="335" t="s">
        <v>255</v>
      </c>
      <c r="B146" s="335">
        <v>7.5</v>
      </c>
      <c r="C146" s="335">
        <v>5</v>
      </c>
      <c r="D146" s="335">
        <v>26.896551724137932</v>
      </c>
      <c r="E146" s="335">
        <v>38.700000000000003</v>
      </c>
      <c r="F146" s="335">
        <v>88.2</v>
      </c>
      <c r="G146" s="335" t="s">
        <v>367</v>
      </c>
      <c r="J146" s="363" t="s">
        <v>255</v>
      </c>
      <c r="K146" s="363">
        <v>8.5</v>
      </c>
      <c r="L146" s="363">
        <v>4</v>
      </c>
      <c r="M146" s="363">
        <v>27.2</v>
      </c>
      <c r="N146" s="363">
        <v>30.4</v>
      </c>
      <c r="O146" s="363">
        <v>96.899999999999991</v>
      </c>
      <c r="P146" s="363" t="s">
        <v>367</v>
      </c>
    </row>
    <row r="147" spans="1:16" x14ac:dyDescent="0.4">
      <c r="A147" s="313" t="s">
        <v>255</v>
      </c>
      <c r="B147" s="313">
        <v>5.5</v>
      </c>
      <c r="C147" s="313">
        <v>7.5</v>
      </c>
      <c r="D147" s="313">
        <v>27.157894736842106</v>
      </c>
      <c r="E147" s="313">
        <v>41.699999999999996</v>
      </c>
      <c r="F147" s="313">
        <v>89.4</v>
      </c>
      <c r="G147" s="313" t="s">
        <v>367</v>
      </c>
      <c r="J147" s="282" t="s">
        <v>255</v>
      </c>
      <c r="K147" s="282">
        <v>6.5</v>
      </c>
      <c r="L147" s="282">
        <v>8</v>
      </c>
      <c r="M147" s="282">
        <v>28.141592920353983</v>
      </c>
      <c r="N147" s="282">
        <v>45.6</v>
      </c>
      <c r="O147" s="282">
        <v>97.3</v>
      </c>
      <c r="P147" s="282" t="s">
        <v>367</v>
      </c>
    </row>
    <row r="148" spans="1:16" x14ac:dyDescent="0.4">
      <c r="A148" s="313" t="s">
        <v>255</v>
      </c>
      <c r="B148" s="313">
        <v>7.5</v>
      </c>
      <c r="C148" s="313">
        <v>5.5</v>
      </c>
      <c r="D148" s="313">
        <v>27.157894736842106</v>
      </c>
      <c r="E148" s="313">
        <v>41.699999999999996</v>
      </c>
      <c r="F148" s="313">
        <v>89.4</v>
      </c>
      <c r="G148" s="313" t="s">
        <v>367</v>
      </c>
      <c r="J148" s="282" t="s">
        <v>255</v>
      </c>
      <c r="K148" s="282">
        <v>8</v>
      </c>
      <c r="L148" s="282">
        <v>6.5</v>
      </c>
      <c r="M148" s="282">
        <v>28.141592920353983</v>
      </c>
      <c r="N148" s="282">
        <v>45.6</v>
      </c>
      <c r="O148" s="282">
        <v>97.3</v>
      </c>
      <c r="P148" s="282" t="s">
        <v>367</v>
      </c>
    </row>
    <row r="149" spans="1:16" x14ac:dyDescent="0.4">
      <c r="A149" s="334" t="s">
        <v>255</v>
      </c>
      <c r="B149" s="334">
        <v>3.5</v>
      </c>
      <c r="C149" s="334">
        <v>8</v>
      </c>
      <c r="D149" s="334">
        <v>27.096774193548388</v>
      </c>
      <c r="E149" s="334">
        <v>27.200000000000003</v>
      </c>
      <c r="F149" s="334">
        <v>89.4</v>
      </c>
      <c r="G149" s="334" t="s">
        <v>367</v>
      </c>
      <c r="J149" s="368" t="s">
        <v>255</v>
      </c>
      <c r="K149" s="368">
        <v>4.5</v>
      </c>
      <c r="L149" s="368">
        <v>8.5</v>
      </c>
      <c r="M149" s="368">
        <v>27.46987951807229</v>
      </c>
      <c r="N149" s="368">
        <v>33.200000000000003</v>
      </c>
      <c r="O149" s="368">
        <v>98</v>
      </c>
      <c r="P149" s="368" t="s">
        <v>367</v>
      </c>
    </row>
    <row r="150" spans="1:16" x14ac:dyDescent="0.4">
      <c r="A150" s="334" t="s">
        <v>255</v>
      </c>
      <c r="B150" s="334">
        <v>8</v>
      </c>
      <c r="C150" s="334">
        <v>3.5</v>
      </c>
      <c r="D150" s="334">
        <v>27.096774193548388</v>
      </c>
      <c r="E150" s="334">
        <v>27.200000000000003</v>
      </c>
      <c r="F150" s="334">
        <v>89.4</v>
      </c>
      <c r="G150" s="334" t="s">
        <v>367</v>
      </c>
      <c r="J150" s="368" t="s">
        <v>255</v>
      </c>
      <c r="K150" s="368">
        <v>8.5</v>
      </c>
      <c r="L150" s="368">
        <v>4.5</v>
      </c>
      <c r="M150" s="368">
        <v>27.46987951807229</v>
      </c>
      <c r="N150" s="368">
        <v>33.200000000000003</v>
      </c>
      <c r="O150" s="368">
        <v>98</v>
      </c>
      <c r="P150" s="368" t="s">
        <v>367</v>
      </c>
    </row>
    <row r="151" spans="1:16" x14ac:dyDescent="0.4">
      <c r="A151" s="288" t="s">
        <v>255</v>
      </c>
      <c r="B151" s="288">
        <v>6</v>
      </c>
      <c r="C151" s="288">
        <v>7.5</v>
      </c>
      <c r="D151" s="288">
        <v>27.378640776699029</v>
      </c>
      <c r="E151" s="288">
        <v>44.6</v>
      </c>
      <c r="F151" s="288">
        <v>90.600000000000009</v>
      </c>
      <c r="G151" s="288" t="s">
        <v>367</v>
      </c>
      <c r="J151" s="254" t="s">
        <v>255</v>
      </c>
      <c r="K151" s="254">
        <v>7</v>
      </c>
      <c r="L151" s="254">
        <v>8</v>
      </c>
      <c r="M151" s="254">
        <v>28.524590163934427</v>
      </c>
      <c r="N151" s="254">
        <v>48.6</v>
      </c>
      <c r="O151" s="254">
        <v>98.4</v>
      </c>
      <c r="P151" s="254" t="s">
        <v>367</v>
      </c>
    </row>
    <row r="152" spans="1:16" x14ac:dyDescent="0.4">
      <c r="A152" s="288" t="s">
        <v>255</v>
      </c>
      <c r="B152" s="288">
        <v>7.5</v>
      </c>
      <c r="C152" s="288">
        <v>6</v>
      </c>
      <c r="D152" s="288">
        <v>27.378640776699029</v>
      </c>
      <c r="E152" s="288">
        <v>44.6</v>
      </c>
      <c r="F152" s="288">
        <v>90.600000000000009</v>
      </c>
      <c r="G152" s="288" t="s">
        <v>367</v>
      </c>
      <c r="J152" s="254" t="s">
        <v>255</v>
      </c>
      <c r="K152" s="254">
        <v>8</v>
      </c>
      <c r="L152" s="254">
        <v>7</v>
      </c>
      <c r="M152" s="254">
        <v>28.524590163934427</v>
      </c>
      <c r="N152" s="254">
        <v>48.6</v>
      </c>
      <c r="O152" s="254">
        <v>98.4</v>
      </c>
      <c r="P152" s="254" t="s">
        <v>367</v>
      </c>
    </row>
    <row r="153" spans="1:16" x14ac:dyDescent="0.4">
      <c r="A153" s="360" t="s">
        <v>255</v>
      </c>
      <c r="B153" s="360">
        <v>4</v>
      </c>
      <c r="C153" s="360">
        <v>8</v>
      </c>
      <c r="D153" s="360">
        <v>27.5</v>
      </c>
      <c r="E153" s="360">
        <v>31</v>
      </c>
      <c r="F153" s="360">
        <v>91</v>
      </c>
      <c r="G153" s="360" t="s">
        <v>367</v>
      </c>
      <c r="J153" s="354" t="s">
        <v>255</v>
      </c>
      <c r="K153" s="354">
        <v>5</v>
      </c>
      <c r="L153" s="354">
        <v>8.5</v>
      </c>
      <c r="M153" s="354">
        <v>27.692307692307693</v>
      </c>
      <c r="N153" s="354">
        <v>36</v>
      </c>
      <c r="O153" s="354">
        <v>99.2</v>
      </c>
      <c r="P153" s="354" t="s">
        <v>367</v>
      </c>
    </row>
    <row r="154" spans="1:16" x14ac:dyDescent="0.4">
      <c r="A154" s="360" t="s">
        <v>255</v>
      </c>
      <c r="B154" s="360">
        <v>8</v>
      </c>
      <c r="C154" s="360">
        <v>4</v>
      </c>
      <c r="D154" s="360">
        <v>27.5</v>
      </c>
      <c r="E154" s="360">
        <v>31</v>
      </c>
      <c r="F154" s="360">
        <v>91</v>
      </c>
      <c r="G154" s="360" t="s">
        <v>367</v>
      </c>
      <c r="J154" s="354" t="s">
        <v>255</v>
      </c>
      <c r="K154" s="354">
        <v>8.5</v>
      </c>
      <c r="L154" s="354">
        <v>5</v>
      </c>
      <c r="M154" s="354">
        <v>27.692307692307693</v>
      </c>
      <c r="N154" s="354">
        <v>36</v>
      </c>
      <c r="O154" s="354">
        <v>99.2</v>
      </c>
      <c r="P154" s="354" t="s">
        <v>367</v>
      </c>
    </row>
    <row r="155" spans="1:16" x14ac:dyDescent="0.4">
      <c r="A155" s="268" t="s">
        <v>255</v>
      </c>
      <c r="B155" s="268">
        <v>6.5</v>
      </c>
      <c r="C155" s="268">
        <v>7.5</v>
      </c>
      <c r="D155" s="268">
        <v>27.567567567567568</v>
      </c>
      <c r="E155" s="268">
        <v>47.4</v>
      </c>
      <c r="F155" s="268">
        <v>91.8</v>
      </c>
      <c r="G155" s="268" t="s">
        <v>367</v>
      </c>
      <c r="J155" s="232" t="s">
        <v>255</v>
      </c>
      <c r="K155" s="232">
        <v>8</v>
      </c>
      <c r="L155" s="232">
        <v>7.5</v>
      </c>
      <c r="M155" s="232">
        <v>28.396946564885496</v>
      </c>
      <c r="N155" s="232">
        <v>51.4</v>
      </c>
      <c r="O155" s="232">
        <v>100</v>
      </c>
      <c r="P155" s="232" t="s">
        <v>367</v>
      </c>
    </row>
    <row r="156" spans="1:16" x14ac:dyDescent="0.4">
      <c r="A156" s="268" t="s">
        <v>255</v>
      </c>
      <c r="B156" s="268">
        <v>7.5</v>
      </c>
      <c r="C156" s="268">
        <v>6.5</v>
      </c>
      <c r="D156" s="268">
        <v>27.567567567567568</v>
      </c>
      <c r="E156" s="268">
        <v>47.4</v>
      </c>
      <c r="F156" s="268">
        <v>91.8</v>
      </c>
      <c r="G156" s="268" t="s">
        <v>367</v>
      </c>
      <c r="J156" s="115" t="s">
        <v>255</v>
      </c>
      <c r="K156" s="115">
        <v>1</v>
      </c>
      <c r="L156" s="115">
        <v>6</v>
      </c>
      <c r="M156" s="115">
        <v>23.333333333333332</v>
      </c>
      <c r="N156" s="115">
        <v>11.5</v>
      </c>
      <c r="O156" s="115">
        <v>61.199999999999996</v>
      </c>
      <c r="P156" s="115" t="s">
        <v>366</v>
      </c>
    </row>
    <row r="157" spans="1:16" x14ac:dyDescent="0.4">
      <c r="A157" s="364" t="s">
        <v>255</v>
      </c>
      <c r="B157" s="364">
        <v>4.5</v>
      </c>
      <c r="C157" s="364">
        <v>8</v>
      </c>
      <c r="D157" s="364">
        <v>27.341772151898734</v>
      </c>
      <c r="E157" s="364">
        <v>33.6</v>
      </c>
      <c r="F157" s="364">
        <v>92.2</v>
      </c>
      <c r="G157" s="364" t="s">
        <v>367</v>
      </c>
      <c r="J157" s="115" t="s">
        <v>255</v>
      </c>
      <c r="K157" s="115">
        <v>5.5</v>
      </c>
      <c r="L157" s="115">
        <v>1</v>
      </c>
      <c r="M157" s="115">
        <v>23.333333333333332</v>
      </c>
      <c r="N157" s="115">
        <v>11.5</v>
      </c>
      <c r="O157" s="115">
        <v>61.199999999999996</v>
      </c>
      <c r="P157" s="115" t="s">
        <v>366</v>
      </c>
    </row>
    <row r="158" spans="1:16" x14ac:dyDescent="0.4">
      <c r="A158" s="364" t="s">
        <v>255</v>
      </c>
      <c r="B158" s="364">
        <v>8</v>
      </c>
      <c r="C158" s="364">
        <v>4.5</v>
      </c>
      <c r="D158" s="364">
        <v>27.341772151898734</v>
      </c>
      <c r="E158" s="364">
        <v>33.6</v>
      </c>
      <c r="F158" s="364">
        <v>92.2</v>
      </c>
      <c r="G158" s="364" t="s">
        <v>367</v>
      </c>
      <c r="J158" s="158" t="s">
        <v>255</v>
      </c>
      <c r="K158" s="158">
        <v>1.5</v>
      </c>
      <c r="L158" s="158">
        <v>6</v>
      </c>
      <c r="M158" s="158">
        <v>23.076923076923077</v>
      </c>
      <c r="N158" s="158">
        <v>16.3</v>
      </c>
      <c r="O158" s="158">
        <v>62.7</v>
      </c>
      <c r="P158" s="158" t="s">
        <v>366</v>
      </c>
    </row>
    <row r="159" spans="1:16" x14ac:dyDescent="0.4">
      <c r="A159" s="346" t="s">
        <v>255</v>
      </c>
      <c r="B159" s="346">
        <v>5</v>
      </c>
      <c r="C159" s="346">
        <v>8</v>
      </c>
      <c r="D159" s="346">
        <v>27.272727272727273</v>
      </c>
      <c r="E159" s="346">
        <v>36.799999999999997</v>
      </c>
      <c r="F159" s="346">
        <v>93.7</v>
      </c>
      <c r="G159" s="346" t="s">
        <v>367</v>
      </c>
      <c r="J159" s="158" t="s">
        <v>255</v>
      </c>
      <c r="K159" s="158">
        <v>5.5</v>
      </c>
      <c r="L159" s="158">
        <v>1.5</v>
      </c>
      <c r="M159" s="158">
        <v>23.076923076923077</v>
      </c>
      <c r="N159" s="158">
        <v>16.3</v>
      </c>
      <c r="O159" s="158">
        <v>62.7</v>
      </c>
      <c r="P159" s="158" t="s">
        <v>366</v>
      </c>
    </row>
    <row r="160" spans="1:16" x14ac:dyDescent="0.4">
      <c r="A160" s="346" t="s">
        <v>255</v>
      </c>
      <c r="B160" s="346">
        <v>8</v>
      </c>
      <c r="C160" s="346">
        <v>5</v>
      </c>
      <c r="D160" s="346">
        <v>27.272727272727273</v>
      </c>
      <c r="E160" s="346">
        <v>36.799999999999997</v>
      </c>
      <c r="F160" s="346">
        <v>93.7</v>
      </c>
      <c r="G160" s="346" t="s">
        <v>367</v>
      </c>
      <c r="J160" s="120" t="s">
        <v>255</v>
      </c>
      <c r="K160" s="120">
        <v>1</v>
      </c>
      <c r="L160" s="120">
        <v>6.5</v>
      </c>
      <c r="M160" s="120">
        <v>23.333333333333332</v>
      </c>
      <c r="N160" s="120">
        <v>10.7</v>
      </c>
      <c r="O160" s="120">
        <v>66.3</v>
      </c>
      <c r="P160" s="120" t="s">
        <v>366</v>
      </c>
    </row>
    <row r="161" spans="1:16" x14ac:dyDescent="0.4">
      <c r="A161" s="323" t="s">
        <v>255</v>
      </c>
      <c r="B161" s="323">
        <v>5.5</v>
      </c>
      <c r="C161" s="323">
        <v>8</v>
      </c>
      <c r="D161" s="323">
        <v>27.5</v>
      </c>
      <c r="E161" s="323">
        <v>39.700000000000003</v>
      </c>
      <c r="F161" s="323">
        <v>94.899999999999991</v>
      </c>
      <c r="G161" s="323" t="s">
        <v>367</v>
      </c>
      <c r="J161" s="120" t="s">
        <v>255</v>
      </c>
      <c r="K161" s="120">
        <v>6</v>
      </c>
      <c r="L161" s="120">
        <v>1</v>
      </c>
      <c r="M161" s="120">
        <v>23.333333333333332</v>
      </c>
      <c r="N161" s="120">
        <v>10.7</v>
      </c>
      <c r="O161" s="120">
        <v>66.3</v>
      </c>
      <c r="P161" s="120" t="s">
        <v>366</v>
      </c>
    </row>
    <row r="162" spans="1:16" x14ac:dyDescent="0.4">
      <c r="A162" s="323" t="s">
        <v>255</v>
      </c>
      <c r="B162" s="323">
        <v>8</v>
      </c>
      <c r="C162" s="323">
        <v>5.5</v>
      </c>
      <c r="D162" s="323">
        <v>27.5</v>
      </c>
      <c r="E162" s="323">
        <v>39.700000000000003</v>
      </c>
      <c r="F162" s="323">
        <v>94.899999999999991</v>
      </c>
      <c r="G162" s="323" t="s">
        <v>367</v>
      </c>
      <c r="J162" s="169" t="s">
        <v>255</v>
      </c>
      <c r="K162" s="169">
        <v>1.5</v>
      </c>
      <c r="L162" s="169">
        <v>6.5</v>
      </c>
      <c r="M162" s="169">
        <v>26.666666666666668</v>
      </c>
      <c r="N162" s="169">
        <v>15.6</v>
      </c>
      <c r="O162" s="169">
        <v>67.800000000000011</v>
      </c>
      <c r="P162" s="169" t="s">
        <v>366</v>
      </c>
    </row>
    <row r="163" spans="1:16" x14ac:dyDescent="0.4">
      <c r="A163" s="337" t="s">
        <v>255</v>
      </c>
      <c r="B163" s="337">
        <v>3.5</v>
      </c>
      <c r="C163" s="337">
        <v>8.5</v>
      </c>
      <c r="D163" s="337">
        <v>27.692307692307693</v>
      </c>
      <c r="E163" s="337">
        <v>26.900000000000002</v>
      </c>
      <c r="F163" s="337">
        <v>94.899999999999991</v>
      </c>
      <c r="G163" s="337" t="s">
        <v>367</v>
      </c>
      <c r="J163" s="169" t="s">
        <v>255</v>
      </c>
      <c r="K163" s="169">
        <v>6</v>
      </c>
      <c r="L163" s="169">
        <v>1.5</v>
      </c>
      <c r="M163" s="169">
        <v>26.666666666666668</v>
      </c>
      <c r="N163" s="169">
        <v>15.6</v>
      </c>
      <c r="O163" s="169">
        <v>67.800000000000011</v>
      </c>
      <c r="P163" s="169" t="s">
        <v>366</v>
      </c>
    </row>
    <row r="164" spans="1:16" x14ac:dyDescent="0.4">
      <c r="A164" s="337" t="s">
        <v>255</v>
      </c>
      <c r="B164" s="337">
        <v>8.5</v>
      </c>
      <c r="C164" s="337">
        <v>3.5</v>
      </c>
      <c r="D164" s="337">
        <v>27.692307692307693</v>
      </c>
      <c r="E164" s="337">
        <v>26.900000000000002</v>
      </c>
      <c r="F164" s="337">
        <v>94.899999999999991</v>
      </c>
      <c r="G164" s="337" t="s">
        <v>367</v>
      </c>
      <c r="J164" s="217" t="s">
        <v>255</v>
      </c>
      <c r="K164" s="217">
        <v>2</v>
      </c>
      <c r="L164" s="217">
        <v>6.5</v>
      </c>
      <c r="M164" s="217">
        <v>25.714285714285715</v>
      </c>
      <c r="N164" s="217">
        <v>19.8</v>
      </c>
      <c r="O164" s="217">
        <v>69.399999999999991</v>
      </c>
      <c r="P164" s="217" t="s">
        <v>366</v>
      </c>
    </row>
    <row r="165" spans="1:16" x14ac:dyDescent="0.4">
      <c r="A165" s="306" t="s">
        <v>255</v>
      </c>
      <c r="B165" s="306">
        <v>6</v>
      </c>
      <c r="C165" s="306">
        <v>8</v>
      </c>
      <c r="D165" s="306">
        <v>27.692307692307693</v>
      </c>
      <c r="E165" s="306">
        <v>42.4</v>
      </c>
      <c r="F165" s="306">
        <v>96.1</v>
      </c>
      <c r="G165" s="306" t="s">
        <v>367</v>
      </c>
      <c r="J165" s="217" t="s">
        <v>255</v>
      </c>
      <c r="K165" s="217">
        <v>6</v>
      </c>
      <c r="L165" s="217">
        <v>2</v>
      </c>
      <c r="M165" s="217">
        <v>25.714285714285715</v>
      </c>
      <c r="N165" s="217">
        <v>19.8</v>
      </c>
      <c r="O165" s="217">
        <v>69.399999999999991</v>
      </c>
      <c r="P165" s="217" t="s">
        <v>366</v>
      </c>
    </row>
    <row r="166" spans="1:16" x14ac:dyDescent="0.4">
      <c r="A166" s="306" t="s">
        <v>255</v>
      </c>
      <c r="B166" s="306">
        <v>8</v>
      </c>
      <c r="C166" s="306">
        <v>6</v>
      </c>
      <c r="D166" s="306">
        <v>27.692307692307693</v>
      </c>
      <c r="E166" s="306">
        <v>42.4</v>
      </c>
      <c r="F166" s="306">
        <v>96.1</v>
      </c>
      <c r="G166" s="306" t="s">
        <v>367</v>
      </c>
      <c r="J166" s="124" t="s">
        <v>255</v>
      </c>
      <c r="K166" s="124">
        <v>1</v>
      </c>
      <c r="L166" s="124">
        <v>7</v>
      </c>
      <c r="M166" s="124">
        <v>26.666666666666668</v>
      </c>
      <c r="N166" s="124">
        <v>9.9</v>
      </c>
      <c r="O166" s="124">
        <v>71.399999999999991</v>
      </c>
      <c r="P166" s="124" t="s">
        <v>366</v>
      </c>
    </row>
    <row r="167" spans="1:16" x14ac:dyDescent="0.4">
      <c r="A167" s="363" t="s">
        <v>255</v>
      </c>
      <c r="B167" s="363">
        <v>4</v>
      </c>
      <c r="C167" s="363">
        <v>8.5</v>
      </c>
      <c r="D167" s="363">
        <v>27.2</v>
      </c>
      <c r="E167" s="363">
        <v>30.4</v>
      </c>
      <c r="F167" s="363">
        <v>96.899999999999991</v>
      </c>
      <c r="G167" s="363" t="s">
        <v>367</v>
      </c>
      <c r="J167" s="124" t="s">
        <v>255</v>
      </c>
      <c r="K167" s="124">
        <v>6.5</v>
      </c>
      <c r="L167" s="124">
        <v>1</v>
      </c>
      <c r="M167" s="124">
        <v>26.666666666666668</v>
      </c>
      <c r="N167" s="124">
        <v>9.9</v>
      </c>
      <c r="O167" s="124">
        <v>71.399999999999991</v>
      </c>
      <c r="P167" s="124" t="s">
        <v>366</v>
      </c>
    </row>
    <row r="168" spans="1:16" x14ac:dyDescent="0.4">
      <c r="A168" s="363" t="s">
        <v>255</v>
      </c>
      <c r="B168" s="363">
        <v>8.5</v>
      </c>
      <c r="C168" s="363">
        <v>4</v>
      </c>
      <c r="D168" s="363">
        <v>27.2</v>
      </c>
      <c r="E168" s="363">
        <v>30.4</v>
      </c>
      <c r="F168" s="363">
        <v>96.899999999999991</v>
      </c>
      <c r="G168" s="363" t="s">
        <v>367</v>
      </c>
      <c r="J168" s="174" t="s">
        <v>255</v>
      </c>
      <c r="K168" s="174">
        <v>1.5</v>
      </c>
      <c r="L168" s="174">
        <v>7</v>
      </c>
      <c r="M168" s="174">
        <v>26.666666666666668</v>
      </c>
      <c r="N168" s="174">
        <v>14.499999999999998</v>
      </c>
      <c r="O168" s="174">
        <v>72.899999999999991</v>
      </c>
      <c r="P168" s="174" t="s">
        <v>366</v>
      </c>
    </row>
    <row r="169" spans="1:16" x14ac:dyDescent="0.4">
      <c r="A169" s="282" t="s">
        <v>255</v>
      </c>
      <c r="B169" s="282">
        <v>6.5</v>
      </c>
      <c r="C169" s="282">
        <v>8</v>
      </c>
      <c r="D169" s="282">
        <v>28.141592920353983</v>
      </c>
      <c r="E169" s="282">
        <v>45.6</v>
      </c>
      <c r="F169" s="282">
        <v>97.3</v>
      </c>
      <c r="G169" s="282" t="s">
        <v>367</v>
      </c>
      <c r="J169" s="174" t="s">
        <v>255</v>
      </c>
      <c r="K169" s="174">
        <v>6.5</v>
      </c>
      <c r="L169" s="174">
        <v>1.5</v>
      </c>
      <c r="M169" s="174">
        <v>26.666666666666668</v>
      </c>
      <c r="N169" s="174">
        <v>14.499999999999998</v>
      </c>
      <c r="O169" s="174">
        <v>72.899999999999991</v>
      </c>
      <c r="P169" s="174" t="s">
        <v>366</v>
      </c>
    </row>
    <row r="170" spans="1:16" x14ac:dyDescent="0.4">
      <c r="A170" s="282" t="s">
        <v>255</v>
      </c>
      <c r="B170" s="282">
        <v>8</v>
      </c>
      <c r="C170" s="282">
        <v>6.5</v>
      </c>
      <c r="D170" s="282">
        <v>28.141592920353983</v>
      </c>
      <c r="E170" s="282">
        <v>45.6</v>
      </c>
      <c r="F170" s="282">
        <v>97.3</v>
      </c>
      <c r="G170" s="282" t="s">
        <v>367</v>
      </c>
      <c r="J170" s="220" t="s">
        <v>255</v>
      </c>
      <c r="K170" s="220">
        <v>2</v>
      </c>
      <c r="L170" s="220">
        <v>7</v>
      </c>
      <c r="M170" s="220">
        <v>25.714285714285715</v>
      </c>
      <c r="N170" s="220">
        <v>18.399999999999999</v>
      </c>
      <c r="O170" s="220">
        <v>74.5</v>
      </c>
      <c r="P170" s="220" t="s">
        <v>366</v>
      </c>
    </row>
    <row r="171" spans="1:16" x14ac:dyDescent="0.4">
      <c r="A171" s="368" t="s">
        <v>255</v>
      </c>
      <c r="B171" s="368">
        <v>4.5</v>
      </c>
      <c r="C171" s="368">
        <v>8.5</v>
      </c>
      <c r="D171" s="368">
        <v>27.46987951807229</v>
      </c>
      <c r="E171" s="368">
        <v>33.200000000000003</v>
      </c>
      <c r="F171" s="368">
        <v>98</v>
      </c>
      <c r="G171" s="368" t="s">
        <v>367</v>
      </c>
      <c r="J171" s="220" t="s">
        <v>255</v>
      </c>
      <c r="K171" s="220">
        <v>6.5</v>
      </c>
      <c r="L171" s="220">
        <v>2</v>
      </c>
      <c r="M171" s="220">
        <v>25.714285714285715</v>
      </c>
      <c r="N171" s="220">
        <v>18.399999999999999</v>
      </c>
      <c r="O171" s="220">
        <v>74.5</v>
      </c>
      <c r="P171" s="220" t="s">
        <v>366</v>
      </c>
    </row>
    <row r="172" spans="1:16" x14ac:dyDescent="0.4">
      <c r="A172" s="368" t="s">
        <v>255</v>
      </c>
      <c r="B172" s="368">
        <v>8.5</v>
      </c>
      <c r="C172" s="368">
        <v>4.5</v>
      </c>
      <c r="D172" s="368">
        <v>27.46987951807229</v>
      </c>
      <c r="E172" s="368">
        <v>33.200000000000003</v>
      </c>
      <c r="F172" s="368">
        <v>98</v>
      </c>
      <c r="G172" s="368" t="s">
        <v>367</v>
      </c>
      <c r="J172" s="260" t="s">
        <v>255</v>
      </c>
      <c r="K172" s="260">
        <v>2.5</v>
      </c>
      <c r="L172" s="260">
        <v>7</v>
      </c>
      <c r="M172" s="260">
        <v>25.90909090909091</v>
      </c>
      <c r="N172" s="260">
        <v>22.7</v>
      </c>
      <c r="O172" s="260">
        <v>76.099999999999994</v>
      </c>
      <c r="P172" s="260" t="s">
        <v>366</v>
      </c>
    </row>
    <row r="173" spans="1:16" x14ac:dyDescent="0.4">
      <c r="A173" s="254" t="s">
        <v>255</v>
      </c>
      <c r="B173" s="254">
        <v>7</v>
      </c>
      <c r="C173" s="254">
        <v>8</v>
      </c>
      <c r="D173" s="254">
        <v>28.524590163934427</v>
      </c>
      <c r="E173" s="254">
        <v>48.6</v>
      </c>
      <c r="F173" s="254">
        <v>98.4</v>
      </c>
      <c r="G173" s="254" t="s">
        <v>367</v>
      </c>
      <c r="J173" s="260" t="s">
        <v>255</v>
      </c>
      <c r="K173" s="260">
        <v>6.5</v>
      </c>
      <c r="L173" s="260">
        <v>2.5</v>
      </c>
      <c r="M173" s="260">
        <v>25.90909090909091</v>
      </c>
      <c r="N173" s="260">
        <v>22.7</v>
      </c>
      <c r="O173" s="260">
        <v>76.099999999999994</v>
      </c>
      <c r="P173" s="260" t="s">
        <v>366</v>
      </c>
    </row>
    <row r="174" spans="1:16" x14ac:dyDescent="0.4">
      <c r="A174" s="254" t="s">
        <v>255</v>
      </c>
      <c r="B174" s="254">
        <v>8</v>
      </c>
      <c r="C174" s="254">
        <v>7</v>
      </c>
      <c r="D174" s="254">
        <v>28.524590163934427</v>
      </c>
      <c r="E174" s="254">
        <v>48.6</v>
      </c>
      <c r="F174" s="254">
        <v>98.4</v>
      </c>
      <c r="G174" s="254" t="s">
        <v>367</v>
      </c>
      <c r="J174" s="128" t="s">
        <v>255</v>
      </c>
      <c r="K174" s="128">
        <v>1</v>
      </c>
      <c r="L174" s="128">
        <v>7.5</v>
      </c>
      <c r="M174" s="128">
        <v>26.666666666666668</v>
      </c>
      <c r="N174" s="128">
        <v>9.1999999999999993</v>
      </c>
      <c r="O174" s="128">
        <v>76.5</v>
      </c>
      <c r="P174" s="128" t="s">
        <v>366</v>
      </c>
    </row>
    <row r="175" spans="1:16" x14ac:dyDescent="0.4">
      <c r="A175" s="354" t="s">
        <v>255</v>
      </c>
      <c r="B175" s="354">
        <v>5</v>
      </c>
      <c r="C175" s="354">
        <v>8.5</v>
      </c>
      <c r="D175" s="354">
        <v>27.692307692307693</v>
      </c>
      <c r="E175" s="354">
        <v>36</v>
      </c>
      <c r="F175" s="354">
        <v>99.2</v>
      </c>
      <c r="G175" s="354" t="s">
        <v>367</v>
      </c>
      <c r="J175" s="128" t="s">
        <v>255</v>
      </c>
      <c r="K175" s="128">
        <v>7</v>
      </c>
      <c r="L175" s="128">
        <v>1</v>
      </c>
      <c r="M175" s="128">
        <v>26.666666666666668</v>
      </c>
      <c r="N175" s="128">
        <v>9.1999999999999993</v>
      </c>
      <c r="O175" s="128">
        <v>76.5</v>
      </c>
      <c r="P175" s="128" t="s">
        <v>366</v>
      </c>
    </row>
    <row r="176" spans="1:16" x14ac:dyDescent="0.4">
      <c r="A176" s="354" t="s">
        <v>255</v>
      </c>
      <c r="B176" s="354">
        <v>8.5</v>
      </c>
      <c r="C176" s="354">
        <v>5</v>
      </c>
      <c r="D176" s="354">
        <v>27.692307692307693</v>
      </c>
      <c r="E176" s="354">
        <v>36</v>
      </c>
      <c r="F176" s="354">
        <v>99.2</v>
      </c>
      <c r="G176" s="354" t="s">
        <v>367</v>
      </c>
      <c r="J176" s="179" t="s">
        <v>255</v>
      </c>
      <c r="K176" s="179">
        <v>1.5</v>
      </c>
      <c r="L176" s="179">
        <v>7.5</v>
      </c>
      <c r="M176" s="179">
        <v>25.384615384615383</v>
      </c>
      <c r="N176" s="179">
        <v>13.100000000000001</v>
      </c>
      <c r="O176" s="179">
        <v>78</v>
      </c>
      <c r="P176" s="179" t="s">
        <v>366</v>
      </c>
    </row>
    <row r="177" spans="1:16" x14ac:dyDescent="0.4">
      <c r="A177" s="232" t="s">
        <v>255</v>
      </c>
      <c r="B177" s="232">
        <v>8</v>
      </c>
      <c r="C177" s="232">
        <v>7.5</v>
      </c>
      <c r="D177" s="232">
        <v>28.396946564885496</v>
      </c>
      <c r="E177" s="232">
        <v>51.4</v>
      </c>
      <c r="F177" s="232">
        <v>100</v>
      </c>
      <c r="G177" s="232" t="s">
        <v>367</v>
      </c>
      <c r="J177" s="179" t="s">
        <v>255</v>
      </c>
      <c r="K177" s="179">
        <v>7</v>
      </c>
      <c r="L177" s="179">
        <v>1.5</v>
      </c>
      <c r="M177" s="179">
        <v>25.384615384615383</v>
      </c>
      <c r="N177" s="179">
        <v>13.100000000000001</v>
      </c>
      <c r="O177" s="179">
        <v>78</v>
      </c>
      <c r="P177" s="179" t="s">
        <v>366</v>
      </c>
    </row>
    <row r="178" spans="1:16" x14ac:dyDescent="0.4">
      <c r="A178" s="169" t="s">
        <v>255</v>
      </c>
      <c r="B178" s="169">
        <v>1.5</v>
      </c>
      <c r="C178" s="169">
        <v>6.5</v>
      </c>
      <c r="D178" s="169">
        <v>26.666666666666668</v>
      </c>
      <c r="E178" s="169">
        <v>15.6</v>
      </c>
      <c r="F178" s="169">
        <v>67.800000000000011</v>
      </c>
      <c r="G178" s="169" t="s">
        <v>366</v>
      </c>
      <c r="J178" s="224" t="s">
        <v>255</v>
      </c>
      <c r="K178" s="224">
        <v>2</v>
      </c>
      <c r="L178" s="224">
        <v>7.5</v>
      </c>
      <c r="M178" s="224">
        <v>25.714285714285715</v>
      </c>
      <c r="N178" s="224">
        <v>17.2</v>
      </c>
      <c r="O178" s="224">
        <v>79.600000000000009</v>
      </c>
      <c r="P178" s="224" t="s">
        <v>366</v>
      </c>
    </row>
    <row r="179" spans="1:16" x14ac:dyDescent="0.4">
      <c r="A179" s="169" t="s">
        <v>255</v>
      </c>
      <c r="B179" s="169">
        <v>6</v>
      </c>
      <c r="C179" s="169">
        <v>1.5</v>
      </c>
      <c r="D179" s="169">
        <v>26.666666666666668</v>
      </c>
      <c r="E179" s="169">
        <v>15.6</v>
      </c>
      <c r="F179" s="169">
        <v>67.800000000000011</v>
      </c>
      <c r="G179" s="169" t="s">
        <v>366</v>
      </c>
      <c r="J179" s="224" t="s">
        <v>255</v>
      </c>
      <c r="K179" s="224">
        <v>7</v>
      </c>
      <c r="L179" s="224">
        <v>2</v>
      </c>
      <c r="M179" s="224">
        <v>25.714285714285715</v>
      </c>
      <c r="N179" s="224">
        <v>17.2</v>
      </c>
      <c r="O179" s="224">
        <v>79.600000000000009</v>
      </c>
      <c r="P179" s="224" t="s">
        <v>366</v>
      </c>
    </row>
    <row r="180" spans="1:16" x14ac:dyDescent="0.4">
      <c r="A180" s="124" t="s">
        <v>255</v>
      </c>
      <c r="B180" s="124">
        <v>1</v>
      </c>
      <c r="C180" s="124">
        <v>7</v>
      </c>
      <c r="D180" s="124">
        <v>26.666666666666668</v>
      </c>
      <c r="E180" s="124">
        <v>9.9</v>
      </c>
      <c r="F180" s="124">
        <v>71.399999999999991</v>
      </c>
      <c r="G180" s="124" t="s">
        <v>366</v>
      </c>
      <c r="J180" s="264" t="s">
        <v>255</v>
      </c>
      <c r="K180" s="264">
        <v>2.5</v>
      </c>
      <c r="L180" s="264">
        <v>7.5</v>
      </c>
      <c r="M180" s="264">
        <v>25.90909090909091</v>
      </c>
      <c r="N180" s="264">
        <v>21.3</v>
      </c>
      <c r="O180" s="264">
        <v>81.2</v>
      </c>
      <c r="P180" s="264" t="s">
        <v>366</v>
      </c>
    </row>
    <row r="181" spans="1:16" x14ac:dyDescent="0.4">
      <c r="A181" s="124" t="s">
        <v>255</v>
      </c>
      <c r="B181" s="124">
        <v>6.5</v>
      </c>
      <c r="C181" s="124">
        <v>1</v>
      </c>
      <c r="D181" s="124">
        <v>26.666666666666668</v>
      </c>
      <c r="E181" s="124">
        <v>9.9</v>
      </c>
      <c r="F181" s="124">
        <v>71.399999999999991</v>
      </c>
      <c r="G181" s="124" t="s">
        <v>366</v>
      </c>
      <c r="J181" s="264" t="s">
        <v>255</v>
      </c>
      <c r="K181" s="264">
        <v>7</v>
      </c>
      <c r="L181" s="264">
        <v>2.5</v>
      </c>
      <c r="M181" s="264">
        <v>25.90909090909091</v>
      </c>
      <c r="N181" s="264">
        <v>21.3</v>
      </c>
      <c r="O181" s="264">
        <v>81.2</v>
      </c>
      <c r="P181" s="264" t="s">
        <v>366</v>
      </c>
    </row>
    <row r="182" spans="1:16" x14ac:dyDescent="0.4">
      <c r="A182" s="174" t="s">
        <v>255</v>
      </c>
      <c r="B182" s="174">
        <v>1.5</v>
      </c>
      <c r="C182" s="174">
        <v>7</v>
      </c>
      <c r="D182" s="174">
        <v>26.666666666666668</v>
      </c>
      <c r="E182" s="174">
        <v>14.499999999999998</v>
      </c>
      <c r="F182" s="174">
        <v>72.899999999999991</v>
      </c>
      <c r="G182" s="174" t="s">
        <v>366</v>
      </c>
      <c r="J182" s="134" t="s">
        <v>255</v>
      </c>
      <c r="K182" s="134">
        <v>1</v>
      </c>
      <c r="L182" s="134">
        <v>8</v>
      </c>
      <c r="M182" s="134">
        <v>26.666666666666668</v>
      </c>
      <c r="N182" s="134">
        <v>8.6999999999999993</v>
      </c>
      <c r="O182" s="134">
        <v>81.599999999999994</v>
      </c>
      <c r="P182" s="134" t="s">
        <v>366</v>
      </c>
    </row>
    <row r="183" spans="1:16" x14ac:dyDescent="0.4">
      <c r="A183" s="174" t="s">
        <v>255</v>
      </c>
      <c r="B183" s="174">
        <v>6.5</v>
      </c>
      <c r="C183" s="174">
        <v>1.5</v>
      </c>
      <c r="D183" s="174">
        <v>26.666666666666668</v>
      </c>
      <c r="E183" s="174">
        <v>14.499999999999998</v>
      </c>
      <c r="F183" s="174">
        <v>72.899999999999991</v>
      </c>
      <c r="G183" s="174" t="s">
        <v>366</v>
      </c>
      <c r="J183" s="134" t="s">
        <v>255</v>
      </c>
      <c r="K183" s="134">
        <v>8</v>
      </c>
      <c r="L183" s="134">
        <v>1</v>
      </c>
      <c r="M183" s="134">
        <v>26.666666666666668</v>
      </c>
      <c r="N183" s="134">
        <v>8.6999999999999993</v>
      </c>
      <c r="O183" s="134">
        <v>81.599999999999994</v>
      </c>
      <c r="P183" s="134" t="s">
        <v>366</v>
      </c>
    </row>
    <row r="184" spans="1:16" x14ac:dyDescent="0.4">
      <c r="A184" s="128" t="s">
        <v>255</v>
      </c>
      <c r="B184" s="128">
        <v>1</v>
      </c>
      <c r="C184" s="128">
        <v>7.5</v>
      </c>
      <c r="D184" s="128">
        <v>26.666666666666668</v>
      </c>
      <c r="E184" s="128">
        <v>9.1999999999999993</v>
      </c>
      <c r="F184" s="128">
        <v>76.5</v>
      </c>
      <c r="G184" s="128" t="s">
        <v>366</v>
      </c>
      <c r="J184" s="183" t="s">
        <v>255</v>
      </c>
      <c r="K184" s="183">
        <v>1.5</v>
      </c>
      <c r="L184" s="183">
        <v>8</v>
      </c>
      <c r="M184" s="183">
        <v>25.384615384615383</v>
      </c>
      <c r="N184" s="183">
        <v>12.3</v>
      </c>
      <c r="O184" s="183">
        <v>83.1</v>
      </c>
      <c r="P184" s="183" t="s">
        <v>366</v>
      </c>
    </row>
    <row r="185" spans="1:16" x14ac:dyDescent="0.4">
      <c r="A185" s="128" t="s">
        <v>255</v>
      </c>
      <c r="B185" s="128">
        <v>7</v>
      </c>
      <c r="C185" s="128">
        <v>1</v>
      </c>
      <c r="D185" s="128">
        <v>26.666666666666668</v>
      </c>
      <c r="E185" s="128">
        <v>9.1999999999999993</v>
      </c>
      <c r="F185" s="128">
        <v>76.5</v>
      </c>
      <c r="G185" s="128" t="s">
        <v>366</v>
      </c>
      <c r="J185" s="183" t="s">
        <v>255</v>
      </c>
      <c r="K185" s="183">
        <v>8</v>
      </c>
      <c r="L185" s="183">
        <v>1.5</v>
      </c>
      <c r="M185" s="183">
        <v>25.384615384615383</v>
      </c>
      <c r="N185" s="183">
        <v>12.3</v>
      </c>
      <c r="O185" s="183">
        <v>83.1</v>
      </c>
      <c r="P185" s="183" t="s">
        <v>366</v>
      </c>
    </row>
    <row r="186" spans="1:16" x14ac:dyDescent="0.4">
      <c r="A186" s="297" t="s">
        <v>255</v>
      </c>
      <c r="B186" s="297">
        <v>3</v>
      </c>
      <c r="C186" s="297">
        <v>7</v>
      </c>
      <c r="D186" s="297">
        <v>26.037735849056602</v>
      </c>
      <c r="E186" s="297">
        <v>26.8</v>
      </c>
      <c r="F186" s="297">
        <v>77.600000000000009</v>
      </c>
      <c r="G186" s="297" t="s">
        <v>366</v>
      </c>
      <c r="J186" s="228" t="s">
        <v>255</v>
      </c>
      <c r="K186" s="228">
        <v>2</v>
      </c>
      <c r="L186" s="228">
        <v>8</v>
      </c>
      <c r="M186" s="228">
        <v>25.714285714285715</v>
      </c>
      <c r="N186" s="228">
        <v>16.2</v>
      </c>
      <c r="O186" s="228">
        <v>84.7</v>
      </c>
      <c r="P186" s="228" t="s">
        <v>366</v>
      </c>
    </row>
    <row r="187" spans="1:16" x14ac:dyDescent="0.4">
      <c r="A187" s="297" t="s">
        <v>255</v>
      </c>
      <c r="B187" s="297">
        <v>6.5</v>
      </c>
      <c r="C187" s="297">
        <v>3</v>
      </c>
      <c r="D187" s="297">
        <v>26.037735849056602</v>
      </c>
      <c r="E187" s="297">
        <v>26.8</v>
      </c>
      <c r="F187" s="297">
        <v>77.600000000000009</v>
      </c>
      <c r="G187" s="297" t="s">
        <v>366</v>
      </c>
      <c r="J187" s="228" t="s">
        <v>255</v>
      </c>
      <c r="K187" s="228">
        <v>8</v>
      </c>
      <c r="L187" s="228">
        <v>2</v>
      </c>
      <c r="M187" s="228">
        <v>25.714285714285715</v>
      </c>
      <c r="N187" s="228">
        <v>16.2</v>
      </c>
      <c r="O187" s="228">
        <v>84.7</v>
      </c>
      <c r="P187" s="228" t="s">
        <v>366</v>
      </c>
    </row>
    <row r="188" spans="1:16" x14ac:dyDescent="0.4">
      <c r="A188" s="134" t="s">
        <v>255</v>
      </c>
      <c r="B188" s="134">
        <v>1</v>
      </c>
      <c r="C188" s="134">
        <v>8</v>
      </c>
      <c r="D188" s="134">
        <v>26.666666666666668</v>
      </c>
      <c r="E188" s="134">
        <v>8.6999999999999993</v>
      </c>
      <c r="F188" s="134">
        <v>81.599999999999994</v>
      </c>
      <c r="G188" s="134" t="s">
        <v>366</v>
      </c>
      <c r="J188" s="267" t="s">
        <v>255</v>
      </c>
      <c r="K188" s="267">
        <v>2.5</v>
      </c>
      <c r="L188" s="267">
        <v>8</v>
      </c>
      <c r="M188" s="267">
        <v>25.90909090909091</v>
      </c>
      <c r="N188" s="267">
        <v>20</v>
      </c>
      <c r="O188" s="267">
        <v>86.3</v>
      </c>
      <c r="P188" s="267" t="s">
        <v>366</v>
      </c>
    </row>
    <row r="189" spans="1:16" x14ac:dyDescent="0.4">
      <c r="A189" s="134" t="s">
        <v>255</v>
      </c>
      <c r="B189" s="134">
        <v>8</v>
      </c>
      <c r="C189" s="134">
        <v>1</v>
      </c>
      <c r="D189" s="134">
        <v>26.666666666666668</v>
      </c>
      <c r="E189" s="134">
        <v>8.6999999999999993</v>
      </c>
      <c r="F189" s="134">
        <v>81.599999999999994</v>
      </c>
      <c r="G189" s="134" t="s">
        <v>366</v>
      </c>
      <c r="J189" s="267" t="s">
        <v>255</v>
      </c>
      <c r="K189" s="267">
        <v>8</v>
      </c>
      <c r="L189" s="267">
        <v>2.5</v>
      </c>
      <c r="M189" s="267">
        <v>25.90909090909091</v>
      </c>
      <c r="N189" s="267">
        <v>20</v>
      </c>
      <c r="O189" s="267">
        <v>86.3</v>
      </c>
      <c r="P189" s="267" t="s">
        <v>366</v>
      </c>
    </row>
    <row r="190" spans="1:16" x14ac:dyDescent="0.4">
      <c r="A190" s="300" t="s">
        <v>255</v>
      </c>
      <c r="B190" s="300">
        <v>3</v>
      </c>
      <c r="C190" s="300">
        <v>7.5</v>
      </c>
      <c r="D190" s="300">
        <v>26.037735849056602</v>
      </c>
      <c r="E190" s="300">
        <v>25.1</v>
      </c>
      <c r="F190" s="300">
        <v>82.699999999999989</v>
      </c>
      <c r="G190" s="300" t="s">
        <v>366</v>
      </c>
      <c r="J190" s="138" t="s">
        <v>255</v>
      </c>
      <c r="K190" s="138">
        <v>1</v>
      </c>
      <c r="L190" s="138">
        <v>8.5</v>
      </c>
      <c r="M190" s="138">
        <v>28.421052631578949</v>
      </c>
      <c r="N190" s="138">
        <v>8.6</v>
      </c>
      <c r="O190" s="138">
        <v>87.1</v>
      </c>
      <c r="P190" s="138" t="s">
        <v>366</v>
      </c>
    </row>
    <row r="191" spans="1:16" x14ac:dyDescent="0.4">
      <c r="A191" s="300" t="s">
        <v>255</v>
      </c>
      <c r="B191" s="300">
        <v>7</v>
      </c>
      <c r="C191" s="300">
        <v>3</v>
      </c>
      <c r="D191" s="300">
        <v>26.037735849056602</v>
      </c>
      <c r="E191" s="300">
        <v>25.1</v>
      </c>
      <c r="F191" s="300">
        <v>82.699999999999989</v>
      </c>
      <c r="G191" s="300" t="s">
        <v>366</v>
      </c>
      <c r="J191" s="138" t="s">
        <v>255</v>
      </c>
      <c r="K191" s="138">
        <v>8.5</v>
      </c>
      <c r="L191" s="138">
        <v>1</v>
      </c>
      <c r="M191" s="138">
        <v>28.421052631578949</v>
      </c>
      <c r="N191" s="138">
        <v>8.6</v>
      </c>
      <c r="O191" s="138">
        <v>87.1</v>
      </c>
      <c r="P191" s="138" t="s">
        <v>366</v>
      </c>
    </row>
    <row r="192" spans="1:16" x14ac:dyDescent="0.4">
      <c r="A192" s="138" t="s">
        <v>255</v>
      </c>
      <c r="B192" s="138">
        <v>1</v>
      </c>
      <c r="C192" s="138">
        <v>8.5</v>
      </c>
      <c r="D192" s="138">
        <v>28.421052631578949</v>
      </c>
      <c r="E192" s="138">
        <v>8.6</v>
      </c>
      <c r="F192" s="138">
        <v>87.1</v>
      </c>
      <c r="G192" s="138" t="s">
        <v>366</v>
      </c>
      <c r="J192" s="302" t="s">
        <v>255</v>
      </c>
      <c r="K192" s="302">
        <v>3</v>
      </c>
      <c r="L192" s="302">
        <v>8</v>
      </c>
      <c r="M192" s="302">
        <v>26.037735849056602</v>
      </c>
      <c r="N192" s="302">
        <v>23.7</v>
      </c>
      <c r="O192" s="302">
        <v>87.8</v>
      </c>
      <c r="P192" s="302" t="s">
        <v>366</v>
      </c>
    </row>
    <row r="193" spans="1:16" x14ac:dyDescent="0.4">
      <c r="A193" s="138" t="s">
        <v>255</v>
      </c>
      <c r="B193" s="138">
        <v>8.5</v>
      </c>
      <c r="C193" s="138">
        <v>1</v>
      </c>
      <c r="D193" s="138">
        <v>28.421052631578949</v>
      </c>
      <c r="E193" s="138">
        <v>8.6</v>
      </c>
      <c r="F193" s="138">
        <v>87.1</v>
      </c>
      <c r="G193" s="138" t="s">
        <v>366</v>
      </c>
      <c r="J193" s="302" t="s">
        <v>255</v>
      </c>
      <c r="K193" s="302">
        <v>8</v>
      </c>
      <c r="L193" s="302">
        <v>3</v>
      </c>
      <c r="M193" s="302">
        <v>26.037735849056602</v>
      </c>
      <c r="N193" s="302">
        <v>23.7</v>
      </c>
      <c r="O193" s="302">
        <v>87.8</v>
      </c>
      <c r="P193" s="302" t="s">
        <v>366</v>
      </c>
    </row>
    <row r="194" spans="1:16" x14ac:dyDescent="0.4">
      <c r="A194" s="302" t="s">
        <v>255</v>
      </c>
      <c r="B194" s="302">
        <v>3</v>
      </c>
      <c r="C194" s="302">
        <v>8</v>
      </c>
      <c r="D194" s="302">
        <v>26.037735849056602</v>
      </c>
      <c r="E194" s="302">
        <v>23.7</v>
      </c>
      <c r="F194" s="302">
        <v>87.8</v>
      </c>
      <c r="G194" s="302" t="s">
        <v>366</v>
      </c>
      <c r="J194" s="189" t="s">
        <v>255</v>
      </c>
      <c r="K194" s="189">
        <v>1.5</v>
      </c>
      <c r="L194" s="189">
        <v>8.5</v>
      </c>
      <c r="M194" s="189">
        <v>26.666666666666668</v>
      </c>
      <c r="N194" s="189">
        <v>11.899999999999999</v>
      </c>
      <c r="O194" s="189">
        <v>88.6</v>
      </c>
      <c r="P194" s="189" t="s">
        <v>366</v>
      </c>
    </row>
    <row r="195" spans="1:16" x14ac:dyDescent="0.4">
      <c r="A195" s="302" t="s">
        <v>255</v>
      </c>
      <c r="B195" s="302">
        <v>8</v>
      </c>
      <c r="C195" s="302">
        <v>3</v>
      </c>
      <c r="D195" s="302">
        <v>26.037735849056602</v>
      </c>
      <c r="E195" s="302">
        <v>23.7</v>
      </c>
      <c r="F195" s="302">
        <v>87.8</v>
      </c>
      <c r="G195" s="302" t="s">
        <v>366</v>
      </c>
      <c r="J195" s="189" t="s">
        <v>255</v>
      </c>
      <c r="K195" s="189">
        <v>8.5</v>
      </c>
      <c r="L195" s="189">
        <v>1.5</v>
      </c>
      <c r="M195" s="189">
        <v>26.666666666666668</v>
      </c>
      <c r="N195" s="189">
        <v>11.899999999999999</v>
      </c>
      <c r="O195" s="189">
        <v>88.6</v>
      </c>
      <c r="P195" s="189" t="s">
        <v>366</v>
      </c>
    </row>
    <row r="196" spans="1:16" x14ac:dyDescent="0.4">
      <c r="A196" s="189" t="s">
        <v>255</v>
      </c>
      <c r="B196" s="189">
        <v>1.5</v>
      </c>
      <c r="C196" s="189">
        <v>8.5</v>
      </c>
      <c r="D196" s="189">
        <v>26.666666666666668</v>
      </c>
      <c r="E196" s="189">
        <v>11.899999999999999</v>
      </c>
      <c r="F196" s="189">
        <v>88.6</v>
      </c>
      <c r="G196" s="189" t="s">
        <v>366</v>
      </c>
      <c r="J196" s="231" t="s">
        <v>255</v>
      </c>
      <c r="K196" s="231">
        <v>2</v>
      </c>
      <c r="L196" s="231">
        <v>8.5</v>
      </c>
      <c r="M196" s="231">
        <v>26.666666666666668</v>
      </c>
      <c r="N196" s="231">
        <v>15.7</v>
      </c>
      <c r="O196" s="231">
        <v>90.2</v>
      </c>
      <c r="P196" s="231" t="s">
        <v>366</v>
      </c>
    </row>
    <row r="197" spans="1:16" x14ac:dyDescent="0.4">
      <c r="A197" s="189" t="s">
        <v>255</v>
      </c>
      <c r="B197" s="189">
        <v>8.5</v>
      </c>
      <c r="C197" s="189">
        <v>1.5</v>
      </c>
      <c r="D197" s="189">
        <v>26.666666666666668</v>
      </c>
      <c r="E197" s="189">
        <v>11.899999999999999</v>
      </c>
      <c r="F197" s="189">
        <v>88.6</v>
      </c>
      <c r="G197" s="189" t="s">
        <v>366</v>
      </c>
      <c r="J197" s="231" t="s">
        <v>255</v>
      </c>
      <c r="K197" s="231">
        <v>8.5</v>
      </c>
      <c r="L197" s="231">
        <v>2</v>
      </c>
      <c r="M197" s="231">
        <v>26.666666666666668</v>
      </c>
      <c r="N197" s="231">
        <v>15.7</v>
      </c>
      <c r="O197" s="231">
        <v>90.2</v>
      </c>
      <c r="P197" s="231" t="s">
        <v>366</v>
      </c>
    </row>
    <row r="198" spans="1:16" x14ac:dyDescent="0.4">
      <c r="A198" s="231" t="s">
        <v>255</v>
      </c>
      <c r="B198" s="231">
        <v>2</v>
      </c>
      <c r="C198" s="231">
        <v>8.5</v>
      </c>
      <c r="D198" s="231">
        <v>26.666666666666668</v>
      </c>
      <c r="E198" s="231">
        <v>15.7</v>
      </c>
      <c r="F198" s="231">
        <v>90.2</v>
      </c>
      <c r="G198" s="231" t="s">
        <v>366</v>
      </c>
      <c r="J198" s="270" t="s">
        <v>255</v>
      </c>
      <c r="K198" s="270">
        <v>2.5</v>
      </c>
      <c r="L198" s="270">
        <v>8.5</v>
      </c>
      <c r="M198" s="270">
        <v>27.391304347826086</v>
      </c>
      <c r="N198" s="270">
        <v>19.7</v>
      </c>
      <c r="O198" s="270">
        <v>91.8</v>
      </c>
      <c r="P198" s="270" t="s">
        <v>366</v>
      </c>
    </row>
    <row r="199" spans="1:16" x14ac:dyDescent="0.4">
      <c r="A199" s="231" t="s">
        <v>255</v>
      </c>
      <c r="B199" s="231">
        <v>8.5</v>
      </c>
      <c r="C199" s="231">
        <v>2</v>
      </c>
      <c r="D199" s="231">
        <v>26.666666666666668</v>
      </c>
      <c r="E199" s="231">
        <v>15.7</v>
      </c>
      <c r="F199" s="231">
        <v>90.2</v>
      </c>
      <c r="G199" s="231" t="s">
        <v>366</v>
      </c>
      <c r="J199" s="270" t="s">
        <v>255</v>
      </c>
      <c r="K199" s="270">
        <v>8.5</v>
      </c>
      <c r="L199" s="270">
        <v>2.5</v>
      </c>
      <c r="M199" s="270">
        <v>27.391304347826086</v>
      </c>
      <c r="N199" s="270">
        <v>19.7</v>
      </c>
      <c r="O199" s="270">
        <v>91.8</v>
      </c>
      <c r="P199" s="270" t="s">
        <v>366</v>
      </c>
    </row>
    <row r="200" spans="1:16" x14ac:dyDescent="0.4">
      <c r="A200" s="1165" t="s">
        <v>255</v>
      </c>
      <c r="B200" s="1165">
        <v>2.5</v>
      </c>
      <c r="C200" s="1165">
        <v>8.5</v>
      </c>
      <c r="D200" s="1165">
        <v>27.391304347826086</v>
      </c>
      <c r="E200" s="1165">
        <v>19.7</v>
      </c>
      <c r="F200" s="1165">
        <v>91.8</v>
      </c>
      <c r="G200" s="270" t="s">
        <v>366</v>
      </c>
      <c r="J200" s="1167" t="s">
        <v>255</v>
      </c>
      <c r="K200" s="1167">
        <v>1</v>
      </c>
      <c r="L200" s="1167">
        <v>9</v>
      </c>
      <c r="M200" s="1167">
        <v>26.666666666666668</v>
      </c>
      <c r="N200" s="1167">
        <v>7.7</v>
      </c>
      <c r="O200" s="1167">
        <v>92.2</v>
      </c>
      <c r="P200" s="143" t="s">
        <v>366</v>
      </c>
    </row>
    <row r="201" spans="1:16" x14ac:dyDescent="0.4">
      <c r="A201" s="270" t="s">
        <v>255</v>
      </c>
      <c r="B201" s="270">
        <v>8.5</v>
      </c>
      <c r="C201" s="270">
        <v>2.5</v>
      </c>
      <c r="D201" s="270">
        <v>27.391304347826086</v>
      </c>
      <c r="E201" s="270">
        <v>19.7</v>
      </c>
      <c r="F201" s="270">
        <v>91.8</v>
      </c>
      <c r="G201" s="270" t="s">
        <v>366</v>
      </c>
      <c r="J201" s="143" t="s">
        <v>255</v>
      </c>
      <c r="K201" s="143">
        <v>9</v>
      </c>
      <c r="L201" s="143">
        <v>1</v>
      </c>
      <c r="M201" s="143">
        <v>26.666666666666668</v>
      </c>
      <c r="N201" s="143">
        <v>7.7</v>
      </c>
      <c r="O201" s="143">
        <v>92.2</v>
      </c>
      <c r="P201" s="143" t="s">
        <v>366</v>
      </c>
    </row>
    <row r="202" spans="1:16" x14ac:dyDescent="0.4">
      <c r="A202" s="143" t="s">
        <v>255</v>
      </c>
      <c r="B202" s="143">
        <v>1</v>
      </c>
      <c r="C202" s="143">
        <v>9</v>
      </c>
      <c r="D202" s="143">
        <v>26.666666666666668</v>
      </c>
      <c r="E202" s="143">
        <v>7.7</v>
      </c>
      <c r="F202" s="143">
        <v>92.2</v>
      </c>
      <c r="G202" s="143" t="s">
        <v>366</v>
      </c>
      <c r="J202" s="305" t="s">
        <v>255</v>
      </c>
      <c r="K202" s="305">
        <v>3</v>
      </c>
      <c r="L202" s="305">
        <v>8.5</v>
      </c>
      <c r="M202" s="305">
        <v>27.272727272727273</v>
      </c>
      <c r="N202" s="305">
        <v>23.1</v>
      </c>
      <c r="O202" s="305">
        <v>93.300000000000011</v>
      </c>
      <c r="P202" s="305" t="s">
        <v>366</v>
      </c>
    </row>
    <row r="203" spans="1:16" x14ac:dyDescent="0.4">
      <c r="A203" s="143" t="s">
        <v>255</v>
      </c>
      <c r="B203" s="143">
        <v>9</v>
      </c>
      <c r="C203" s="143">
        <v>1</v>
      </c>
      <c r="D203" s="143">
        <v>26.666666666666668</v>
      </c>
      <c r="E203" s="143">
        <v>7.7</v>
      </c>
      <c r="F203" s="143">
        <v>92.2</v>
      </c>
      <c r="G203" s="143" t="s">
        <v>366</v>
      </c>
      <c r="J203" s="305" t="s">
        <v>255</v>
      </c>
      <c r="K203" s="305">
        <v>8.5</v>
      </c>
      <c r="L203" s="305">
        <v>3</v>
      </c>
      <c r="M203" s="305">
        <v>27.272727272727273</v>
      </c>
      <c r="N203" s="305">
        <v>23.1</v>
      </c>
      <c r="O203" s="305">
        <v>93.300000000000011</v>
      </c>
      <c r="P203" s="305" t="s">
        <v>366</v>
      </c>
    </row>
    <row r="204" spans="1:16" x14ac:dyDescent="0.4">
      <c r="A204" s="305" t="s">
        <v>255</v>
      </c>
      <c r="B204" s="305">
        <v>3</v>
      </c>
      <c r="C204" s="305">
        <v>8.5</v>
      </c>
      <c r="D204" s="305">
        <v>27.272727272727273</v>
      </c>
      <c r="E204" s="305">
        <v>23.1</v>
      </c>
      <c r="F204" s="305">
        <v>93.300000000000011</v>
      </c>
      <c r="G204" s="305" t="s">
        <v>366</v>
      </c>
      <c r="J204" s="193" t="s">
        <v>255</v>
      </c>
      <c r="K204" s="193">
        <v>1.5</v>
      </c>
      <c r="L204" s="193">
        <v>9</v>
      </c>
      <c r="M204" s="193">
        <v>25.714285714285715</v>
      </c>
      <c r="N204" s="193">
        <v>11.700000000000001</v>
      </c>
      <c r="O204" s="193">
        <v>94.1</v>
      </c>
      <c r="P204" s="193" t="s">
        <v>366</v>
      </c>
    </row>
    <row r="205" spans="1:16" x14ac:dyDescent="0.4">
      <c r="A205" s="305" t="s">
        <v>255</v>
      </c>
      <c r="B205" s="305">
        <v>8.5</v>
      </c>
      <c r="C205" s="305">
        <v>3</v>
      </c>
      <c r="D205" s="305">
        <v>27.272727272727273</v>
      </c>
      <c r="E205" s="305">
        <v>23.1</v>
      </c>
      <c r="F205" s="305">
        <v>93.300000000000011</v>
      </c>
      <c r="G205" s="305" t="s">
        <v>366</v>
      </c>
      <c r="J205" s="193" t="s">
        <v>255</v>
      </c>
      <c r="K205" s="193">
        <v>9</v>
      </c>
      <c r="L205" s="193">
        <v>1.5</v>
      </c>
      <c r="M205" s="193">
        <v>25.714285714285715</v>
      </c>
      <c r="N205" s="193">
        <v>11.700000000000001</v>
      </c>
      <c r="O205" s="193">
        <v>94.1</v>
      </c>
      <c r="P205" s="193" t="s">
        <v>366</v>
      </c>
    </row>
    <row r="206" spans="1:16" x14ac:dyDescent="0.4">
      <c r="A206" s="234" t="s">
        <v>255</v>
      </c>
      <c r="B206" s="234">
        <v>2</v>
      </c>
      <c r="C206" s="234">
        <v>9</v>
      </c>
      <c r="D206" s="234">
        <v>28.421052631578949</v>
      </c>
      <c r="E206" s="234">
        <v>15.6</v>
      </c>
      <c r="F206" s="234">
        <v>95.7</v>
      </c>
      <c r="G206" s="234" t="s">
        <v>366</v>
      </c>
      <c r="J206" s="234" t="s">
        <v>255</v>
      </c>
      <c r="K206" s="234">
        <v>2</v>
      </c>
      <c r="L206" s="234">
        <v>9</v>
      </c>
      <c r="M206" s="234">
        <v>28.421052631578949</v>
      </c>
      <c r="N206" s="234">
        <v>15.6</v>
      </c>
      <c r="O206" s="234">
        <v>95.7</v>
      </c>
      <c r="P206" s="234" t="s">
        <v>366</v>
      </c>
    </row>
    <row r="207" spans="1:16" x14ac:dyDescent="0.4">
      <c r="A207" s="234" t="s">
        <v>255</v>
      </c>
      <c r="B207" s="234">
        <v>9</v>
      </c>
      <c r="C207" s="234">
        <v>2</v>
      </c>
      <c r="D207" s="234">
        <v>28.421052631578949</v>
      </c>
      <c r="E207" s="234">
        <v>15.6</v>
      </c>
      <c r="F207" s="234">
        <v>95.7</v>
      </c>
      <c r="G207" s="234" t="s">
        <v>366</v>
      </c>
      <c r="J207" s="234" t="s">
        <v>255</v>
      </c>
      <c r="K207" s="234">
        <v>9</v>
      </c>
      <c r="L207" s="234">
        <v>2</v>
      </c>
      <c r="M207" s="234">
        <v>28.421052631578949</v>
      </c>
      <c r="N207" s="234">
        <v>15.6</v>
      </c>
      <c r="O207" s="234">
        <v>95.7</v>
      </c>
      <c r="P207" s="234" t="s">
        <v>366</v>
      </c>
    </row>
    <row r="208" spans="1:16" x14ac:dyDescent="0.4">
      <c r="A208" s="272" t="s">
        <v>255</v>
      </c>
      <c r="B208" s="272">
        <v>2.5</v>
      </c>
      <c r="C208" s="272">
        <v>9</v>
      </c>
      <c r="D208" s="272">
        <v>26.808510638297872</v>
      </c>
      <c r="E208" s="272">
        <v>19</v>
      </c>
      <c r="F208" s="272">
        <v>97.3</v>
      </c>
      <c r="G208" s="272" t="s">
        <v>366</v>
      </c>
      <c r="J208" s="272" t="s">
        <v>255</v>
      </c>
      <c r="K208" s="272">
        <v>2.5</v>
      </c>
      <c r="L208" s="272">
        <v>9</v>
      </c>
      <c r="M208" s="272">
        <v>26.808510638297872</v>
      </c>
      <c r="N208" s="272">
        <v>19</v>
      </c>
      <c r="O208" s="272">
        <v>97.3</v>
      </c>
      <c r="P208" s="272" t="s">
        <v>366</v>
      </c>
    </row>
    <row r="209" spans="1:16" x14ac:dyDescent="0.4">
      <c r="A209" s="272" t="s">
        <v>255</v>
      </c>
      <c r="B209" s="272">
        <v>9</v>
      </c>
      <c r="C209" s="272">
        <v>2.5</v>
      </c>
      <c r="D209" s="272">
        <v>26.808510638297872</v>
      </c>
      <c r="E209" s="272">
        <v>19</v>
      </c>
      <c r="F209" s="272">
        <v>97.3</v>
      </c>
      <c r="G209" s="272" t="s">
        <v>366</v>
      </c>
      <c r="J209" s="272" t="s">
        <v>255</v>
      </c>
      <c r="K209" s="272">
        <v>9</v>
      </c>
      <c r="L209" s="272">
        <v>2.5</v>
      </c>
      <c r="M209" s="272">
        <v>26.808510638297872</v>
      </c>
      <c r="N209" s="272">
        <v>19</v>
      </c>
      <c r="O209" s="272">
        <v>97.3</v>
      </c>
      <c r="P209" s="272" t="s">
        <v>366</v>
      </c>
    </row>
    <row r="210" spans="1:16" x14ac:dyDescent="0.4">
      <c r="A210" s="147" t="s">
        <v>255</v>
      </c>
      <c r="B210" s="147">
        <v>1</v>
      </c>
      <c r="C210" s="147">
        <v>9.5</v>
      </c>
      <c r="D210" s="147">
        <v>27</v>
      </c>
      <c r="E210" s="147">
        <v>8</v>
      </c>
      <c r="F210" s="147">
        <v>98</v>
      </c>
      <c r="G210" s="147" t="s">
        <v>366</v>
      </c>
      <c r="J210" s="147" t="s">
        <v>255</v>
      </c>
      <c r="K210" s="147">
        <v>1</v>
      </c>
      <c r="L210" s="147">
        <v>9.5</v>
      </c>
      <c r="M210" s="147">
        <v>27</v>
      </c>
      <c r="N210" s="147">
        <v>8</v>
      </c>
      <c r="O210" s="147">
        <v>98</v>
      </c>
      <c r="P210" s="147" t="s">
        <v>366</v>
      </c>
    </row>
    <row r="211" spans="1:16" x14ac:dyDescent="0.4">
      <c r="A211" s="147" t="s">
        <v>255</v>
      </c>
      <c r="B211" s="147">
        <v>9.5</v>
      </c>
      <c r="C211" s="147">
        <v>1</v>
      </c>
      <c r="D211" s="147">
        <v>27</v>
      </c>
      <c r="E211" s="147">
        <v>8</v>
      </c>
      <c r="F211" s="147">
        <v>98</v>
      </c>
      <c r="G211" s="147" t="s">
        <v>366</v>
      </c>
      <c r="J211" s="147" t="s">
        <v>255</v>
      </c>
      <c r="K211" s="147">
        <v>9.5</v>
      </c>
      <c r="L211" s="147">
        <v>1</v>
      </c>
      <c r="M211" s="147">
        <v>27</v>
      </c>
      <c r="N211" s="147">
        <v>8</v>
      </c>
      <c r="O211" s="147">
        <v>98</v>
      </c>
      <c r="P211" s="147" t="s">
        <v>366</v>
      </c>
    </row>
    <row r="212" spans="1:16" x14ac:dyDescent="0.4">
      <c r="A212" s="308" t="s">
        <v>255</v>
      </c>
      <c r="B212" s="308">
        <v>3</v>
      </c>
      <c r="C212" s="308">
        <v>9</v>
      </c>
      <c r="D212" s="308">
        <v>26.896551724137932</v>
      </c>
      <c r="E212" s="308">
        <v>22.900000000000002</v>
      </c>
      <c r="F212" s="308">
        <v>99.2</v>
      </c>
      <c r="G212" s="308" t="s">
        <v>366</v>
      </c>
      <c r="J212" s="308" t="s">
        <v>255</v>
      </c>
      <c r="K212" s="308">
        <v>3</v>
      </c>
      <c r="L212" s="308">
        <v>9</v>
      </c>
      <c r="M212" s="308">
        <v>26.896551724137932</v>
      </c>
      <c r="N212" s="308">
        <v>22.900000000000002</v>
      </c>
      <c r="O212" s="308">
        <v>99.2</v>
      </c>
      <c r="P212" s="308" t="s">
        <v>366</v>
      </c>
    </row>
    <row r="213" spans="1:16" x14ac:dyDescent="0.4">
      <c r="A213" s="308" t="s">
        <v>255</v>
      </c>
      <c r="B213" s="308">
        <v>9</v>
      </c>
      <c r="C213" s="308">
        <v>3</v>
      </c>
      <c r="D213" s="308">
        <v>26.896551724137932</v>
      </c>
      <c r="E213" s="308">
        <v>22.900000000000002</v>
      </c>
      <c r="F213" s="308">
        <v>99.2</v>
      </c>
      <c r="G213" s="308" t="s">
        <v>366</v>
      </c>
      <c r="J213" s="308" t="s">
        <v>255</v>
      </c>
      <c r="K213" s="308">
        <v>9</v>
      </c>
      <c r="L213" s="308">
        <v>3</v>
      </c>
      <c r="M213" s="308">
        <v>26.896551724137932</v>
      </c>
      <c r="N213" s="308">
        <v>22.900000000000002</v>
      </c>
      <c r="O213" s="308">
        <v>99.2</v>
      </c>
      <c r="P213" s="308" t="s">
        <v>366</v>
      </c>
    </row>
    <row r="214" spans="1:16" x14ac:dyDescent="0.4">
      <c r="A214" s="197" t="s">
        <v>255</v>
      </c>
      <c r="B214" s="197">
        <v>1.5</v>
      </c>
      <c r="C214" s="197">
        <v>9.5</v>
      </c>
      <c r="D214" s="197">
        <v>26.896551724137932</v>
      </c>
      <c r="E214" s="197">
        <v>11.4</v>
      </c>
      <c r="F214" s="197">
        <v>99.6</v>
      </c>
      <c r="G214" s="197" t="s">
        <v>366</v>
      </c>
      <c r="J214" s="197" t="s">
        <v>255</v>
      </c>
      <c r="K214" s="197">
        <v>1.5</v>
      </c>
      <c r="L214" s="197">
        <v>9.5</v>
      </c>
      <c r="M214" s="197">
        <v>26.896551724137932</v>
      </c>
      <c r="N214" s="197">
        <v>11.4</v>
      </c>
      <c r="O214" s="197">
        <v>99.6</v>
      </c>
      <c r="P214" s="197" t="s">
        <v>366</v>
      </c>
    </row>
    <row r="215" spans="1:16" x14ac:dyDescent="0.4">
      <c r="A215" s="435" t="s">
        <v>255</v>
      </c>
      <c r="B215" s="435">
        <v>9.5</v>
      </c>
      <c r="C215" s="435">
        <v>1.5</v>
      </c>
      <c r="D215" s="435">
        <v>26.896551724137932</v>
      </c>
      <c r="E215" s="435">
        <v>11.4</v>
      </c>
      <c r="F215" s="435">
        <v>99.6</v>
      </c>
      <c r="G215" s="435" t="s">
        <v>366</v>
      </c>
      <c r="J215" s="435" t="s">
        <v>255</v>
      </c>
      <c r="K215" s="435">
        <v>9.5</v>
      </c>
      <c r="L215" s="435">
        <v>1.5</v>
      </c>
      <c r="M215" s="435">
        <v>26.896551724137932</v>
      </c>
      <c r="N215" s="435">
        <v>11.4</v>
      </c>
      <c r="O215" s="435">
        <v>99.6</v>
      </c>
      <c r="P215" s="435" t="s">
        <v>366</v>
      </c>
    </row>
  </sheetData>
  <sortState ref="J2:P215">
    <sortCondition ref="P1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/>
  </sheetViews>
  <sheetFormatPr defaultRowHeight="17.399999999999999" x14ac:dyDescent="0.4"/>
  <cols>
    <col min="1" max="1" width="18.09765625" customWidth="1"/>
  </cols>
  <sheetData>
    <row r="1" spans="1:1" x14ac:dyDescent="0.4">
      <c r="A1" t="s">
        <v>16</v>
      </c>
    </row>
    <row r="2" spans="1:1" x14ac:dyDescent="0.4">
      <c r="A2" t="s">
        <v>144</v>
      </c>
    </row>
    <row r="3" spans="1:1" x14ac:dyDescent="0.4">
      <c r="A3" t="s">
        <v>145</v>
      </c>
    </row>
    <row r="4" spans="1:1" x14ac:dyDescent="0.4">
      <c r="A4" s="4" t="s">
        <v>146</v>
      </c>
    </row>
    <row r="6" spans="1:1" x14ac:dyDescent="0.4">
      <c r="A6" t="s">
        <v>147</v>
      </c>
    </row>
    <row r="7" spans="1:1" x14ac:dyDescent="0.4">
      <c r="A7" t="s">
        <v>149</v>
      </c>
    </row>
    <row r="8" spans="1:1" x14ac:dyDescent="0.4">
      <c r="A8" t="s">
        <v>148</v>
      </c>
    </row>
    <row r="10" spans="1:1" x14ac:dyDescent="0.4">
      <c r="A10" t="s">
        <v>151</v>
      </c>
    </row>
    <row r="11" spans="1:1" ht="52.2" x14ac:dyDescent="0.4">
      <c r="A11" s="5" t="s">
        <v>150</v>
      </c>
    </row>
    <row r="13" spans="1:1" x14ac:dyDescent="0.4">
      <c r="A13" s="9" t="s">
        <v>178</v>
      </c>
    </row>
    <row r="14" spans="1:1" x14ac:dyDescent="0.4">
      <c r="A14" s="9" t="s">
        <v>179</v>
      </c>
    </row>
    <row r="15" spans="1:1" x14ac:dyDescent="0.4">
      <c r="A15" s="10" t="s">
        <v>155</v>
      </c>
    </row>
    <row r="16" spans="1:1" x14ac:dyDescent="0.4">
      <c r="A16" s="10" t="s">
        <v>156</v>
      </c>
    </row>
    <row r="17" spans="1:2" x14ac:dyDescent="0.4">
      <c r="A17" s="10" t="s">
        <v>166</v>
      </c>
    </row>
    <row r="18" spans="1:2" x14ac:dyDescent="0.4">
      <c r="A18" s="10" t="s">
        <v>157</v>
      </c>
      <c r="B18" t="s">
        <v>161</v>
      </c>
    </row>
    <row r="19" spans="1:2" x14ac:dyDescent="0.4">
      <c r="A19" s="10" t="s">
        <v>158</v>
      </c>
      <c r="B19" t="s">
        <v>162</v>
      </c>
    </row>
    <row r="20" spans="1:2" x14ac:dyDescent="0.4">
      <c r="A20" s="10" t="s">
        <v>159</v>
      </c>
      <c r="B20" t="s">
        <v>163</v>
      </c>
    </row>
    <row r="21" spans="1:2" x14ac:dyDescent="0.4">
      <c r="A21" s="10" t="s">
        <v>160</v>
      </c>
      <c r="B21" t="s">
        <v>164</v>
      </c>
    </row>
    <row r="22" spans="1:2" x14ac:dyDescent="0.4">
      <c r="A22" s="10" t="s">
        <v>167</v>
      </c>
    </row>
    <row r="23" spans="1:2" x14ac:dyDescent="0.4">
      <c r="A23" s="10" t="s">
        <v>157</v>
      </c>
      <c r="B23" t="s">
        <v>170</v>
      </c>
    </row>
    <row r="24" spans="1:2" x14ac:dyDescent="0.4">
      <c r="A24" s="10" t="s">
        <v>158</v>
      </c>
      <c r="B24" t="s">
        <v>162</v>
      </c>
    </row>
    <row r="25" spans="1:2" x14ac:dyDescent="0.4">
      <c r="A25" s="10" t="s">
        <v>159</v>
      </c>
      <c r="B25" t="s">
        <v>171</v>
      </c>
    </row>
    <row r="26" spans="1:2" x14ac:dyDescent="0.4">
      <c r="A26" s="10" t="s">
        <v>160</v>
      </c>
      <c r="B26" t="s">
        <v>165</v>
      </c>
    </row>
    <row r="27" spans="1:2" x14ac:dyDescent="0.4">
      <c r="A27" s="10" t="s">
        <v>168</v>
      </c>
    </row>
    <row r="28" spans="1:2" x14ac:dyDescent="0.4">
      <c r="A28" s="10" t="s">
        <v>157</v>
      </c>
      <c r="B28" t="s">
        <v>172</v>
      </c>
    </row>
    <row r="29" spans="1:2" x14ac:dyDescent="0.4">
      <c r="A29" s="10" t="s">
        <v>158</v>
      </c>
      <c r="B29" t="s">
        <v>171</v>
      </c>
    </row>
    <row r="30" spans="1:2" x14ac:dyDescent="0.4">
      <c r="A30" s="10" t="s">
        <v>159</v>
      </c>
      <c r="B30" t="s">
        <v>163</v>
      </c>
    </row>
    <row r="31" spans="1:2" x14ac:dyDescent="0.4">
      <c r="A31" s="10" t="s">
        <v>160</v>
      </c>
      <c r="B31" t="s">
        <v>177</v>
      </c>
    </row>
    <row r="32" spans="1:2" x14ac:dyDescent="0.4">
      <c r="A32" s="10" t="s">
        <v>169</v>
      </c>
    </row>
    <row r="33" spans="1:2" x14ac:dyDescent="0.4">
      <c r="A33" s="10" t="s">
        <v>157</v>
      </c>
      <c r="B33" t="s">
        <v>173</v>
      </c>
    </row>
    <row r="34" spans="1:2" x14ac:dyDescent="0.4">
      <c r="A34" s="10" t="s">
        <v>158</v>
      </c>
      <c r="B34" t="s">
        <v>174</v>
      </c>
    </row>
    <row r="35" spans="1:2" x14ac:dyDescent="0.4">
      <c r="A35" s="10" t="s">
        <v>159</v>
      </c>
      <c r="B35" t="s">
        <v>175</v>
      </c>
    </row>
    <row r="36" spans="1:2" x14ac:dyDescent="0.4">
      <c r="A36" s="10" t="s">
        <v>160</v>
      </c>
      <c r="B36" t="s">
        <v>176</v>
      </c>
    </row>
    <row r="38" spans="1:2" x14ac:dyDescent="0.4">
      <c r="A38" s="11" t="s">
        <v>180</v>
      </c>
    </row>
    <row r="39" spans="1:2" x14ac:dyDescent="0.4">
      <c r="A39" s="10" t="s">
        <v>181</v>
      </c>
    </row>
    <row r="40" spans="1:2" x14ac:dyDescent="0.4">
      <c r="A40" s="10" t="s">
        <v>182</v>
      </c>
    </row>
    <row r="42" spans="1:2" x14ac:dyDescent="0.4">
      <c r="A42" s="9" t="s">
        <v>185</v>
      </c>
    </row>
    <row r="43" spans="1:2" x14ac:dyDescent="0.4">
      <c r="A43" s="10" t="s">
        <v>183</v>
      </c>
    </row>
    <row r="44" spans="1:2" x14ac:dyDescent="0.4">
      <c r="A44" s="10" t="s">
        <v>184</v>
      </c>
    </row>
    <row r="46" spans="1:2" x14ac:dyDescent="0.4">
      <c r="A46" s="9" t="s">
        <v>186</v>
      </c>
    </row>
    <row r="47" spans="1:2" x14ac:dyDescent="0.4">
      <c r="A47" t="s">
        <v>187</v>
      </c>
    </row>
    <row r="61" spans="1:1" x14ac:dyDescent="0.4">
      <c r="A61" s="9" t="s">
        <v>188</v>
      </c>
    </row>
    <row r="62" spans="1:1" x14ac:dyDescent="0.4">
      <c r="A62" s="9" t="s">
        <v>189</v>
      </c>
    </row>
    <row r="63" spans="1:1" x14ac:dyDescent="0.4">
      <c r="A63" t="s">
        <v>190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C140"/>
  <sheetViews>
    <sheetView showGridLines="0" zoomScale="70" zoomScaleNormal="70" workbookViewId="0"/>
  </sheetViews>
  <sheetFormatPr defaultColWidth="8.69921875" defaultRowHeight="15.6" x14ac:dyDescent="0.4"/>
  <cols>
    <col min="1" max="1" width="5.59765625" style="486" bestFit="1" customWidth="1"/>
    <col min="2" max="4" width="4.69921875" style="486" customWidth="1"/>
    <col min="5" max="5" width="5.69921875" style="486" customWidth="1"/>
    <col min="6" max="11" width="4.69921875" style="486" customWidth="1"/>
    <col min="12" max="12" width="4.69921875" style="486" bestFit="1" customWidth="1"/>
    <col min="13" max="56" width="4.69921875" style="486" customWidth="1"/>
    <col min="57" max="68" width="4.69921875" style="526" customWidth="1"/>
    <col min="69" max="69" width="4.69921875" style="486" customWidth="1"/>
    <col min="70" max="16384" width="8.69921875" style="486"/>
  </cols>
  <sheetData>
    <row r="1" spans="1:68" ht="17.399999999999999" x14ac:dyDescent="0.4">
      <c r="A1" s="486" t="s">
        <v>346</v>
      </c>
      <c r="B1" s="486">
        <v>26</v>
      </c>
      <c r="I1" s="92" t="str">
        <f>IF(AND((F3&gt;26),(F3&lt;=(206))),"Warm","Cool")</f>
        <v>Cool</v>
      </c>
      <c r="J1" s="92" t="str">
        <f>IF(IF(AND((F3&gt;26),(F3&lt;=(206))),"Warm","Cool")="Cool",IF((H3-G3)&gt;47.15,"여름","겨울"),IF((H3-G3)&gt;47.15,"봄","가을"))</f>
        <v>겨울</v>
      </c>
      <c r="K1" s="92" t="str">
        <f>IF(IF(AND((F3&gt;26),(F3&lt;=(206))),"Warm","Cool")="Cool",IF(IF(IF(AND((F3&gt;26),(F3&lt;=(206))),"Warm","Cool")="Cool",IF((H3-G3)&gt;47.15,"여름","겨울"),IF((H3-G3)&gt;43.15,"봄","가을"))="여름",IF((H3-G3)&gt;60.8,"Light","Mute"),IF((H3-G3)&gt;23.58,"Bright","Deep")),IF(IF(IF(AND((F3&gt;26),(F3&lt;=(206))),"Warm","Cool")="Cool",IF((H3-G3)&gt;47.15,"여름","겨울"),IF((H3-G3)&gt;43.15,"봄","가을"))="봄",IF(G3&gt;32.47,"Bright","Light"),IF(G3&gt;32.47,"Deep","Mute")))</f>
        <v>Bright</v>
      </c>
      <c r="P1" s="92" t="str">
        <f>IF(AND((M3&gt;26),(M3&lt;=(206))),"Warm","Cool")</f>
        <v>Warm</v>
      </c>
      <c r="Q1" s="92" t="str">
        <f>IF(IF(AND((M3&gt;26),(M3&lt;=(206))),"Warm","Cool")="Cool",IF((O3-N3)&gt;47.15,"여름","겨울"),IF((O3-N3)&gt;47.15,"봄","가을"))</f>
        <v>가을</v>
      </c>
      <c r="R1" s="92" t="str">
        <f>IF(IF(AND((M3&gt;26),(M3&lt;=(206))),"Warm","Cool")="Cool",IF(IF(IF(AND((M3&gt;26),(M3&lt;=(206))),"Warm","Cool")="Cool",IF((O3-N3)&gt;47.15,"여름","겨울"),IF((O3-N3)&gt;43.15,"봄","가을"))="여름",IF((O3-N3)&gt;60.8,"Light","Mute"),IF((O3-N3)&gt;23.58,"Bright","Deep")),IF(IF(IF(AND((M3&gt;26),(M3&lt;=(206))),"Warm","Cool")="Cool",IF((O3-N3)&gt;47.15,"여름","겨울"),IF((O3-N3)&gt;43.15,"봄","가을"))="봄",IF(N3&gt;32.47,"Bright","Light"),IF(N3&gt;32.47,"Deep","Mute")))</f>
        <v>Deep</v>
      </c>
      <c r="W1" s="92" t="str">
        <f>IF(AND((T3&gt;26),(T3&lt;=(206))),"Warm","Cool")</f>
        <v>Warm</v>
      </c>
      <c r="X1" s="92" t="str">
        <f>IF(IF(AND((T3&gt;26),(T3&lt;=(206))),"Warm","Cool")="Cool",IF((V3-U3)&gt;47.15,"여름","겨울"),IF((V3-U3)&gt;47.15,"봄","가을"))</f>
        <v>봄</v>
      </c>
      <c r="Y1" s="92" t="str">
        <f>IF(IF(AND((T3&gt;26),(T3&lt;=(206))),"Warm","Cool")="Cool",IF(IF(IF(AND((T3&gt;26),(T3&lt;=(206))),"Warm","Cool")="Cool",IF((V3-U3)&gt;47.15,"여름","겨울"),IF((V3-U3)&gt;43.15,"봄","가을"))="여름",IF((V3-U3)&gt;60.8,"Light","Mute"),IF((V3-U3)&gt;23.58,"Bright","Deep")),IF(IF(IF(AND((T3&gt;26),(T3&lt;=(206))),"Warm","Cool")="Cool",IF((V3-U3)&gt;47.15,"여름","겨울"),IF((V3-U3)&gt;43.15,"봄","가을"))="봄",IF(U3&gt;32.47,"Bright","Light"),IF(U3&gt;32.47,"Deep","Mute")))</f>
        <v>Light</v>
      </c>
      <c r="AD1" s="92" t="str">
        <f>IF(AND((AA3&gt;26),(AA3&lt;=(206))),"Warm","Cool")</f>
        <v>Cool</v>
      </c>
      <c r="AE1" s="92" t="str">
        <f>IF(IF(AND((AA3&gt;26),(AA3&lt;=(206))),"Warm","Cool")="Cool",IF((AC3-AB3)&gt;47.15,"여름","겨울"),IF((AC3-AB3)&gt;47.15,"봄","가을"))</f>
        <v>겨울</v>
      </c>
      <c r="AF1" s="92" t="str">
        <f>IF(IF(AND((AA3&gt;26),(AA3&lt;=(206))),"Warm","Cool")="Cool",IF(IF(IF(AND((AA3&gt;26),(AA3&lt;=(206))),"Warm","Cool")="Cool",IF((AC3-AB3)&gt;47.15,"여름","겨울"),IF((AC3-AB3)&gt;43.15,"봄","가을"))="여름",IF((AC3-AB3)&gt;60.8,"Light","Mute"),IF((AC3-AB3)&gt;23.58,"Bright","Deep")),IF(IF(IF(AND((AA3&gt;26),(AA3&lt;=(206))),"Warm","Cool")="Cool",IF((AC3-AB3)&gt;47.15,"여름","겨울"),IF((AC3-AB3)&gt;43.15,"봄","가을"))="봄",IF(AB3&gt;32.47,"Bright","Light"),IF(AB3&gt;32.47,"Deep","Mute")))</f>
        <v>Bright</v>
      </c>
      <c r="AK1" s="92" t="str">
        <f>IF(AND((AH3&gt;26),(AH3&lt;=(206))),"Warm","Cool")</f>
        <v>Cool</v>
      </c>
      <c r="AL1" s="92" t="str">
        <f>IF(IF(AND((AH3&gt;26),(AH3&lt;=(206))),"Warm","Cool")="Cool",IF((AJ3-AI3)&gt;47.15,"여름","겨울"),IF((AJ3-AI3)&gt;47.15,"봄","가을"))</f>
        <v>여름</v>
      </c>
      <c r="AM1" s="92" t="str">
        <f>IF(IF(AND((AH3&gt;26),(AH3&lt;=(206))),"Warm","Cool")="Cool",IF(IF(IF(AND((AH3&gt;26),(AH3&lt;=(206))),"Warm","Cool")="Cool",IF((AJ3-AI3)&gt;47.15,"여름","겨울"),IF((AJ3-AI3)&gt;43.15,"봄","가을"))="여름",IF((AJ3-AI3)&gt;60.8,"Light","Mute"),IF((AJ3-AI3)&gt;23.58,"Bright","Deep")),IF(IF(IF(AND((AH3&gt;26),(AH3&lt;=(206))),"Warm","Cool")="Cool",IF((AJ3-AI3)&gt;47.15,"여름","겨울"),IF((AJ3-AI3)&gt;43.15,"봄","가을"))="봄",IF(AI3&gt;32.47,"Bright","Light"),IF(AI3&gt;32.47,"Deep","Mute")))</f>
        <v>Mute</v>
      </c>
      <c r="AR1" s="92" t="str">
        <f>IF(AND((AO3&gt;26),(AO3&lt;=(206))),"Warm","Cool")</f>
        <v>Warm</v>
      </c>
      <c r="AS1" s="92" t="str">
        <f>IF(IF(AND((AO3&gt;26),(AO3&lt;=(206))),"Warm","Cool")="Cool",IF((AQ3-AP3)&gt;47.15,"여름","겨울"),IF((AQ3-AP3)&gt;47.15,"봄","가을"))</f>
        <v>가을</v>
      </c>
      <c r="AT1" s="92" t="str">
        <f>IF(IF(AND((AO3&gt;26),(AO3&lt;=(206))),"Warm","Cool")="Cool",IF(IF(IF(AND((AO3&gt;26),(AO3&lt;=(206))),"Warm","Cool")="Cool",IF((AQ3-AP3)&gt;47.15,"여름","겨울"),IF((AQ3-AP3)&gt;43.15,"봄","가을"))="여름",IF((AQ3-AP3)&gt;60.8,"Light","Mute"),IF((AQ3-AP3)&gt;23.58,"Bright","Deep")),IF(IF(IF(AND((AO3&gt;26),(AO3&lt;=(206))),"Warm","Cool")="Cool",IF((AQ3-AP3)&gt;47.15,"여름","겨울"),IF((AQ3-AP3)&gt;43.15,"봄","가을"))="봄",IF(AP3&gt;32.47,"Bright","Light"),IF(AP3&gt;32.47,"Deep","Mute")))</f>
        <v>Deep</v>
      </c>
      <c r="AV1"/>
      <c r="AW1"/>
      <c r="AX1"/>
      <c r="AY1"/>
      <c r="AZ1"/>
      <c r="BA1"/>
      <c r="BB1"/>
      <c r="BC1"/>
    </row>
    <row r="2" spans="1:68" ht="17.399999999999999" x14ac:dyDescent="0.4">
      <c r="D2" s="486" t="s">
        <v>347</v>
      </c>
      <c r="F2" s="486" t="s">
        <v>252</v>
      </c>
      <c r="G2" s="486" t="s">
        <v>253</v>
      </c>
      <c r="H2" s="486" t="s">
        <v>254</v>
      </c>
      <c r="I2" s="486" t="s">
        <v>349</v>
      </c>
      <c r="J2" s="486" t="s">
        <v>350</v>
      </c>
      <c r="K2" s="486" t="s">
        <v>352</v>
      </c>
      <c r="M2" s="486" t="s">
        <v>252</v>
      </c>
      <c r="N2" s="486" t="s">
        <v>253</v>
      </c>
      <c r="O2" s="486" t="s">
        <v>254</v>
      </c>
      <c r="P2" s="486" t="s">
        <v>349</v>
      </c>
      <c r="Q2" s="486" t="s">
        <v>350</v>
      </c>
      <c r="R2" s="486" t="s">
        <v>352</v>
      </c>
      <c r="T2" s="486" t="s">
        <v>252</v>
      </c>
      <c r="U2" s="486" t="s">
        <v>253</v>
      </c>
      <c r="V2" s="486" t="s">
        <v>254</v>
      </c>
      <c r="W2" s="486" t="s">
        <v>349</v>
      </c>
      <c r="X2" s="486" t="s">
        <v>350</v>
      </c>
      <c r="Y2" s="486" t="s">
        <v>352</v>
      </c>
      <c r="AA2" s="486" t="s">
        <v>252</v>
      </c>
      <c r="AB2" s="486" t="s">
        <v>253</v>
      </c>
      <c r="AC2" s="486" t="s">
        <v>254</v>
      </c>
      <c r="AD2" s="486" t="s">
        <v>349</v>
      </c>
      <c r="AE2" s="486" t="s">
        <v>350</v>
      </c>
      <c r="AF2" s="486" t="s">
        <v>352</v>
      </c>
      <c r="AH2" s="486" t="s">
        <v>252</v>
      </c>
      <c r="AI2" s="486" t="s">
        <v>253</v>
      </c>
      <c r="AJ2" s="486" t="s">
        <v>254</v>
      </c>
      <c r="AK2" s="486" t="s">
        <v>349</v>
      </c>
      <c r="AL2" s="486" t="s">
        <v>350</v>
      </c>
      <c r="AM2" s="486" t="s">
        <v>352</v>
      </c>
      <c r="AO2" s="486" t="s">
        <v>252</v>
      </c>
      <c r="AP2" s="486" t="s">
        <v>253</v>
      </c>
      <c r="AQ2" s="486" t="s">
        <v>254</v>
      </c>
      <c r="AR2" s="486" t="s">
        <v>349</v>
      </c>
      <c r="AS2" s="486" t="s">
        <v>350</v>
      </c>
      <c r="AT2" s="486" t="s">
        <v>352</v>
      </c>
      <c r="AV2"/>
      <c r="AW2"/>
      <c r="AX2"/>
      <c r="AY2"/>
      <c r="AZ2"/>
      <c r="BA2"/>
      <c r="BB2"/>
      <c r="BC2"/>
    </row>
    <row r="3" spans="1:68" ht="18" thickBot="1" x14ac:dyDescent="0.45">
      <c r="B3" s="486" t="s">
        <v>343</v>
      </c>
      <c r="C3" s="486" t="s">
        <v>252</v>
      </c>
      <c r="D3" s="486" t="s">
        <v>253</v>
      </c>
      <c r="E3" s="486" t="s">
        <v>254</v>
      </c>
      <c r="F3" s="486">
        <v>19</v>
      </c>
      <c r="G3" s="486">
        <v>35</v>
      </c>
      <c r="H3" s="486">
        <v>66</v>
      </c>
      <c r="I3" s="503">
        <f t="shared" ref="I3" si="0">ROUND(F3/359*255,0)</f>
        <v>13</v>
      </c>
      <c r="J3" s="503">
        <f t="shared" ref="J3" si="1">ROUND(G3/100*255,0)</f>
        <v>89</v>
      </c>
      <c r="K3" s="503">
        <f t="shared" ref="K3" si="2">ROUND(H3/100*255,0)</f>
        <v>168</v>
      </c>
      <c r="M3" s="498">
        <v>32.71</v>
      </c>
      <c r="N3" s="498">
        <v>41.667000000000002</v>
      </c>
      <c r="O3" s="498">
        <v>70.587999999999994</v>
      </c>
      <c r="P3" s="486">
        <f t="shared" ref="P3" si="3">ROUND(M3/359*255,0)</f>
        <v>23</v>
      </c>
      <c r="Q3" s="486">
        <f t="shared" ref="Q3" si="4">ROUND(N3/100*255,0)</f>
        <v>106</v>
      </c>
      <c r="R3" s="486">
        <f t="shared" ref="R3" si="5">ROUND(O3/100*255,0)</f>
        <v>180</v>
      </c>
      <c r="T3" s="498">
        <v>29.032258064516128</v>
      </c>
      <c r="U3" s="498">
        <v>30.2</v>
      </c>
      <c r="V3" s="498">
        <v>80.400000000000006</v>
      </c>
      <c r="W3" s="502">
        <f t="shared" ref="W3" si="6">ROUND(T3/359*255,0)</f>
        <v>21</v>
      </c>
      <c r="X3" s="502">
        <f t="shared" ref="X3" si="7">ROUND(U3/100*255,0)</f>
        <v>77</v>
      </c>
      <c r="Y3" s="502">
        <f t="shared" ref="Y3" si="8">ROUND(V3/100*255,0)</f>
        <v>205</v>
      </c>
      <c r="AA3" s="498">
        <v>21.05263157894737</v>
      </c>
      <c r="AB3" s="498">
        <v>31.3</v>
      </c>
      <c r="AC3" s="498">
        <v>71.399999999999991</v>
      </c>
      <c r="AD3" s="501">
        <f t="shared" ref="AD3" si="9">ROUND(AA3/359*255,0)</f>
        <v>15</v>
      </c>
      <c r="AE3" s="501">
        <f t="shared" ref="AE3" si="10">ROUND(AB3/100*255,0)</f>
        <v>80</v>
      </c>
      <c r="AF3" s="501">
        <f t="shared" ref="AF3" si="11">ROUND(AC3/100*255,0)</f>
        <v>182</v>
      </c>
      <c r="AH3" s="498">
        <v>21.05263157894737</v>
      </c>
      <c r="AI3" s="498">
        <v>27.400000000000002</v>
      </c>
      <c r="AJ3" s="498">
        <v>81.599999999999994</v>
      </c>
      <c r="AK3" s="500">
        <f t="shared" ref="AK3" si="12">ROUND(AH3/359*255,0)</f>
        <v>15</v>
      </c>
      <c r="AL3" s="500">
        <f t="shared" ref="AL3" si="13">ROUND(AI3/100*255,0)</f>
        <v>70</v>
      </c>
      <c r="AM3" s="500">
        <f t="shared" ref="AM3" si="14">ROUND(AJ3/100*255,0)</f>
        <v>208</v>
      </c>
      <c r="AO3" s="498">
        <v>28.524590163934427</v>
      </c>
      <c r="AP3" s="498">
        <v>34.1</v>
      </c>
      <c r="AQ3" s="498">
        <v>70.199999999999989</v>
      </c>
      <c r="AR3" s="499">
        <f t="shared" ref="AR3" si="15">ROUND(AO3/359*255,0)</f>
        <v>20</v>
      </c>
      <c r="AS3" s="499">
        <f t="shared" ref="AS3" si="16">ROUND(AP3/100*255,0)</f>
        <v>87</v>
      </c>
      <c r="AT3" s="499">
        <f t="shared" ref="AT3" si="17">ROUND(AQ3/100*255,0)</f>
        <v>179</v>
      </c>
      <c r="AV3"/>
      <c r="AW3"/>
      <c r="AX3"/>
      <c r="AY3"/>
      <c r="AZ3"/>
      <c r="BA3"/>
      <c r="BB3"/>
      <c r="BC3"/>
    </row>
    <row r="4" spans="1:68" x14ac:dyDescent="0.4">
      <c r="B4" s="504" t="s">
        <v>342</v>
      </c>
      <c r="C4" s="505">
        <v>0</v>
      </c>
      <c r="D4" s="505">
        <v>10</v>
      </c>
      <c r="E4" s="505">
        <v>-30</v>
      </c>
      <c r="F4" s="505">
        <f>IF(F$3+$C4&lt;=359,F$3+$C4,F$3+$C4-359)</f>
        <v>19</v>
      </c>
      <c r="G4" s="505">
        <f>IF(G$3+$D4&lt;=100,G$3+$D4,G$3-$D4)</f>
        <v>45</v>
      </c>
      <c r="H4" s="505">
        <f>IF(H$3+$E4&gt;=20,H$3+$E4,H$3-$E4)</f>
        <v>36</v>
      </c>
      <c r="I4" s="580">
        <f t="shared" ref="I4:I13" si="18">ROUND(F4/359*255,0)</f>
        <v>13</v>
      </c>
      <c r="J4" s="580">
        <f t="shared" ref="J4:J13" si="19">ROUND(G4/100*255,0)</f>
        <v>115</v>
      </c>
      <c r="K4" s="580">
        <f t="shared" ref="K4:K13" si="20">ROUND(H4/100*255,0)</f>
        <v>92</v>
      </c>
      <c r="L4" s="505"/>
      <c r="M4" s="506">
        <f>IF(M$3+$C4&lt;=359,M$3+$C4,M$3+$C4-359)</f>
        <v>32.71</v>
      </c>
      <c r="N4" s="506">
        <f>IF(N$3+$D4&lt;=100,N$3+$D4,N$3-$D4)</f>
        <v>51.667000000000002</v>
      </c>
      <c r="O4" s="506">
        <f>IF(O$3+$E4&gt;=20,O$3+$E4,O$3-$E4)</f>
        <v>40.587999999999994</v>
      </c>
      <c r="P4" s="581">
        <f t="shared" ref="P4:P13" si="21">ROUND(M4/359*255,0)</f>
        <v>23</v>
      </c>
      <c r="Q4" s="581">
        <f t="shared" ref="Q4:Q13" si="22">ROUND(N4/100*255,0)</f>
        <v>132</v>
      </c>
      <c r="R4" s="581">
        <f t="shared" ref="R4:R13" si="23">ROUND(O4/100*255,0)</f>
        <v>103</v>
      </c>
      <c r="S4" s="505"/>
      <c r="T4" s="506">
        <f>IF(T$3+$C4&lt;=359,T$3+$C4,T$3+$C4-359)</f>
        <v>29.032258064516128</v>
      </c>
      <c r="U4" s="506">
        <f>IF(U$3+$D4&lt;=100,U$3+$D4,U$3-$D4)</f>
        <v>40.200000000000003</v>
      </c>
      <c r="V4" s="506">
        <f>IF(V$3+$E4&gt;=20,V$3+$E4,V$3-$E4)</f>
        <v>50.400000000000006</v>
      </c>
      <c r="W4" s="582">
        <f t="shared" ref="W4:W13" si="24">ROUND(T4/359*255,0)</f>
        <v>21</v>
      </c>
      <c r="X4" s="582">
        <f t="shared" ref="X4:X13" si="25">ROUND(U4/100*255,0)</f>
        <v>103</v>
      </c>
      <c r="Y4" s="582">
        <f t="shared" ref="Y4:Y13" si="26">ROUND(V4/100*255,0)</f>
        <v>129</v>
      </c>
      <c r="Z4" s="505"/>
      <c r="AA4" s="506">
        <f>IF(AA$3+$C4&lt;=359,AA$3+$C4,AA$3+$C4-359)</f>
        <v>21.05263157894737</v>
      </c>
      <c r="AB4" s="506">
        <f>IF(AB$3+$D4&lt;=100,AB$3+$D4,AB$3-$D4)</f>
        <v>41.3</v>
      </c>
      <c r="AC4" s="506">
        <f>IF(AC$3+$E4&gt;=20,AC$3+$E4,AC$3-$E4)</f>
        <v>41.399999999999991</v>
      </c>
      <c r="AD4" s="583">
        <f t="shared" ref="AD4:AD13" si="27">ROUND(AA4/359*255,0)</f>
        <v>15</v>
      </c>
      <c r="AE4" s="583">
        <f t="shared" ref="AE4:AE13" si="28">ROUND(AB4/100*255,0)</f>
        <v>105</v>
      </c>
      <c r="AF4" s="583">
        <f t="shared" ref="AF4:AF13" si="29">ROUND(AC4/100*255,0)</f>
        <v>106</v>
      </c>
      <c r="AG4" s="505"/>
      <c r="AH4" s="506">
        <f>IF(AH$3+$C4&lt;=359,AH$3+$C4,AH$3+$C4-359)</f>
        <v>21.05263157894737</v>
      </c>
      <c r="AI4" s="506">
        <f>IF(AI$3+$D4&lt;=100,AI$3+$D4,AI$3-$D4)</f>
        <v>37.400000000000006</v>
      </c>
      <c r="AJ4" s="506">
        <f>IF(AJ$3+$E4&gt;=20,AJ$3+$E4,AJ$3-$E4)</f>
        <v>51.599999999999994</v>
      </c>
      <c r="AK4" s="584">
        <f t="shared" ref="AK4:AK13" si="30">ROUND(AH4/359*255,0)</f>
        <v>15</v>
      </c>
      <c r="AL4" s="584">
        <f t="shared" ref="AL4:AL13" si="31">ROUND(AI4/100*255,0)</f>
        <v>95</v>
      </c>
      <c r="AM4" s="584">
        <f t="shared" ref="AM4:AM13" si="32">ROUND(AJ4/100*255,0)</f>
        <v>132</v>
      </c>
      <c r="AN4" s="505"/>
      <c r="AO4" s="506">
        <f>IF(AO$3+$C4&lt;=359,AO$3+$C4,AO$3+$C4-359)</f>
        <v>28.524590163934427</v>
      </c>
      <c r="AP4" s="506">
        <f>IF(AP$3+$D4&lt;=100,AP$3+$D4,AP$3-$D4)</f>
        <v>44.1</v>
      </c>
      <c r="AQ4" s="506">
        <f>IF(AQ$3+$E4&gt;=20,AQ$3+$E4,AQ$3-$E4)</f>
        <v>40.199999999999989</v>
      </c>
      <c r="AR4" s="585">
        <f t="shared" ref="AR4:AR13" si="33">ROUND(AO4/359*255,0)</f>
        <v>20</v>
      </c>
      <c r="AS4" s="585">
        <f t="shared" ref="AS4:AS13" si="34">ROUND(AP4/100*255,0)</f>
        <v>112</v>
      </c>
      <c r="AT4" s="586">
        <f t="shared" ref="AT4:AT13" si="35">ROUND(AQ4/100*255,0)</f>
        <v>103</v>
      </c>
      <c r="BE4" s="505"/>
      <c r="BF4" s="505"/>
      <c r="BG4" s="505"/>
      <c r="BH4" s="505"/>
      <c r="BI4" s="505"/>
      <c r="BJ4" s="505"/>
      <c r="BK4" s="505"/>
      <c r="BL4" s="505"/>
      <c r="BM4" s="505"/>
      <c r="BN4" s="505"/>
      <c r="BO4" s="505"/>
      <c r="BP4" s="505"/>
    </row>
    <row r="5" spans="1:68" x14ac:dyDescent="0.4">
      <c r="B5" s="587">
        <v>120</v>
      </c>
      <c r="C5" s="588">
        <v>150</v>
      </c>
      <c r="D5" s="507">
        <v>-10</v>
      </c>
      <c r="E5" s="507">
        <v>5</v>
      </c>
      <c r="F5" s="507">
        <f t="shared" ref="F5" si="36">IF(F$3+$C5&lt;=359,F$3+$C5,F$3+$C5-359)</f>
        <v>169</v>
      </c>
      <c r="G5" s="507">
        <f>IF(G$3+$D5&gt;=20,G$3+$D5,G$3-$D5)</f>
        <v>25</v>
      </c>
      <c r="H5" s="507">
        <f>IF(H$3+$E5&lt;=100,H$3+$E5,H$3-$E5)</f>
        <v>71</v>
      </c>
      <c r="I5" s="589">
        <f t="shared" si="18"/>
        <v>120</v>
      </c>
      <c r="J5" s="589">
        <f t="shared" si="19"/>
        <v>64</v>
      </c>
      <c r="K5" s="589">
        <f t="shared" si="20"/>
        <v>181</v>
      </c>
      <c r="L5" s="507"/>
      <c r="M5" s="533">
        <f t="shared" ref="M5:M9" si="37">IF(M$3+$C5&lt;=359,M$3+$C5,M$3+$C5-359)</f>
        <v>182.71</v>
      </c>
      <c r="N5" s="533">
        <f>IF(N$3+$D5&gt;=20,N$3+$D5,N$3-$D5)</f>
        <v>31.667000000000002</v>
      </c>
      <c r="O5" s="533">
        <f>IF(O$3+$E5&lt;=100,O$3+$E5,O$3-$E5)</f>
        <v>75.587999999999994</v>
      </c>
      <c r="P5" s="590">
        <f t="shared" si="21"/>
        <v>130</v>
      </c>
      <c r="Q5" s="590">
        <f t="shared" si="22"/>
        <v>81</v>
      </c>
      <c r="R5" s="590">
        <f t="shared" si="23"/>
        <v>193</v>
      </c>
      <c r="S5" s="507"/>
      <c r="T5" s="579">
        <f t="shared" ref="T5:T9" si="38">IF(T$3+$C5&lt;=359,T$3+$C5,T$3+$C5-359)</f>
        <v>179.03225806451613</v>
      </c>
      <c r="U5" s="579">
        <f>IF(U$3+$D5&gt;=20,U$3+$D5,U$3-$D5)</f>
        <v>20.2</v>
      </c>
      <c r="V5" s="579">
        <f>IF(V$3+$E5&lt;=100,V$3+$E5,V$3-$E5)</f>
        <v>85.4</v>
      </c>
      <c r="W5" s="35">
        <f t="shared" si="24"/>
        <v>127</v>
      </c>
      <c r="X5" s="35">
        <f t="shared" si="25"/>
        <v>52</v>
      </c>
      <c r="Y5" s="35">
        <f t="shared" si="26"/>
        <v>218</v>
      </c>
      <c r="Z5" s="35"/>
      <c r="AA5" s="579">
        <f t="shared" ref="AA5:AA9" si="39">IF(AA$3+$C5&lt;=359,AA$3+$C5,AA$3+$C5-359)</f>
        <v>171.05263157894737</v>
      </c>
      <c r="AB5" s="579">
        <f>IF(AB$3+$D5&gt;=20,AB$3+$D5,AB$3-$D5)</f>
        <v>21.3</v>
      </c>
      <c r="AC5" s="579">
        <f>IF(AC$3+$E5&lt;=100,AC$3+$E5,AC$3-$E5)</f>
        <v>76.399999999999991</v>
      </c>
      <c r="AD5" s="35">
        <f t="shared" si="27"/>
        <v>121</v>
      </c>
      <c r="AE5" s="35">
        <f t="shared" si="28"/>
        <v>54</v>
      </c>
      <c r="AF5" s="35">
        <f t="shared" si="29"/>
        <v>195</v>
      </c>
      <c r="AG5" s="35"/>
      <c r="AH5" s="579">
        <f t="shared" ref="AH5:AH9" si="40">IF(AH$3+$C5&lt;=359,AH$3+$C5,AH$3+$C5-359)</f>
        <v>171.05263157894737</v>
      </c>
      <c r="AI5" s="579">
        <f>IF(AI$3+$D5&gt;=20,AI$3+$D5,AI$3-$D5)</f>
        <v>37.400000000000006</v>
      </c>
      <c r="AJ5" s="579">
        <f>IF(AJ$3+$E5&lt;=100,AJ$3+$E5,AJ$3-$E5)</f>
        <v>86.6</v>
      </c>
      <c r="AK5" s="35">
        <f t="shared" si="30"/>
        <v>121</v>
      </c>
      <c r="AL5" s="35">
        <f t="shared" si="31"/>
        <v>95</v>
      </c>
      <c r="AM5" s="35">
        <f t="shared" si="32"/>
        <v>221</v>
      </c>
      <c r="AN5" s="35"/>
      <c r="AO5" s="579">
        <f t="shared" ref="AO5:AO9" si="41">IF(AO$3+$C5&lt;=359,AO$3+$C5,AO$3+$C5-359)</f>
        <v>178.52459016393442</v>
      </c>
      <c r="AP5" s="579">
        <f>IF(AP$3+$D5&gt;=20,AP$3+$D5,AP$3-$D5)</f>
        <v>24.1</v>
      </c>
      <c r="AQ5" s="579">
        <f>IF(AQ$3+$E5&lt;=100,AQ$3+$E5,AQ$3-$E5)</f>
        <v>75.199999999999989</v>
      </c>
      <c r="AR5" s="35">
        <f t="shared" si="33"/>
        <v>127</v>
      </c>
      <c r="AS5" s="35">
        <f t="shared" si="34"/>
        <v>61</v>
      </c>
      <c r="AT5" s="591">
        <f t="shared" si="35"/>
        <v>192</v>
      </c>
      <c r="AU5" s="497"/>
      <c r="AV5" s="497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spans="1:68" x14ac:dyDescent="0.4">
      <c r="B6" s="587">
        <v>240</v>
      </c>
      <c r="C6" s="588">
        <v>210</v>
      </c>
      <c r="D6" s="507">
        <v>10</v>
      </c>
      <c r="E6" s="507">
        <v>-20</v>
      </c>
      <c r="F6" s="507">
        <f t="shared" ref="F6" si="42">IF(F$3+$C6&lt;=359,F$3+$C6,F$3+$C6-359)</f>
        <v>229</v>
      </c>
      <c r="G6" s="507">
        <f t="shared" ref="G6:G13" si="43">IF(G$3+$D6&lt;=100,G$3+$D6,G$3-$D6)</f>
        <v>45</v>
      </c>
      <c r="H6" s="507">
        <f>IF(H$3+$E6&gt;=20,H$3+$E6,H$3-$E6)</f>
        <v>46</v>
      </c>
      <c r="I6" s="592">
        <f t="shared" si="18"/>
        <v>163</v>
      </c>
      <c r="J6" s="592">
        <f t="shared" si="19"/>
        <v>115</v>
      </c>
      <c r="K6" s="592">
        <f t="shared" si="20"/>
        <v>117</v>
      </c>
      <c r="L6" s="507"/>
      <c r="M6" s="533">
        <f t="shared" si="37"/>
        <v>242.71</v>
      </c>
      <c r="N6" s="533">
        <f t="shared" ref="N6:N13" si="44">IF(N$3+$D6&lt;=100,N$3+$D6,N$3-$D6)</f>
        <v>51.667000000000002</v>
      </c>
      <c r="O6" s="533">
        <f>IF(O$3+$E6&gt;=20,O$3+$E6,O$3-$E6)</f>
        <v>50.587999999999994</v>
      </c>
      <c r="P6" s="593">
        <f t="shared" si="21"/>
        <v>172</v>
      </c>
      <c r="Q6" s="593">
        <f t="shared" si="22"/>
        <v>132</v>
      </c>
      <c r="R6" s="593">
        <f t="shared" si="23"/>
        <v>129</v>
      </c>
      <c r="S6" s="507"/>
      <c r="T6" s="579">
        <f t="shared" si="38"/>
        <v>239.03225806451613</v>
      </c>
      <c r="U6" s="579">
        <f t="shared" ref="U6:U13" si="45">IF(U$3+$D6&lt;=100,U$3+$D6,U$3-$D6)</f>
        <v>40.200000000000003</v>
      </c>
      <c r="V6" s="579">
        <f>IF(V$3+$E6&gt;=20,V$3+$E6,V$3-$E6)</f>
        <v>60.400000000000006</v>
      </c>
      <c r="W6" s="35">
        <f t="shared" si="24"/>
        <v>170</v>
      </c>
      <c r="X6" s="35">
        <f t="shared" si="25"/>
        <v>103</v>
      </c>
      <c r="Y6" s="35">
        <f t="shared" si="26"/>
        <v>154</v>
      </c>
      <c r="Z6" s="35"/>
      <c r="AA6" s="579">
        <f t="shared" si="39"/>
        <v>231.05263157894737</v>
      </c>
      <c r="AB6" s="579">
        <f t="shared" ref="AB6:AB13" si="46">IF(AB$3+$D6&lt;=100,AB$3+$D6,AB$3-$D6)</f>
        <v>41.3</v>
      </c>
      <c r="AC6" s="579">
        <f>IF(AC$3+$E6&gt;=20,AC$3+$E6,AC$3-$E6)</f>
        <v>51.399999999999991</v>
      </c>
      <c r="AD6" s="35">
        <f t="shared" si="27"/>
        <v>164</v>
      </c>
      <c r="AE6" s="35">
        <f t="shared" si="28"/>
        <v>105</v>
      </c>
      <c r="AF6" s="35">
        <f t="shared" si="29"/>
        <v>131</v>
      </c>
      <c r="AG6" s="35"/>
      <c r="AH6" s="579">
        <f t="shared" si="40"/>
        <v>231.05263157894737</v>
      </c>
      <c r="AI6" s="579">
        <f t="shared" ref="AI6:AI13" si="47">IF(AI$3+$D6&lt;=100,AI$3+$D6,AI$3-$D6)</f>
        <v>37.400000000000006</v>
      </c>
      <c r="AJ6" s="579">
        <f>IF(AJ$3+$E6&gt;=20,AJ$3+$E6,AJ$3-$E6)</f>
        <v>61.599999999999994</v>
      </c>
      <c r="AK6" s="35">
        <f t="shared" si="30"/>
        <v>164</v>
      </c>
      <c r="AL6" s="35">
        <f t="shared" si="31"/>
        <v>95</v>
      </c>
      <c r="AM6" s="35">
        <f t="shared" si="32"/>
        <v>157</v>
      </c>
      <c r="AN6" s="35"/>
      <c r="AO6" s="579">
        <f t="shared" si="41"/>
        <v>238.52459016393442</v>
      </c>
      <c r="AP6" s="579">
        <f t="shared" ref="AP6:AP13" si="48">IF(AP$3+$D6&lt;=100,AP$3+$D6,AP$3-$D6)</f>
        <v>44.1</v>
      </c>
      <c r="AQ6" s="579">
        <f>IF(AQ$3+$E6&gt;=20,AQ$3+$E6,AQ$3-$E6)</f>
        <v>50.199999999999989</v>
      </c>
      <c r="AR6" s="35">
        <f t="shared" si="33"/>
        <v>169</v>
      </c>
      <c r="AS6" s="35">
        <f t="shared" si="34"/>
        <v>112</v>
      </c>
      <c r="AT6" s="591">
        <f t="shared" si="35"/>
        <v>128</v>
      </c>
      <c r="AU6" s="497"/>
      <c r="AV6" s="497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spans="1:68" ht="16.2" thickBot="1" x14ac:dyDescent="0.45">
      <c r="B7" s="510"/>
      <c r="C7" s="511">
        <v>240</v>
      </c>
      <c r="D7" s="511">
        <v>5</v>
      </c>
      <c r="E7" s="511">
        <v>30</v>
      </c>
      <c r="F7" s="511">
        <f t="shared" ref="F7" si="49">IF(F$3+$C7&lt;=359,F$3+$C7,F$3+$C7-359)</f>
        <v>259</v>
      </c>
      <c r="G7" s="511">
        <f t="shared" si="43"/>
        <v>40</v>
      </c>
      <c r="H7" s="511">
        <f>IF(H$3+$E7&lt;=100,H$3+$E7,H$3-$E7)</f>
        <v>96</v>
      </c>
      <c r="I7" s="594">
        <f t="shared" si="18"/>
        <v>184</v>
      </c>
      <c r="J7" s="594">
        <f t="shared" si="19"/>
        <v>102</v>
      </c>
      <c r="K7" s="594">
        <f t="shared" si="20"/>
        <v>245</v>
      </c>
      <c r="L7" s="511"/>
      <c r="M7" s="578">
        <f t="shared" si="37"/>
        <v>272.70999999999998</v>
      </c>
      <c r="N7" s="578">
        <f t="shared" si="44"/>
        <v>46.667000000000002</v>
      </c>
      <c r="O7" s="578">
        <f>IF(O$3+$E7&lt;=100,O$3+$E7,O$3-$E7)</f>
        <v>40.587999999999994</v>
      </c>
      <c r="P7" s="595">
        <f t="shared" si="21"/>
        <v>194</v>
      </c>
      <c r="Q7" s="595">
        <f t="shared" si="22"/>
        <v>119</v>
      </c>
      <c r="R7" s="595">
        <f t="shared" si="23"/>
        <v>103</v>
      </c>
      <c r="S7" s="511"/>
      <c r="T7" s="578">
        <f t="shared" si="38"/>
        <v>269.0322580645161</v>
      </c>
      <c r="U7" s="578">
        <f t="shared" si="45"/>
        <v>35.200000000000003</v>
      </c>
      <c r="V7" s="578">
        <f>IF(V$3+$E7&lt;=100,V$3+$E7,V$3-$E7)</f>
        <v>50.400000000000006</v>
      </c>
      <c r="W7" s="596">
        <f t="shared" si="24"/>
        <v>191</v>
      </c>
      <c r="X7" s="596">
        <f t="shared" si="25"/>
        <v>90</v>
      </c>
      <c r="Y7" s="596">
        <f t="shared" si="26"/>
        <v>129</v>
      </c>
      <c r="Z7" s="511"/>
      <c r="AA7" s="578">
        <f t="shared" si="39"/>
        <v>261.0526315789474</v>
      </c>
      <c r="AB7" s="578">
        <f t="shared" si="46"/>
        <v>36.299999999999997</v>
      </c>
      <c r="AC7" s="578">
        <f>IF(AC$3+$E7&lt;=100,AC$3+$E7,AC$3-$E7)</f>
        <v>41.399999999999991</v>
      </c>
      <c r="AD7" s="597">
        <f t="shared" si="27"/>
        <v>185</v>
      </c>
      <c r="AE7" s="597">
        <f t="shared" si="28"/>
        <v>93</v>
      </c>
      <c r="AF7" s="597">
        <f t="shared" si="29"/>
        <v>106</v>
      </c>
      <c r="AG7" s="511"/>
      <c r="AH7" s="578">
        <f t="shared" si="40"/>
        <v>261.0526315789474</v>
      </c>
      <c r="AI7" s="578">
        <f t="shared" si="47"/>
        <v>32.400000000000006</v>
      </c>
      <c r="AJ7" s="578">
        <f>IF(AJ$3+$E7&lt;=100,AJ$3+$E7,AJ$3-$E7)</f>
        <v>51.599999999999994</v>
      </c>
      <c r="AK7" s="598">
        <f t="shared" si="30"/>
        <v>185</v>
      </c>
      <c r="AL7" s="598">
        <f t="shared" si="31"/>
        <v>83</v>
      </c>
      <c r="AM7" s="598">
        <f t="shared" si="32"/>
        <v>132</v>
      </c>
      <c r="AN7" s="511"/>
      <c r="AO7" s="578">
        <f t="shared" si="41"/>
        <v>268.52459016393442</v>
      </c>
      <c r="AP7" s="578">
        <f t="shared" si="48"/>
        <v>39.1</v>
      </c>
      <c r="AQ7" s="578">
        <f>IF(AQ$3+$E7&lt;=100,AQ$3+$E7,AQ$3-$E7)</f>
        <v>40.199999999999989</v>
      </c>
      <c r="AR7" s="599">
        <f t="shared" si="33"/>
        <v>191</v>
      </c>
      <c r="AS7" s="599">
        <f t="shared" si="34"/>
        <v>100</v>
      </c>
      <c r="AT7" s="600">
        <f t="shared" si="35"/>
        <v>103</v>
      </c>
      <c r="BE7" s="527"/>
      <c r="BF7" s="527"/>
      <c r="BG7" s="527"/>
      <c r="BH7" s="527"/>
      <c r="BI7" s="527"/>
      <c r="BJ7" s="527"/>
      <c r="BK7" s="527"/>
      <c r="BL7" s="527"/>
      <c r="BM7" s="527"/>
      <c r="BN7" s="527"/>
      <c r="BO7" s="527"/>
      <c r="BP7" s="527"/>
    </row>
    <row r="8" spans="1:68" x14ac:dyDescent="0.4">
      <c r="B8" s="601" t="s">
        <v>344</v>
      </c>
      <c r="C8" s="602">
        <v>180</v>
      </c>
      <c r="D8" s="505">
        <v>20</v>
      </c>
      <c r="E8" s="505">
        <v>-30</v>
      </c>
      <c r="F8" s="505">
        <f t="shared" ref="F8" si="50">IF(F$3+$C8&lt;=359,F$3+$C8,F$3+$C8-359)</f>
        <v>199</v>
      </c>
      <c r="G8" s="505">
        <f t="shared" si="43"/>
        <v>55</v>
      </c>
      <c r="H8" s="505">
        <f>IF(H$3+$E8&gt;=20,H$3+$E8,H$3-$E8)</f>
        <v>36</v>
      </c>
      <c r="I8" s="603">
        <f t="shared" si="18"/>
        <v>141</v>
      </c>
      <c r="J8" s="603">
        <f t="shared" si="19"/>
        <v>140</v>
      </c>
      <c r="K8" s="603">
        <f t="shared" si="20"/>
        <v>92</v>
      </c>
      <c r="L8" s="505"/>
      <c r="M8" s="506">
        <f t="shared" si="37"/>
        <v>212.71</v>
      </c>
      <c r="N8" s="506">
        <f t="shared" si="44"/>
        <v>61.667000000000002</v>
      </c>
      <c r="O8" s="506">
        <f>IF(O$3+$E8&gt;=20,O$3+$E8,O$3-$E8)</f>
        <v>40.587999999999994</v>
      </c>
      <c r="P8" s="604">
        <f t="shared" si="21"/>
        <v>151</v>
      </c>
      <c r="Q8" s="604">
        <f t="shared" si="22"/>
        <v>157</v>
      </c>
      <c r="R8" s="604">
        <f t="shared" si="23"/>
        <v>103</v>
      </c>
      <c r="S8" s="505"/>
      <c r="T8" s="506">
        <f t="shared" si="38"/>
        <v>209.03225806451613</v>
      </c>
      <c r="U8" s="506">
        <f t="shared" si="45"/>
        <v>50.2</v>
      </c>
      <c r="V8" s="506">
        <f>IF(V$3+$E8&gt;=20,V$3+$E8,V$3-$E8)</f>
        <v>50.400000000000006</v>
      </c>
      <c r="W8" s="605">
        <f t="shared" si="24"/>
        <v>148</v>
      </c>
      <c r="X8" s="605">
        <f t="shared" si="25"/>
        <v>128</v>
      </c>
      <c r="Y8" s="605">
        <f t="shared" si="26"/>
        <v>129</v>
      </c>
      <c r="Z8" s="505"/>
      <c r="AA8" s="506">
        <f t="shared" si="39"/>
        <v>201.05263157894737</v>
      </c>
      <c r="AB8" s="506">
        <f t="shared" si="46"/>
        <v>51.3</v>
      </c>
      <c r="AC8" s="506">
        <f>IF(AC$3+$E8&gt;=20,AC$3+$E8,AC$3-$E8)</f>
        <v>41.399999999999991</v>
      </c>
      <c r="AD8" s="606">
        <f t="shared" si="27"/>
        <v>143</v>
      </c>
      <c r="AE8" s="606">
        <f t="shared" si="28"/>
        <v>131</v>
      </c>
      <c r="AF8" s="606">
        <f t="shared" si="29"/>
        <v>106</v>
      </c>
      <c r="AG8" s="505"/>
      <c r="AH8" s="506">
        <f t="shared" si="40"/>
        <v>201.05263157894737</v>
      </c>
      <c r="AI8" s="506">
        <f t="shared" si="47"/>
        <v>47.400000000000006</v>
      </c>
      <c r="AJ8" s="506">
        <f>IF(AJ$3+$E8&gt;=20,AJ$3+$E8,AJ$3-$E8)</f>
        <v>51.599999999999994</v>
      </c>
      <c r="AK8" s="607">
        <f t="shared" si="30"/>
        <v>143</v>
      </c>
      <c r="AL8" s="607">
        <f t="shared" si="31"/>
        <v>121</v>
      </c>
      <c r="AM8" s="607">
        <f t="shared" si="32"/>
        <v>132</v>
      </c>
      <c r="AN8" s="505"/>
      <c r="AO8" s="506">
        <f t="shared" si="41"/>
        <v>208.52459016393442</v>
      </c>
      <c r="AP8" s="506">
        <f t="shared" si="48"/>
        <v>54.1</v>
      </c>
      <c r="AQ8" s="506">
        <f>IF(AQ$3+$E8&gt;=20,AQ$3+$E8,AQ$3-$E8)</f>
        <v>40.199999999999989</v>
      </c>
      <c r="AR8" s="608">
        <f t="shared" si="33"/>
        <v>148</v>
      </c>
      <c r="AS8" s="608">
        <f t="shared" si="34"/>
        <v>138</v>
      </c>
      <c r="AT8" s="609">
        <f t="shared" si="35"/>
        <v>103</v>
      </c>
      <c r="BE8" s="505"/>
      <c r="BF8" s="505"/>
      <c r="BG8" s="505"/>
      <c r="BH8" s="505"/>
      <c r="BI8" s="505"/>
      <c r="BJ8" s="505"/>
      <c r="BK8" s="505"/>
      <c r="BL8" s="505"/>
      <c r="BM8" s="505"/>
      <c r="BN8" s="505"/>
      <c r="BO8" s="505"/>
      <c r="BP8" s="505"/>
    </row>
    <row r="9" spans="1:68" ht="16.2" thickBot="1" x14ac:dyDescent="0.45">
      <c r="B9" s="510"/>
      <c r="C9" s="511">
        <v>180</v>
      </c>
      <c r="D9" s="511">
        <v>0</v>
      </c>
      <c r="E9" s="511">
        <v>0</v>
      </c>
      <c r="F9" s="511">
        <f t="shared" ref="F9" si="51">IF(F$3+$C9&lt;=359,F$3+$C9,F$3+$C9-359)</f>
        <v>199</v>
      </c>
      <c r="G9" s="511">
        <f t="shared" si="43"/>
        <v>35</v>
      </c>
      <c r="H9" s="511">
        <f>IF(H$3+$E9&lt;=100,H$3+$E9,H$3-$E9)</f>
        <v>66</v>
      </c>
      <c r="I9" s="610">
        <f t="shared" si="18"/>
        <v>141</v>
      </c>
      <c r="J9" s="610">
        <f t="shared" si="19"/>
        <v>89</v>
      </c>
      <c r="K9" s="610">
        <f t="shared" si="20"/>
        <v>168</v>
      </c>
      <c r="L9" s="511"/>
      <c r="M9" s="578">
        <f t="shared" si="37"/>
        <v>212.71</v>
      </c>
      <c r="N9" s="578">
        <f t="shared" si="44"/>
        <v>41.667000000000002</v>
      </c>
      <c r="O9" s="578">
        <f>IF(O$3+$E9&lt;=100,O$3+$E9,O$3-$E9)</f>
        <v>70.587999999999994</v>
      </c>
      <c r="P9" s="611">
        <f t="shared" si="21"/>
        <v>151</v>
      </c>
      <c r="Q9" s="611">
        <f t="shared" si="22"/>
        <v>106</v>
      </c>
      <c r="R9" s="611">
        <f t="shared" si="23"/>
        <v>180</v>
      </c>
      <c r="S9" s="511"/>
      <c r="T9" s="578">
        <f t="shared" si="38"/>
        <v>209.03225806451613</v>
      </c>
      <c r="U9" s="578">
        <f t="shared" si="45"/>
        <v>30.2</v>
      </c>
      <c r="V9" s="578">
        <f>IF(V$3+$E9&lt;=100,V$3+$E9,V$3-$E9)</f>
        <v>80.400000000000006</v>
      </c>
      <c r="W9" s="612">
        <f t="shared" si="24"/>
        <v>148</v>
      </c>
      <c r="X9" s="612">
        <f t="shared" si="25"/>
        <v>77</v>
      </c>
      <c r="Y9" s="612">
        <f t="shared" si="26"/>
        <v>205</v>
      </c>
      <c r="Z9" s="511"/>
      <c r="AA9" s="578">
        <f t="shared" si="39"/>
        <v>201.05263157894737</v>
      </c>
      <c r="AB9" s="578">
        <f t="shared" si="46"/>
        <v>31.3</v>
      </c>
      <c r="AC9" s="578">
        <f>IF(AC$3+$E9&lt;=100,AC$3+$E9,AC$3-$E9)</f>
        <v>71.399999999999991</v>
      </c>
      <c r="AD9" s="613">
        <f t="shared" si="27"/>
        <v>143</v>
      </c>
      <c r="AE9" s="613">
        <f t="shared" si="28"/>
        <v>80</v>
      </c>
      <c r="AF9" s="613">
        <f t="shared" si="29"/>
        <v>182</v>
      </c>
      <c r="AG9" s="511"/>
      <c r="AH9" s="578">
        <f t="shared" si="40"/>
        <v>201.05263157894737</v>
      </c>
      <c r="AI9" s="578">
        <f t="shared" si="47"/>
        <v>27.400000000000002</v>
      </c>
      <c r="AJ9" s="578">
        <f>IF(AJ$3+$E9&lt;=100,AJ$3+$E9,AJ$3-$E9)</f>
        <v>81.599999999999994</v>
      </c>
      <c r="AK9" s="614">
        <f t="shared" si="30"/>
        <v>143</v>
      </c>
      <c r="AL9" s="614">
        <f t="shared" si="31"/>
        <v>70</v>
      </c>
      <c r="AM9" s="614">
        <f t="shared" si="32"/>
        <v>208</v>
      </c>
      <c r="AN9" s="511"/>
      <c r="AO9" s="578">
        <f t="shared" si="41"/>
        <v>208.52459016393442</v>
      </c>
      <c r="AP9" s="578">
        <f t="shared" si="48"/>
        <v>34.1</v>
      </c>
      <c r="AQ9" s="578">
        <f>IF(AQ$3+$E9&lt;=100,AQ$3+$E9,AQ$3-$E9)</f>
        <v>70.199999999999989</v>
      </c>
      <c r="AR9" s="615">
        <f t="shared" si="33"/>
        <v>148</v>
      </c>
      <c r="AS9" s="615">
        <f t="shared" si="34"/>
        <v>87</v>
      </c>
      <c r="AT9" s="616">
        <f t="shared" si="35"/>
        <v>179</v>
      </c>
      <c r="BE9" s="527"/>
      <c r="BF9" s="527"/>
      <c r="BG9" s="527"/>
      <c r="BH9" s="527"/>
      <c r="BI9" s="527"/>
      <c r="BJ9" s="527"/>
      <c r="BK9" s="527"/>
      <c r="BL9" s="527"/>
      <c r="BM9" s="527"/>
      <c r="BN9" s="527"/>
      <c r="BO9" s="527"/>
      <c r="BP9" s="527"/>
    </row>
    <row r="10" spans="1:68" x14ac:dyDescent="0.4">
      <c r="B10" s="504" t="s">
        <v>345</v>
      </c>
      <c r="C10" s="505">
        <v>40</v>
      </c>
      <c r="D10" s="505">
        <v>10</v>
      </c>
      <c r="E10" s="505">
        <v>20</v>
      </c>
      <c r="F10" s="505">
        <f>IF(F$3&gt;$B$1,IF(F$3+$C10&lt;=359,F$3+$C10,F$3+$C10-359),IF(F$3-$C10&gt;=0,F$3-$C10,F$3-$C10+359))</f>
        <v>338</v>
      </c>
      <c r="G10" s="505">
        <f t="shared" si="43"/>
        <v>45</v>
      </c>
      <c r="H10" s="505">
        <f>IF(H$3+$E10&lt;=100,H$3+$E10,H$3-$E10)</f>
        <v>86</v>
      </c>
      <c r="I10" s="617">
        <f t="shared" si="18"/>
        <v>240</v>
      </c>
      <c r="J10" s="617">
        <f t="shared" si="19"/>
        <v>115</v>
      </c>
      <c r="K10" s="617">
        <f t="shared" si="20"/>
        <v>219</v>
      </c>
      <c r="L10" s="505"/>
      <c r="M10" s="506">
        <f>IF(M$3&gt;$B$1,IF(M$3+$C10&lt;=359,M$3+$C10,M$3+$C10-359),IF(M$3-$C10&gt;=0,M$3-$C10,M$3-$C10+359))</f>
        <v>72.710000000000008</v>
      </c>
      <c r="N10" s="506">
        <f t="shared" si="44"/>
        <v>51.667000000000002</v>
      </c>
      <c r="O10" s="506">
        <f>IF(O$3+$E10&lt;=100,O$3+$E10,O$3-$E10)</f>
        <v>90.587999999999994</v>
      </c>
      <c r="P10" s="618">
        <f t="shared" si="21"/>
        <v>52</v>
      </c>
      <c r="Q10" s="618">
        <f t="shared" si="22"/>
        <v>132</v>
      </c>
      <c r="R10" s="618">
        <f t="shared" si="23"/>
        <v>231</v>
      </c>
      <c r="S10" s="505"/>
      <c r="T10" s="506">
        <f>IF(T$3&gt;$B$1,IF(T$3+$C10&lt;=359,T$3+$C10,T$3+$C10-359),IF(T$3-$C10&gt;=0,T$3-$C10,T$3-$C10+359))</f>
        <v>69.032258064516128</v>
      </c>
      <c r="U10" s="506">
        <f t="shared" si="45"/>
        <v>40.200000000000003</v>
      </c>
      <c r="V10" s="506">
        <f>IF(V$3+$E10&lt;=100,V$3+$E10,V$3-$E10)</f>
        <v>60.400000000000006</v>
      </c>
      <c r="W10" s="619">
        <f t="shared" si="24"/>
        <v>49</v>
      </c>
      <c r="X10" s="619">
        <f t="shared" si="25"/>
        <v>103</v>
      </c>
      <c r="Y10" s="619">
        <f t="shared" si="26"/>
        <v>154</v>
      </c>
      <c r="Z10" s="505"/>
      <c r="AA10" s="506">
        <f>IF(AA$3&gt;$B$1,IF(AA$3+$C10&lt;=359,AA$3+$C10,AA$3+$C10-359),IF(AA$3-$C10&gt;=0,AA$3-$C10,AA$3-$C10+359))</f>
        <v>340.0526315789474</v>
      </c>
      <c r="AB10" s="506">
        <f t="shared" si="46"/>
        <v>41.3</v>
      </c>
      <c r="AC10" s="506">
        <f>IF(AC$3+$E10&lt;=100,AC$3+$E10,AC$3-$E10)</f>
        <v>91.399999999999991</v>
      </c>
      <c r="AD10" s="620">
        <f t="shared" si="27"/>
        <v>242</v>
      </c>
      <c r="AE10" s="620">
        <f t="shared" si="28"/>
        <v>105</v>
      </c>
      <c r="AF10" s="620">
        <f t="shared" si="29"/>
        <v>233</v>
      </c>
      <c r="AG10" s="505"/>
      <c r="AH10" s="506">
        <f>IF(AH$3&gt;$B$1,IF(AH$3+$C10&lt;=359,AH$3+$C10,AH$3+$C10-359),IF(AH$3-$C10&gt;=0,AH$3-$C10,AH$3-$C10+359))</f>
        <v>340.0526315789474</v>
      </c>
      <c r="AI10" s="506">
        <f t="shared" si="47"/>
        <v>37.400000000000006</v>
      </c>
      <c r="AJ10" s="506">
        <f>IF(AJ$3+$E10&lt;=100,AJ$3+$E10,AJ$3-$E10)</f>
        <v>61.599999999999994</v>
      </c>
      <c r="AK10" s="621">
        <f t="shared" si="30"/>
        <v>242</v>
      </c>
      <c r="AL10" s="621">
        <f t="shared" si="31"/>
        <v>95</v>
      </c>
      <c r="AM10" s="621">
        <f t="shared" si="32"/>
        <v>157</v>
      </c>
      <c r="AN10" s="505"/>
      <c r="AO10" s="506">
        <f>IF(AO$3&gt;$B$1,IF(AO$3+$C10&lt;=359,AO$3+$C10,AO$3+$C10-359),IF(AO$3-$C10&gt;=0,AO$3-$C10,AO$3-$C10+359))</f>
        <v>68.52459016393442</v>
      </c>
      <c r="AP10" s="506">
        <f t="shared" si="48"/>
        <v>44.1</v>
      </c>
      <c r="AQ10" s="506">
        <f>IF(AQ$3+$E10&lt;=100,AQ$3+$E10,AQ$3-$E10)</f>
        <v>90.199999999999989</v>
      </c>
      <c r="AR10" s="622">
        <f t="shared" si="33"/>
        <v>49</v>
      </c>
      <c r="AS10" s="622">
        <f t="shared" si="34"/>
        <v>112</v>
      </c>
      <c r="AT10" s="623">
        <f t="shared" si="35"/>
        <v>230</v>
      </c>
      <c r="BE10" s="505"/>
      <c r="BF10" s="505"/>
      <c r="BG10" s="505"/>
      <c r="BH10" s="505"/>
      <c r="BI10" s="505"/>
      <c r="BJ10" s="505"/>
      <c r="BK10" s="505"/>
      <c r="BL10" s="505"/>
      <c r="BM10" s="505"/>
      <c r="BN10" s="505"/>
      <c r="BO10" s="505"/>
      <c r="BP10" s="505"/>
    </row>
    <row r="11" spans="1:68" ht="17.399999999999999" x14ac:dyDescent="0.4">
      <c r="B11" s="587"/>
      <c r="C11" s="588">
        <v>40</v>
      </c>
      <c r="D11" s="507">
        <v>40</v>
      </c>
      <c r="E11" s="507">
        <v>-40</v>
      </c>
      <c r="F11" s="507">
        <f>IF(F$3&gt;$B$1,IF(F$3+$C11&lt;=359,F$3+$C11,F$3+$C11-359),IF(F$3-$C11&gt;=0,F$3-$C11,F$3-$C11+359))</f>
        <v>338</v>
      </c>
      <c r="G11" s="507">
        <f t="shared" si="43"/>
        <v>75</v>
      </c>
      <c r="H11" s="507">
        <f>IF(H$3+$E11&gt;=20,H$3+$E11,H$3-$E11)</f>
        <v>26</v>
      </c>
      <c r="I11" s="624">
        <f t="shared" si="18"/>
        <v>240</v>
      </c>
      <c r="J11" s="624">
        <f t="shared" si="19"/>
        <v>191</v>
      </c>
      <c r="K11" s="624">
        <f t="shared" si="20"/>
        <v>66</v>
      </c>
      <c r="L11" s="507"/>
      <c r="M11" s="533">
        <f>IF(M$3&gt;$B$1,IF(M$3+$C11&lt;=359,M$3+$C11,M$3+$C11-359),IF(M$3-$C11&gt;=0,M$3-$C11,M$3-$C11+359))</f>
        <v>72.710000000000008</v>
      </c>
      <c r="N11" s="533">
        <f t="shared" si="44"/>
        <v>81.667000000000002</v>
      </c>
      <c r="O11" s="533">
        <f>IF(O$3+$E11&gt;=20,O$3+$E11,O$3-$E11)</f>
        <v>30.587999999999994</v>
      </c>
      <c r="P11" s="625">
        <f t="shared" si="21"/>
        <v>52</v>
      </c>
      <c r="Q11" s="625">
        <f t="shared" si="22"/>
        <v>208</v>
      </c>
      <c r="R11" s="625">
        <f t="shared" si="23"/>
        <v>78</v>
      </c>
      <c r="S11" s="507"/>
      <c r="T11" s="533">
        <f>IF(T$3&gt;$B$1,IF(T$3+$C11&lt;=359,T$3+$C11,T$3+$C11-359),IF(T$3-$C11&gt;=0,T$3-$C11,T$3-$C11+359))</f>
        <v>69.032258064516128</v>
      </c>
      <c r="U11" s="533">
        <f t="shared" si="45"/>
        <v>70.2</v>
      </c>
      <c r="V11" s="533">
        <f>IF(V$3+$E11&gt;=20,V$3+$E11,V$3-$E11)</f>
        <v>40.400000000000006</v>
      </c>
      <c r="W11" s="626">
        <f t="shared" si="24"/>
        <v>49</v>
      </c>
      <c r="X11" s="626">
        <f t="shared" si="25"/>
        <v>179</v>
      </c>
      <c r="Y11" s="626">
        <f t="shared" si="26"/>
        <v>103</v>
      </c>
      <c r="Z11" s="507"/>
      <c r="AA11" s="533">
        <f>IF(AA$3&gt;$B$1,IF(AA$3+$C11&lt;=359,AA$3+$C11,AA$3+$C11-359),IF(AA$3-$C11&gt;=0,AA$3-$C11,AA$3-$C11+359))</f>
        <v>340.0526315789474</v>
      </c>
      <c r="AB11" s="533">
        <f t="shared" si="46"/>
        <v>71.3</v>
      </c>
      <c r="AC11" s="533">
        <f>IF(AC$3+$E11&gt;=20,AC$3+$E11,AC$3-$E11)</f>
        <v>31.399999999999991</v>
      </c>
      <c r="AD11" s="627">
        <f t="shared" si="27"/>
        <v>242</v>
      </c>
      <c r="AE11" s="627">
        <f t="shared" si="28"/>
        <v>182</v>
      </c>
      <c r="AF11" s="627">
        <f t="shared" si="29"/>
        <v>80</v>
      </c>
      <c r="AG11" s="507"/>
      <c r="AH11" s="533">
        <f>IF(AH$3&gt;$B$1,IF(AH$3+$C11&lt;=359,AH$3+$C11,AH$3+$C11-359),IF(AH$3-$C11&gt;=0,AH$3-$C11,AH$3-$C11+359))</f>
        <v>340.0526315789474</v>
      </c>
      <c r="AI11" s="533">
        <f t="shared" si="47"/>
        <v>67.400000000000006</v>
      </c>
      <c r="AJ11" s="533">
        <f>IF(AJ$3+$E11&gt;=20,AJ$3+$E11,AJ$3-$E11)</f>
        <v>41.599999999999994</v>
      </c>
      <c r="AK11" s="628">
        <f t="shared" si="30"/>
        <v>242</v>
      </c>
      <c r="AL11" s="628">
        <f t="shared" si="31"/>
        <v>172</v>
      </c>
      <c r="AM11" s="628">
        <f t="shared" si="32"/>
        <v>106</v>
      </c>
      <c r="AN11" s="507"/>
      <c r="AO11" s="533">
        <f>IF(AO$3&gt;$B$1,IF(AO$3+$C11&lt;=359,AO$3+$C11,AO$3+$C11-359),IF(AO$3-$C11&gt;=0,AO$3-$C11,AO$3-$C11+359))</f>
        <v>68.52459016393442</v>
      </c>
      <c r="AP11" s="533">
        <f t="shared" si="48"/>
        <v>74.099999999999994</v>
      </c>
      <c r="AQ11" s="533">
        <f>IF(AQ$3+$E11&gt;=20,AQ$3+$E11,AQ$3-$E11)</f>
        <v>30.199999999999989</v>
      </c>
      <c r="AR11" s="629">
        <f t="shared" si="33"/>
        <v>49</v>
      </c>
      <c r="AS11" s="629">
        <f t="shared" si="34"/>
        <v>189</v>
      </c>
      <c r="AT11" s="630">
        <f t="shared" si="35"/>
        <v>77</v>
      </c>
      <c r="BC11"/>
      <c r="BE11" s="507"/>
      <c r="BF11" s="507"/>
      <c r="BG11" s="507"/>
      <c r="BH11" s="507"/>
      <c r="BI11" s="507"/>
      <c r="BJ11" s="507"/>
      <c r="BK11" s="507"/>
      <c r="BL11" s="507"/>
      <c r="BM11" s="507"/>
      <c r="BN11" s="507"/>
      <c r="BO11" s="507"/>
      <c r="BP11" s="507"/>
    </row>
    <row r="12" spans="1:68" ht="17.399999999999999" x14ac:dyDescent="0.4">
      <c r="B12" s="587"/>
      <c r="C12" s="588">
        <v>180</v>
      </c>
      <c r="D12" s="507">
        <v>25</v>
      </c>
      <c r="E12" s="507">
        <v>5</v>
      </c>
      <c r="F12" s="507">
        <f t="shared" ref="F12" si="52">IF(F$3+$C12&lt;=359,F$3+$C12,F$3+$C12-359)</f>
        <v>199</v>
      </c>
      <c r="G12" s="507">
        <f t="shared" si="43"/>
        <v>60</v>
      </c>
      <c r="H12" s="507">
        <f>IF(H$3+$E12&lt;=100,H$3+$E12,H$3-$E12)</f>
        <v>71</v>
      </c>
      <c r="I12" s="631">
        <f t="shared" si="18"/>
        <v>141</v>
      </c>
      <c r="J12" s="631">
        <f t="shared" si="19"/>
        <v>153</v>
      </c>
      <c r="K12" s="631">
        <f t="shared" si="20"/>
        <v>181</v>
      </c>
      <c r="L12" s="507"/>
      <c r="M12" s="533">
        <f t="shared" ref="M12" si="53">IF(M$3+$C12&lt;=359,M$3+$C12,M$3+$C12-359)</f>
        <v>212.71</v>
      </c>
      <c r="N12" s="533">
        <f t="shared" si="44"/>
        <v>66.667000000000002</v>
      </c>
      <c r="O12" s="533">
        <f>IF(O$3+$E12&lt;=100,O$3+$E12,O$3-$E12)</f>
        <v>75.587999999999994</v>
      </c>
      <c r="P12" s="632">
        <f t="shared" si="21"/>
        <v>151</v>
      </c>
      <c r="Q12" s="632">
        <f t="shared" si="22"/>
        <v>170</v>
      </c>
      <c r="R12" s="632">
        <f t="shared" si="23"/>
        <v>193</v>
      </c>
      <c r="S12" s="507"/>
      <c r="T12" s="533">
        <f t="shared" ref="T12" si="54">IF(T$3+$C12&lt;=359,T$3+$C12,T$3+$C12-359)</f>
        <v>209.03225806451613</v>
      </c>
      <c r="U12" s="533">
        <f t="shared" si="45"/>
        <v>55.2</v>
      </c>
      <c r="V12" s="533">
        <f>IF(V$3+$E12&lt;=100,V$3+$E12,V$3-$E12)</f>
        <v>85.4</v>
      </c>
      <c r="W12" s="633">
        <f t="shared" si="24"/>
        <v>148</v>
      </c>
      <c r="X12" s="633">
        <f t="shared" si="25"/>
        <v>141</v>
      </c>
      <c r="Y12" s="633">
        <f t="shared" si="26"/>
        <v>218</v>
      </c>
      <c r="Z12" s="507"/>
      <c r="AA12" s="533">
        <f t="shared" ref="AA12" si="55">IF(AA$3+$C12&lt;=359,AA$3+$C12,AA$3+$C12-359)</f>
        <v>201.05263157894737</v>
      </c>
      <c r="AB12" s="533">
        <f t="shared" si="46"/>
        <v>56.3</v>
      </c>
      <c r="AC12" s="533">
        <f>IF(AC$3+$E12&lt;=100,AC$3+$E12,AC$3-$E12)</f>
        <v>76.399999999999991</v>
      </c>
      <c r="AD12" s="634">
        <f t="shared" si="27"/>
        <v>143</v>
      </c>
      <c r="AE12" s="634">
        <f t="shared" si="28"/>
        <v>144</v>
      </c>
      <c r="AF12" s="634">
        <f t="shared" si="29"/>
        <v>195</v>
      </c>
      <c r="AG12" s="507"/>
      <c r="AH12" s="533">
        <f t="shared" ref="AH12" si="56">IF(AH$3+$C12&lt;=359,AH$3+$C12,AH$3+$C12-359)</f>
        <v>201.05263157894737</v>
      </c>
      <c r="AI12" s="533">
        <f t="shared" si="47"/>
        <v>52.400000000000006</v>
      </c>
      <c r="AJ12" s="533">
        <f>IF(AJ$3+$E12&lt;=100,AJ$3+$E12,AJ$3-$E12)</f>
        <v>86.6</v>
      </c>
      <c r="AK12" s="635">
        <f t="shared" si="30"/>
        <v>143</v>
      </c>
      <c r="AL12" s="635">
        <f t="shared" si="31"/>
        <v>134</v>
      </c>
      <c r="AM12" s="635">
        <f t="shared" si="32"/>
        <v>221</v>
      </c>
      <c r="AN12" s="507"/>
      <c r="AO12" s="533">
        <f t="shared" ref="AO12" si="57">IF(AO$3+$C12&lt;=359,AO$3+$C12,AO$3+$C12-359)</f>
        <v>208.52459016393442</v>
      </c>
      <c r="AP12" s="533">
        <f t="shared" si="48"/>
        <v>59.1</v>
      </c>
      <c r="AQ12" s="533">
        <f>IF(AQ$3+$E12&lt;=100,AQ$3+$E12,AQ$3-$E12)</f>
        <v>75.199999999999989</v>
      </c>
      <c r="AR12" s="636">
        <f t="shared" si="33"/>
        <v>148</v>
      </c>
      <c r="AS12" s="636">
        <f t="shared" si="34"/>
        <v>151</v>
      </c>
      <c r="AT12" s="637">
        <f t="shared" si="35"/>
        <v>192</v>
      </c>
      <c r="BC12"/>
      <c r="BE12" s="507"/>
      <c r="BF12" s="507"/>
      <c r="BG12" s="507"/>
      <c r="BH12" s="507"/>
      <c r="BI12" s="507"/>
      <c r="BJ12" s="507"/>
      <c r="BK12" s="507"/>
      <c r="BL12" s="507"/>
      <c r="BM12" s="507"/>
      <c r="BN12" s="507"/>
      <c r="BO12" s="507"/>
      <c r="BP12" s="507"/>
    </row>
    <row r="13" spans="1:68" ht="16.2" thickBot="1" x14ac:dyDescent="0.45">
      <c r="B13" s="638"/>
      <c r="C13" s="639" t="s">
        <v>348</v>
      </c>
      <c r="D13" s="511">
        <v>10</v>
      </c>
      <c r="E13" s="511">
        <v>20</v>
      </c>
      <c r="F13" s="511">
        <f>IF(F$3&gt;$B$1,IF(F$3+160&lt;=359,F$3+160,F$3+160-359),IF(F$3+200&lt;=359,F$3+200,F$3+200-359))</f>
        <v>219</v>
      </c>
      <c r="G13" s="511">
        <f t="shared" si="43"/>
        <v>45</v>
      </c>
      <c r="H13" s="511">
        <f>IF(H$3+$E13&lt;=100,H$3+$E13,H$3-$E13)</f>
        <v>86</v>
      </c>
      <c r="I13" s="640">
        <f t="shared" si="18"/>
        <v>156</v>
      </c>
      <c r="J13" s="640">
        <f t="shared" si="19"/>
        <v>115</v>
      </c>
      <c r="K13" s="640">
        <f t="shared" si="20"/>
        <v>219</v>
      </c>
      <c r="L13" s="511"/>
      <c r="M13" s="578">
        <f>IF(M$3&gt;$B$1,IF(M$3+160&lt;=359,M$3+160,M$3+160-359),IF(M$3+200&lt;=359,M$3+200,M$3+200-359))</f>
        <v>192.71</v>
      </c>
      <c r="N13" s="578">
        <f t="shared" si="44"/>
        <v>51.667000000000002</v>
      </c>
      <c r="O13" s="578">
        <f>IF(O$3+$E13&lt;=100,O$3+$E13,O$3-$E13)</f>
        <v>90.587999999999994</v>
      </c>
      <c r="P13" s="641">
        <f t="shared" si="21"/>
        <v>137</v>
      </c>
      <c r="Q13" s="641">
        <f t="shared" si="22"/>
        <v>132</v>
      </c>
      <c r="R13" s="641">
        <f t="shared" si="23"/>
        <v>231</v>
      </c>
      <c r="S13" s="511"/>
      <c r="T13" s="578">
        <f>IF(T$3&gt;$B$1,IF(T$3+160&lt;=359,T$3+160,T$3+160-359),IF(T$3+200&lt;=359,T$3+200,T$3+200-359))</f>
        <v>189.03225806451613</v>
      </c>
      <c r="U13" s="578">
        <f t="shared" si="45"/>
        <v>40.200000000000003</v>
      </c>
      <c r="V13" s="578">
        <f>IF(V$3+$E13&lt;=100,V$3+$E13,V$3-$E13)</f>
        <v>60.400000000000006</v>
      </c>
      <c r="W13" s="642">
        <f t="shared" si="24"/>
        <v>134</v>
      </c>
      <c r="X13" s="642">
        <f t="shared" si="25"/>
        <v>103</v>
      </c>
      <c r="Y13" s="642">
        <f t="shared" si="26"/>
        <v>154</v>
      </c>
      <c r="Z13" s="511"/>
      <c r="AA13" s="578">
        <f>IF(AA$3&gt;$B$1,IF(AA$3+160&lt;=359,AA$3+160,AA$3+160-359),IF(AA$3+200&lt;=359,AA$3+200,AA$3+200-359))</f>
        <v>221.05263157894737</v>
      </c>
      <c r="AB13" s="578">
        <f t="shared" si="46"/>
        <v>41.3</v>
      </c>
      <c r="AC13" s="578">
        <f>IF(AC$3+$E13&lt;=100,AC$3+$E13,AC$3-$E13)</f>
        <v>91.399999999999991</v>
      </c>
      <c r="AD13" s="643">
        <f t="shared" si="27"/>
        <v>157</v>
      </c>
      <c r="AE13" s="643">
        <f t="shared" si="28"/>
        <v>105</v>
      </c>
      <c r="AF13" s="643">
        <f t="shared" si="29"/>
        <v>233</v>
      </c>
      <c r="AG13" s="511"/>
      <c r="AH13" s="578">
        <f>IF(AH$3&gt;$B$1,IF(AH$3+160&lt;=359,AH$3+160,AH$3+160-359),IF(AH$3+200&lt;=359,AH$3+200,AH$3+200-359))</f>
        <v>221.05263157894737</v>
      </c>
      <c r="AI13" s="578">
        <f t="shared" si="47"/>
        <v>37.400000000000006</v>
      </c>
      <c r="AJ13" s="578">
        <f>IF(AJ$3+$E13&lt;=100,AJ$3+$E13,AJ$3-$E13)</f>
        <v>61.599999999999994</v>
      </c>
      <c r="AK13" s="644">
        <f t="shared" si="30"/>
        <v>157</v>
      </c>
      <c r="AL13" s="644">
        <f t="shared" si="31"/>
        <v>95</v>
      </c>
      <c r="AM13" s="644">
        <f t="shared" si="32"/>
        <v>157</v>
      </c>
      <c r="AN13" s="511"/>
      <c r="AO13" s="578">
        <f>IF(AO$3&gt;$B$1,IF(AO$3+160&lt;=359,AO$3+160,AO$3+160-359),IF(AO$3+200&lt;=359,AO$3+200,AO$3+200-359))</f>
        <v>188.52459016393442</v>
      </c>
      <c r="AP13" s="578">
        <f t="shared" si="48"/>
        <v>44.1</v>
      </c>
      <c r="AQ13" s="578">
        <f>IF(AQ$3+$E13&lt;=100,AQ$3+$E13,AQ$3-$E13)</f>
        <v>90.199999999999989</v>
      </c>
      <c r="AR13" s="645">
        <f t="shared" si="33"/>
        <v>134</v>
      </c>
      <c r="AS13" s="645">
        <f t="shared" si="34"/>
        <v>112</v>
      </c>
      <c r="AT13" s="646">
        <f t="shared" si="35"/>
        <v>230</v>
      </c>
      <c r="BE13" s="527"/>
      <c r="BF13" s="527"/>
      <c r="BG13" s="527"/>
      <c r="BH13" s="527"/>
      <c r="BI13" s="527"/>
      <c r="BJ13" s="527"/>
      <c r="BK13" s="527"/>
      <c r="BL13" s="527"/>
      <c r="BM13" s="527"/>
      <c r="BN13" s="527"/>
      <c r="BO13" s="527"/>
      <c r="BP13" s="527"/>
    </row>
    <row r="15" spans="1:68" ht="16.2" thickBot="1" x14ac:dyDescent="0.45">
      <c r="E15" s="1202" t="s">
        <v>354</v>
      </c>
      <c r="F15" s="1202"/>
      <c r="G15" s="1202"/>
      <c r="H15" s="486" t="s">
        <v>252</v>
      </c>
      <c r="I15" s="486" t="s">
        <v>253</v>
      </c>
      <c r="J15" s="486" t="s">
        <v>254</v>
      </c>
      <c r="K15" s="486" t="s">
        <v>252</v>
      </c>
      <c r="L15" s="486" t="s">
        <v>253</v>
      </c>
      <c r="M15" s="486" t="s">
        <v>351</v>
      </c>
      <c r="O15" s="487"/>
      <c r="P15" s="487"/>
      <c r="Q15" s="487"/>
      <c r="R15" s="1202" t="s">
        <v>354</v>
      </c>
      <c r="S15" s="1202"/>
      <c r="T15" s="1202"/>
      <c r="U15" s="487" t="s">
        <v>252</v>
      </c>
      <c r="V15" s="487" t="s">
        <v>253</v>
      </c>
      <c r="W15" s="487" t="s">
        <v>254</v>
      </c>
      <c r="X15" s="487" t="s">
        <v>252</v>
      </c>
      <c r="Y15" s="487" t="s">
        <v>253</v>
      </c>
      <c r="Z15" s="487" t="s">
        <v>351</v>
      </c>
      <c r="AB15" s="487"/>
      <c r="AC15" s="487"/>
      <c r="AD15" s="487"/>
      <c r="AE15" s="1202" t="s">
        <v>354</v>
      </c>
      <c r="AF15" s="1202"/>
      <c r="AG15" s="1202"/>
      <c r="AH15" s="487" t="s">
        <v>252</v>
      </c>
      <c r="AI15" s="487" t="s">
        <v>253</v>
      </c>
      <c r="AJ15" s="487" t="s">
        <v>254</v>
      </c>
      <c r="AK15" s="487" t="s">
        <v>252</v>
      </c>
      <c r="AL15" s="487" t="s">
        <v>253</v>
      </c>
      <c r="AM15" s="487" t="s">
        <v>351</v>
      </c>
      <c r="AO15" s="511"/>
      <c r="AP15" s="511"/>
      <c r="AQ15" s="511"/>
      <c r="AR15" s="1219" t="s">
        <v>354</v>
      </c>
      <c r="AS15" s="1219"/>
      <c r="AT15" s="1219"/>
      <c r="AU15" s="1219"/>
      <c r="AV15" s="1219"/>
      <c r="AW15" s="1219"/>
      <c r="AX15" s="1219"/>
      <c r="AY15" s="511" t="s">
        <v>252</v>
      </c>
      <c r="AZ15" s="511" t="s">
        <v>253</v>
      </c>
      <c r="BA15" s="511" t="s">
        <v>254</v>
      </c>
      <c r="BB15" s="511" t="s">
        <v>252</v>
      </c>
      <c r="BC15" s="511" t="s">
        <v>253</v>
      </c>
      <c r="BD15" s="511" t="s">
        <v>351</v>
      </c>
    </row>
    <row r="16" spans="1:68" x14ac:dyDescent="0.4">
      <c r="B16" s="1203" t="s">
        <v>269</v>
      </c>
      <c r="C16" s="1213" t="s">
        <v>353</v>
      </c>
      <c r="D16" s="568" t="s">
        <v>355</v>
      </c>
      <c r="E16" s="647"/>
      <c r="F16" s="647"/>
      <c r="G16" s="647"/>
      <c r="H16" s="569">
        <v>29</v>
      </c>
      <c r="I16" s="569">
        <v>30</v>
      </c>
      <c r="J16" s="569">
        <v>80</v>
      </c>
      <c r="K16" s="570">
        <f t="shared" ref="K16" si="58">ROUND(H16/359*255,0)</f>
        <v>21</v>
      </c>
      <c r="L16" s="570">
        <f t="shared" ref="L16" si="59">ROUND(I16/100*255,0)</f>
        <v>77</v>
      </c>
      <c r="M16" s="571">
        <f t="shared" ref="M16" si="60">ROUND(J16/100*255,0)</f>
        <v>204</v>
      </c>
      <c r="O16" s="1203" t="s">
        <v>269</v>
      </c>
      <c r="P16" s="1213" t="s">
        <v>353</v>
      </c>
      <c r="Q16" s="568" t="s">
        <v>355</v>
      </c>
      <c r="R16" s="647"/>
      <c r="S16" s="647"/>
      <c r="T16" s="647"/>
      <c r="U16" s="569">
        <v>29</v>
      </c>
      <c r="V16" s="569">
        <v>30</v>
      </c>
      <c r="W16" s="569">
        <v>80</v>
      </c>
      <c r="X16" s="570">
        <f t="shared" ref="X16:X43" si="61">ROUND(U16/359*255,0)</f>
        <v>21</v>
      </c>
      <c r="Y16" s="570">
        <f t="shared" ref="Y16:Y43" si="62">ROUND(V16/100*255,0)</f>
        <v>77</v>
      </c>
      <c r="Z16" s="571">
        <f t="shared" ref="Z16:Z43" si="63">ROUND(W16/100*255,0)</f>
        <v>204</v>
      </c>
      <c r="AB16" s="1203" t="s">
        <v>269</v>
      </c>
      <c r="AC16" s="1213" t="s">
        <v>353</v>
      </c>
      <c r="AD16" s="568" t="s">
        <v>355</v>
      </c>
      <c r="AE16" s="647"/>
      <c r="AF16" s="647"/>
      <c r="AG16" s="647"/>
      <c r="AH16" s="569">
        <v>29</v>
      </c>
      <c r="AI16" s="569">
        <v>30</v>
      </c>
      <c r="AJ16" s="569">
        <v>80</v>
      </c>
      <c r="AK16" s="570">
        <f t="shared" ref="AK16:AK43" si="64">ROUND(AH16/359*255,0)</f>
        <v>21</v>
      </c>
      <c r="AL16" s="570">
        <f t="shared" ref="AL16:AL43" si="65">ROUND(AI16/100*255,0)</f>
        <v>77</v>
      </c>
      <c r="AM16" s="571">
        <f t="shared" ref="AM16:AM43" si="66">ROUND(AJ16/100*255,0)</f>
        <v>204</v>
      </c>
      <c r="AO16" s="1203" t="s">
        <v>269</v>
      </c>
      <c r="AP16" s="1206" t="s">
        <v>353</v>
      </c>
      <c r="AQ16" s="568" t="s">
        <v>358</v>
      </c>
      <c r="AR16" s="647"/>
      <c r="AS16" s="691"/>
      <c r="AT16" s="569"/>
      <c r="AU16" s="692"/>
      <c r="AV16" s="691"/>
      <c r="AW16" s="569"/>
      <c r="AX16" s="692"/>
      <c r="AY16" s="569">
        <v>29</v>
      </c>
      <c r="AZ16" s="569">
        <v>30</v>
      </c>
      <c r="BA16" s="569">
        <v>80</v>
      </c>
      <c r="BB16" s="570">
        <f t="shared" ref="BB16:BB43" si="67">ROUND(AY16/359*255,0)</f>
        <v>21</v>
      </c>
      <c r="BC16" s="570">
        <f t="shared" ref="BC16:BC43" si="68">ROUND(AZ16/100*255,0)</f>
        <v>77</v>
      </c>
      <c r="BD16" s="571">
        <f t="shared" ref="BD16:BD43" si="69">ROUND(BA16/100*255,0)</f>
        <v>204</v>
      </c>
    </row>
    <row r="17" spans="2:56" x14ac:dyDescent="0.4">
      <c r="B17" s="1204"/>
      <c r="C17" s="1214"/>
      <c r="D17" s="530" t="s">
        <v>344</v>
      </c>
      <c r="E17" s="648">
        <v>175</v>
      </c>
      <c r="F17" s="648">
        <v>20</v>
      </c>
      <c r="G17" s="648">
        <v>10</v>
      </c>
      <c r="H17" s="531">
        <f t="shared" ref="H17:H22" si="70">IF(H$16+E17&lt;=359,H$16+E17,H$16+E17-359)</f>
        <v>204</v>
      </c>
      <c r="I17" s="531">
        <f t="shared" ref="I17:J22" si="71">IF(I$16+F17&lt;=100,I$16+F17,I$16-F17)</f>
        <v>50</v>
      </c>
      <c r="J17" s="531">
        <f t="shared" si="71"/>
        <v>90</v>
      </c>
      <c r="K17" s="536">
        <f t="shared" ref="K17:K43" si="72">ROUND(H17/359*255,0)</f>
        <v>145</v>
      </c>
      <c r="L17" s="536">
        <f t="shared" ref="L17:L43" si="73">ROUND(I17/100*255,0)</f>
        <v>128</v>
      </c>
      <c r="M17" s="537">
        <f t="shared" ref="M17:M43" si="74">ROUND(J17/100*255,0)</f>
        <v>230</v>
      </c>
      <c r="O17" s="1204"/>
      <c r="P17" s="1214"/>
      <c r="Q17" s="530" t="s">
        <v>344</v>
      </c>
      <c r="R17" s="648">
        <v>175</v>
      </c>
      <c r="S17" s="648">
        <v>20</v>
      </c>
      <c r="T17" s="648">
        <v>-10</v>
      </c>
      <c r="U17" s="531">
        <f t="shared" ref="U17:U22" si="75">IF(U$16+R17&lt;=359,U$16+R17,U$16+R17-359)</f>
        <v>204</v>
      </c>
      <c r="V17" s="531">
        <f t="shared" ref="V17:V22" si="76">IF(V$16+S17&lt;=100,V$16+S17,V$16-S17)</f>
        <v>50</v>
      </c>
      <c r="W17" s="531">
        <f t="shared" ref="W17:W22" si="77">IF(W$16+T17&lt;=100,W$16+T17,W$16-T17)</f>
        <v>70</v>
      </c>
      <c r="X17" s="653">
        <f t="shared" si="61"/>
        <v>145</v>
      </c>
      <c r="Y17" s="653">
        <f t="shared" si="62"/>
        <v>128</v>
      </c>
      <c r="Z17" s="654">
        <f t="shared" si="63"/>
        <v>179</v>
      </c>
      <c r="AB17" s="1204"/>
      <c r="AC17" s="1214"/>
      <c r="AD17" s="530" t="s">
        <v>344</v>
      </c>
      <c r="AE17" s="648">
        <v>175</v>
      </c>
      <c r="AF17" s="648">
        <v>20</v>
      </c>
      <c r="AG17" s="648">
        <v>-30</v>
      </c>
      <c r="AH17" s="531">
        <f t="shared" ref="AH17:AH22" si="78">IF(AH$16+AE17&lt;=359,AH$16+AE17,AH$16+AE17-359)</f>
        <v>204</v>
      </c>
      <c r="AI17" s="531">
        <f t="shared" ref="AI17:AI22" si="79">IF(AI$16+AF17&lt;=100,AI$16+AF17,AI$16-AF17)</f>
        <v>50</v>
      </c>
      <c r="AJ17" s="531">
        <f t="shared" ref="AJ17:AJ22" si="80">IF(AJ$16+AG17&lt;=100,AJ$16+AG17,AJ$16-AG17)</f>
        <v>50</v>
      </c>
      <c r="AK17" s="703">
        <f t="shared" si="64"/>
        <v>145</v>
      </c>
      <c r="AL17" s="703">
        <f t="shared" si="65"/>
        <v>128</v>
      </c>
      <c r="AM17" s="704">
        <f t="shared" si="66"/>
        <v>128</v>
      </c>
      <c r="AO17" s="1204"/>
      <c r="AP17" s="1207"/>
      <c r="AQ17" s="530" t="s">
        <v>344</v>
      </c>
      <c r="AR17" s="648">
        <v>175</v>
      </c>
      <c r="AS17" s="693">
        <v>20</v>
      </c>
      <c r="AT17" s="532">
        <v>20</v>
      </c>
      <c r="AU17" s="694">
        <f>AS17+AT17</f>
        <v>40</v>
      </c>
      <c r="AV17" s="693">
        <v>-10</v>
      </c>
      <c r="AW17" s="532">
        <v>-30</v>
      </c>
      <c r="AX17" s="694">
        <f>AV17+AW17</f>
        <v>-40</v>
      </c>
      <c r="AY17" s="532">
        <f t="shared" ref="AY17:AY22" si="81">IF(AY$16+AR17&lt;=359,AY$16+AR17,AY$16+AR17-359)</f>
        <v>204</v>
      </c>
      <c r="AZ17" s="532">
        <f t="shared" ref="AZ17:AZ22" si="82">IF(AZ$16+AU17&lt;=100,AZ$16+AU17,AZ$16-AU17)</f>
        <v>70</v>
      </c>
      <c r="BA17" s="532">
        <f>IF(BA$16+AX17&gt;=10,BA$16+AX17,BA$16-AX17)</f>
        <v>40</v>
      </c>
      <c r="BB17" s="711">
        <f t="shared" si="67"/>
        <v>145</v>
      </c>
      <c r="BC17" s="711">
        <f t="shared" si="68"/>
        <v>179</v>
      </c>
      <c r="BD17" s="712">
        <f t="shared" si="69"/>
        <v>102</v>
      </c>
    </row>
    <row r="18" spans="2:56" ht="15.6" customHeight="1" x14ac:dyDescent="0.4">
      <c r="B18" s="1204"/>
      <c r="C18" s="1214"/>
      <c r="D18" s="1209" t="s">
        <v>356</v>
      </c>
      <c r="E18" s="649">
        <v>30</v>
      </c>
      <c r="F18" s="649">
        <f>F17</f>
        <v>20</v>
      </c>
      <c r="G18" s="649">
        <f>G17</f>
        <v>10</v>
      </c>
      <c r="H18" s="528">
        <f t="shared" si="70"/>
        <v>59</v>
      </c>
      <c r="I18" s="528">
        <f t="shared" si="71"/>
        <v>50</v>
      </c>
      <c r="J18" s="528">
        <f t="shared" si="71"/>
        <v>90</v>
      </c>
      <c r="K18" s="538">
        <f t="shared" si="72"/>
        <v>42</v>
      </c>
      <c r="L18" s="538">
        <f t="shared" si="73"/>
        <v>128</v>
      </c>
      <c r="M18" s="539">
        <f t="shared" si="74"/>
        <v>230</v>
      </c>
      <c r="O18" s="1204"/>
      <c r="P18" s="1214"/>
      <c r="Q18" s="1209" t="s">
        <v>356</v>
      </c>
      <c r="R18" s="649">
        <v>30</v>
      </c>
      <c r="S18" s="649">
        <f>S17</f>
        <v>20</v>
      </c>
      <c r="T18" s="649">
        <f>T17</f>
        <v>-10</v>
      </c>
      <c r="U18" s="528">
        <f t="shared" si="75"/>
        <v>59</v>
      </c>
      <c r="V18" s="528">
        <f t="shared" si="76"/>
        <v>50</v>
      </c>
      <c r="W18" s="528">
        <f t="shared" si="77"/>
        <v>70</v>
      </c>
      <c r="X18" s="655">
        <f t="shared" si="61"/>
        <v>42</v>
      </c>
      <c r="Y18" s="655">
        <f t="shared" si="62"/>
        <v>128</v>
      </c>
      <c r="Z18" s="656">
        <f t="shared" si="63"/>
        <v>179</v>
      </c>
      <c r="AB18" s="1204"/>
      <c r="AC18" s="1214"/>
      <c r="AD18" s="1209" t="s">
        <v>356</v>
      </c>
      <c r="AE18" s="649">
        <v>30</v>
      </c>
      <c r="AF18" s="649">
        <v>-10</v>
      </c>
      <c r="AG18" s="649">
        <v>5</v>
      </c>
      <c r="AH18" s="528">
        <f t="shared" si="78"/>
        <v>59</v>
      </c>
      <c r="AI18" s="528">
        <f t="shared" si="79"/>
        <v>20</v>
      </c>
      <c r="AJ18" s="528">
        <f t="shared" si="80"/>
        <v>85</v>
      </c>
      <c r="AK18" s="705">
        <f t="shared" si="64"/>
        <v>42</v>
      </c>
      <c r="AL18" s="705">
        <f t="shared" si="65"/>
        <v>51</v>
      </c>
      <c r="AM18" s="706">
        <f t="shared" si="66"/>
        <v>217</v>
      </c>
      <c r="AO18" s="1204"/>
      <c r="AP18" s="1207"/>
      <c r="AQ18" s="1209" t="s">
        <v>356</v>
      </c>
      <c r="AR18" s="649">
        <v>30</v>
      </c>
      <c r="AS18" s="695">
        <f>AS17</f>
        <v>20</v>
      </c>
      <c r="AT18" s="534">
        <v>-10</v>
      </c>
      <c r="AU18" s="696">
        <f t="shared" ref="AU18:AU22" si="83">AS18+AT18</f>
        <v>10</v>
      </c>
      <c r="AV18" s="695">
        <f>AV17</f>
        <v>-10</v>
      </c>
      <c r="AW18" s="534">
        <v>5</v>
      </c>
      <c r="AX18" s="696">
        <f t="shared" ref="AX18:AX22" si="84">AV18+AW18</f>
        <v>-5</v>
      </c>
      <c r="AY18" s="534">
        <f t="shared" si="81"/>
        <v>59</v>
      </c>
      <c r="AZ18" s="534">
        <f t="shared" si="82"/>
        <v>40</v>
      </c>
      <c r="BA18" s="534">
        <f t="shared" ref="BA18:BA22" si="85">IF(BA$16+AX18&gt;=10,BA$16+AX18,BA$16-AX18)</f>
        <v>75</v>
      </c>
      <c r="BB18" s="713">
        <f t="shared" si="67"/>
        <v>42</v>
      </c>
      <c r="BC18" s="713">
        <f t="shared" si="68"/>
        <v>102</v>
      </c>
      <c r="BD18" s="714">
        <f t="shared" si="69"/>
        <v>191</v>
      </c>
    </row>
    <row r="19" spans="2:56" x14ac:dyDescent="0.4">
      <c r="B19" s="1204"/>
      <c r="C19" s="1214"/>
      <c r="D19" s="1210"/>
      <c r="E19" s="650">
        <v>330</v>
      </c>
      <c r="F19" s="650">
        <f t="shared" ref="F19:F22" si="86">F18</f>
        <v>20</v>
      </c>
      <c r="G19" s="650">
        <f t="shared" ref="G19:G22" si="87">G18</f>
        <v>10</v>
      </c>
      <c r="H19" s="529">
        <f t="shared" si="70"/>
        <v>359</v>
      </c>
      <c r="I19" s="529">
        <f t="shared" si="71"/>
        <v>50</v>
      </c>
      <c r="J19" s="529">
        <f t="shared" si="71"/>
        <v>90</v>
      </c>
      <c r="K19" s="540">
        <f t="shared" si="72"/>
        <v>255</v>
      </c>
      <c r="L19" s="540">
        <f t="shared" si="73"/>
        <v>128</v>
      </c>
      <c r="M19" s="541">
        <f t="shared" si="74"/>
        <v>230</v>
      </c>
      <c r="O19" s="1204"/>
      <c r="P19" s="1214"/>
      <c r="Q19" s="1210"/>
      <c r="R19" s="650">
        <v>330</v>
      </c>
      <c r="S19" s="650">
        <f t="shared" ref="S19:S22" si="88">S18</f>
        <v>20</v>
      </c>
      <c r="T19" s="650">
        <f t="shared" ref="T19:T22" si="89">T18</f>
        <v>-10</v>
      </c>
      <c r="U19" s="529">
        <f t="shared" si="75"/>
        <v>359</v>
      </c>
      <c r="V19" s="529">
        <f t="shared" si="76"/>
        <v>50</v>
      </c>
      <c r="W19" s="529">
        <f t="shared" si="77"/>
        <v>70</v>
      </c>
      <c r="X19" s="657">
        <f t="shared" si="61"/>
        <v>255</v>
      </c>
      <c r="Y19" s="657">
        <f t="shared" si="62"/>
        <v>128</v>
      </c>
      <c r="Z19" s="658">
        <f t="shared" si="63"/>
        <v>179</v>
      </c>
      <c r="AB19" s="1204"/>
      <c r="AC19" s="1214"/>
      <c r="AD19" s="1210"/>
      <c r="AE19" s="650">
        <v>330</v>
      </c>
      <c r="AF19" s="650">
        <v>10</v>
      </c>
      <c r="AG19" s="650">
        <v>-20</v>
      </c>
      <c r="AH19" s="529">
        <f t="shared" si="78"/>
        <v>359</v>
      </c>
      <c r="AI19" s="529">
        <f t="shared" si="79"/>
        <v>40</v>
      </c>
      <c r="AJ19" s="529">
        <f t="shared" si="80"/>
        <v>60</v>
      </c>
      <c r="AK19" s="707">
        <f t="shared" si="64"/>
        <v>255</v>
      </c>
      <c r="AL19" s="707">
        <f t="shared" si="65"/>
        <v>102</v>
      </c>
      <c r="AM19" s="708">
        <f t="shared" si="66"/>
        <v>153</v>
      </c>
      <c r="AO19" s="1204"/>
      <c r="AP19" s="1207"/>
      <c r="AQ19" s="1220"/>
      <c r="AR19" s="650">
        <v>330</v>
      </c>
      <c r="AS19" s="697">
        <f t="shared" ref="AS19:AS22" si="90">AS18</f>
        <v>20</v>
      </c>
      <c r="AT19" s="535">
        <v>10</v>
      </c>
      <c r="AU19" s="698">
        <f t="shared" si="83"/>
        <v>30</v>
      </c>
      <c r="AV19" s="697">
        <f t="shared" ref="AV19:AV22" si="91">AV18</f>
        <v>-10</v>
      </c>
      <c r="AW19" s="535">
        <v>-20</v>
      </c>
      <c r="AX19" s="698">
        <f t="shared" si="84"/>
        <v>-30</v>
      </c>
      <c r="AY19" s="535">
        <f t="shared" si="81"/>
        <v>359</v>
      </c>
      <c r="AZ19" s="535">
        <f t="shared" si="82"/>
        <v>60</v>
      </c>
      <c r="BA19" s="535">
        <f t="shared" si="85"/>
        <v>50</v>
      </c>
      <c r="BB19" s="715">
        <f t="shared" si="67"/>
        <v>255</v>
      </c>
      <c r="BC19" s="715">
        <f t="shared" si="68"/>
        <v>153</v>
      </c>
      <c r="BD19" s="716">
        <f t="shared" si="69"/>
        <v>128</v>
      </c>
    </row>
    <row r="20" spans="2:56" ht="15.6" customHeight="1" x14ac:dyDescent="0.4">
      <c r="B20" s="1204"/>
      <c r="C20" s="1214"/>
      <c r="D20" s="1209" t="s">
        <v>357</v>
      </c>
      <c r="E20" s="649">
        <v>60</v>
      </c>
      <c r="F20" s="649">
        <f t="shared" si="86"/>
        <v>20</v>
      </c>
      <c r="G20" s="649">
        <f t="shared" si="87"/>
        <v>10</v>
      </c>
      <c r="H20" s="528">
        <f t="shared" si="70"/>
        <v>89</v>
      </c>
      <c r="I20" s="528">
        <f t="shared" si="71"/>
        <v>50</v>
      </c>
      <c r="J20" s="528">
        <f t="shared" si="71"/>
        <v>90</v>
      </c>
      <c r="K20" s="542">
        <f t="shared" si="72"/>
        <v>63</v>
      </c>
      <c r="L20" s="542">
        <f t="shared" si="73"/>
        <v>128</v>
      </c>
      <c r="M20" s="543">
        <f t="shared" si="74"/>
        <v>230</v>
      </c>
      <c r="O20" s="1204"/>
      <c r="P20" s="1214"/>
      <c r="Q20" s="1209" t="s">
        <v>357</v>
      </c>
      <c r="R20" s="649">
        <v>60</v>
      </c>
      <c r="S20" s="649">
        <f t="shared" si="88"/>
        <v>20</v>
      </c>
      <c r="T20" s="649">
        <f t="shared" si="89"/>
        <v>-10</v>
      </c>
      <c r="U20" s="528">
        <f t="shared" si="75"/>
        <v>89</v>
      </c>
      <c r="V20" s="528">
        <f t="shared" si="76"/>
        <v>50</v>
      </c>
      <c r="W20" s="528">
        <f t="shared" si="77"/>
        <v>70</v>
      </c>
      <c r="X20" s="659">
        <f t="shared" si="61"/>
        <v>63</v>
      </c>
      <c r="Y20" s="659">
        <f t="shared" si="62"/>
        <v>128</v>
      </c>
      <c r="Z20" s="660">
        <f t="shared" si="63"/>
        <v>179</v>
      </c>
      <c r="AB20" s="1204"/>
      <c r="AC20" s="1214"/>
      <c r="AD20" s="1209" t="s">
        <v>357</v>
      </c>
      <c r="AE20" s="649">
        <v>60</v>
      </c>
      <c r="AF20" s="649">
        <v>30</v>
      </c>
      <c r="AG20" s="649">
        <v>-30</v>
      </c>
      <c r="AH20" s="528">
        <f t="shared" si="78"/>
        <v>89</v>
      </c>
      <c r="AI20" s="528">
        <f t="shared" si="79"/>
        <v>60</v>
      </c>
      <c r="AJ20" s="528">
        <f t="shared" si="80"/>
        <v>50</v>
      </c>
      <c r="AK20" s="709">
        <f t="shared" si="64"/>
        <v>63</v>
      </c>
      <c r="AL20" s="709">
        <f t="shared" si="65"/>
        <v>153</v>
      </c>
      <c r="AM20" s="710">
        <f t="shared" si="66"/>
        <v>128</v>
      </c>
      <c r="AO20" s="1204"/>
      <c r="AP20" s="1207"/>
      <c r="AQ20" s="1209" t="s">
        <v>357</v>
      </c>
      <c r="AR20" s="649">
        <v>50</v>
      </c>
      <c r="AS20" s="695">
        <f t="shared" si="90"/>
        <v>20</v>
      </c>
      <c r="AT20" s="534">
        <v>30</v>
      </c>
      <c r="AU20" s="696">
        <f t="shared" si="83"/>
        <v>50</v>
      </c>
      <c r="AV20" s="695">
        <f t="shared" si="91"/>
        <v>-10</v>
      </c>
      <c r="AW20" s="534">
        <v>-30</v>
      </c>
      <c r="AX20" s="696">
        <f t="shared" si="84"/>
        <v>-40</v>
      </c>
      <c r="AY20" s="534">
        <f t="shared" si="81"/>
        <v>79</v>
      </c>
      <c r="AZ20" s="534">
        <f t="shared" si="82"/>
        <v>80</v>
      </c>
      <c r="BA20" s="534">
        <f t="shared" si="85"/>
        <v>40</v>
      </c>
      <c r="BB20" s="768">
        <f t="shared" si="67"/>
        <v>56</v>
      </c>
      <c r="BC20" s="768">
        <f t="shared" si="68"/>
        <v>204</v>
      </c>
      <c r="BD20" s="776">
        <f t="shared" si="69"/>
        <v>102</v>
      </c>
    </row>
    <row r="21" spans="2:56" x14ac:dyDescent="0.4">
      <c r="B21" s="1204"/>
      <c r="C21" s="1214"/>
      <c r="D21" s="1211"/>
      <c r="E21" s="651">
        <v>180</v>
      </c>
      <c r="F21" s="651">
        <f t="shared" si="86"/>
        <v>20</v>
      </c>
      <c r="G21" s="651">
        <f t="shared" si="87"/>
        <v>10</v>
      </c>
      <c r="H21" s="507">
        <f t="shared" si="70"/>
        <v>209</v>
      </c>
      <c r="I21" s="507">
        <f t="shared" si="71"/>
        <v>50</v>
      </c>
      <c r="J21" s="507">
        <f t="shared" si="71"/>
        <v>90</v>
      </c>
      <c r="K21" s="508">
        <f t="shared" si="72"/>
        <v>148</v>
      </c>
      <c r="L21" s="508">
        <f t="shared" si="73"/>
        <v>128</v>
      </c>
      <c r="M21" s="509">
        <f t="shared" si="74"/>
        <v>230</v>
      </c>
      <c r="O21" s="1204"/>
      <c r="P21" s="1214"/>
      <c r="Q21" s="1211"/>
      <c r="R21" s="651">
        <v>180</v>
      </c>
      <c r="S21" s="651">
        <f t="shared" si="88"/>
        <v>20</v>
      </c>
      <c r="T21" s="651">
        <f t="shared" si="89"/>
        <v>-10</v>
      </c>
      <c r="U21" s="507">
        <f t="shared" si="75"/>
        <v>209</v>
      </c>
      <c r="V21" s="507">
        <f t="shared" si="76"/>
        <v>50</v>
      </c>
      <c r="W21" s="507">
        <f t="shared" si="77"/>
        <v>70</v>
      </c>
      <c r="X21" s="661">
        <f t="shared" si="61"/>
        <v>148</v>
      </c>
      <c r="Y21" s="661">
        <f t="shared" si="62"/>
        <v>128</v>
      </c>
      <c r="Z21" s="662">
        <f t="shared" si="63"/>
        <v>179</v>
      </c>
      <c r="AB21" s="1204"/>
      <c r="AC21" s="1214"/>
      <c r="AD21" s="1211"/>
      <c r="AE21" s="651">
        <v>180</v>
      </c>
      <c r="AF21" s="651">
        <v>25</v>
      </c>
      <c r="AG21" s="651">
        <v>5</v>
      </c>
      <c r="AH21" s="507">
        <f t="shared" si="78"/>
        <v>209</v>
      </c>
      <c r="AI21" s="507">
        <f t="shared" si="79"/>
        <v>55</v>
      </c>
      <c r="AJ21" s="507">
        <f t="shared" si="80"/>
        <v>85</v>
      </c>
      <c r="AK21" s="727">
        <f t="shared" si="64"/>
        <v>148</v>
      </c>
      <c r="AL21" s="727">
        <f t="shared" si="65"/>
        <v>140</v>
      </c>
      <c r="AM21" s="728">
        <f t="shared" si="66"/>
        <v>217</v>
      </c>
      <c r="AO21" s="1204"/>
      <c r="AP21" s="1207"/>
      <c r="AQ21" s="1221"/>
      <c r="AR21" s="651">
        <v>180</v>
      </c>
      <c r="AS21" s="699">
        <f t="shared" si="90"/>
        <v>20</v>
      </c>
      <c r="AT21" s="533">
        <v>25</v>
      </c>
      <c r="AU21" s="700">
        <f t="shared" si="83"/>
        <v>45</v>
      </c>
      <c r="AV21" s="699">
        <f t="shared" si="91"/>
        <v>-10</v>
      </c>
      <c r="AW21" s="533">
        <v>5</v>
      </c>
      <c r="AX21" s="700">
        <f t="shared" si="84"/>
        <v>-5</v>
      </c>
      <c r="AY21" s="533">
        <f t="shared" si="81"/>
        <v>209</v>
      </c>
      <c r="AZ21" s="533">
        <f t="shared" si="82"/>
        <v>75</v>
      </c>
      <c r="BA21" s="533">
        <f t="shared" si="85"/>
        <v>75</v>
      </c>
      <c r="BB21" s="717">
        <f t="shared" si="67"/>
        <v>148</v>
      </c>
      <c r="BC21" s="717">
        <f t="shared" si="68"/>
        <v>191</v>
      </c>
      <c r="BD21" s="718">
        <f t="shared" si="69"/>
        <v>191</v>
      </c>
    </row>
    <row r="22" spans="2:56" ht="16.2" thickBot="1" x14ac:dyDescent="0.45">
      <c r="B22" s="1204"/>
      <c r="C22" s="1215"/>
      <c r="D22" s="1212"/>
      <c r="E22" s="652">
        <v>240</v>
      </c>
      <c r="F22" s="652">
        <f t="shared" si="86"/>
        <v>20</v>
      </c>
      <c r="G22" s="652">
        <f t="shared" si="87"/>
        <v>10</v>
      </c>
      <c r="H22" s="511">
        <f t="shared" si="70"/>
        <v>269</v>
      </c>
      <c r="I22" s="511">
        <f t="shared" si="71"/>
        <v>50</v>
      </c>
      <c r="J22" s="511">
        <f t="shared" si="71"/>
        <v>90</v>
      </c>
      <c r="K22" s="512">
        <f t="shared" si="72"/>
        <v>191</v>
      </c>
      <c r="L22" s="512">
        <f t="shared" si="73"/>
        <v>128</v>
      </c>
      <c r="M22" s="513">
        <f t="shared" si="74"/>
        <v>230</v>
      </c>
      <c r="O22" s="1204"/>
      <c r="P22" s="1215"/>
      <c r="Q22" s="1212"/>
      <c r="R22" s="652">
        <v>240</v>
      </c>
      <c r="S22" s="652">
        <f t="shared" si="88"/>
        <v>20</v>
      </c>
      <c r="T22" s="652">
        <f t="shared" si="89"/>
        <v>-10</v>
      </c>
      <c r="U22" s="511">
        <f t="shared" si="75"/>
        <v>269</v>
      </c>
      <c r="V22" s="511">
        <f t="shared" si="76"/>
        <v>50</v>
      </c>
      <c r="W22" s="511">
        <f t="shared" si="77"/>
        <v>70</v>
      </c>
      <c r="X22" s="663">
        <f t="shared" si="61"/>
        <v>191</v>
      </c>
      <c r="Y22" s="663">
        <f t="shared" si="62"/>
        <v>128</v>
      </c>
      <c r="Z22" s="664">
        <f t="shared" si="63"/>
        <v>179</v>
      </c>
      <c r="AB22" s="1204"/>
      <c r="AC22" s="1215"/>
      <c r="AD22" s="1212"/>
      <c r="AE22" s="652">
        <v>240</v>
      </c>
      <c r="AF22" s="652">
        <f>AF20</f>
        <v>30</v>
      </c>
      <c r="AG22" s="652">
        <f>AG20</f>
        <v>-30</v>
      </c>
      <c r="AH22" s="511">
        <f t="shared" si="78"/>
        <v>269</v>
      </c>
      <c r="AI22" s="511">
        <f t="shared" si="79"/>
        <v>60</v>
      </c>
      <c r="AJ22" s="511">
        <f t="shared" si="80"/>
        <v>50</v>
      </c>
      <c r="AK22" s="729">
        <f t="shared" si="64"/>
        <v>191</v>
      </c>
      <c r="AL22" s="729">
        <f t="shared" si="65"/>
        <v>153</v>
      </c>
      <c r="AM22" s="730">
        <f t="shared" si="66"/>
        <v>128</v>
      </c>
      <c r="AO22" s="1204"/>
      <c r="AP22" s="1208"/>
      <c r="AQ22" s="1222"/>
      <c r="AR22" s="652">
        <f>AR20+180</f>
        <v>230</v>
      </c>
      <c r="AS22" s="701">
        <f t="shared" si="90"/>
        <v>20</v>
      </c>
      <c r="AT22" s="578">
        <f>AT20</f>
        <v>30</v>
      </c>
      <c r="AU22" s="702">
        <f t="shared" si="83"/>
        <v>50</v>
      </c>
      <c r="AV22" s="701">
        <f t="shared" si="91"/>
        <v>-10</v>
      </c>
      <c r="AW22" s="578">
        <f>AW20</f>
        <v>-30</v>
      </c>
      <c r="AX22" s="702">
        <f t="shared" si="84"/>
        <v>-40</v>
      </c>
      <c r="AY22" s="578">
        <f t="shared" si="81"/>
        <v>259</v>
      </c>
      <c r="AZ22" s="578">
        <f t="shared" si="82"/>
        <v>80</v>
      </c>
      <c r="BA22" s="578">
        <f t="shared" si="85"/>
        <v>40</v>
      </c>
      <c r="BB22" s="774">
        <f t="shared" si="67"/>
        <v>184</v>
      </c>
      <c r="BC22" s="774">
        <f t="shared" si="68"/>
        <v>204</v>
      </c>
      <c r="BD22" s="777">
        <f t="shared" si="69"/>
        <v>102</v>
      </c>
    </row>
    <row r="23" spans="2:56" x14ac:dyDescent="0.4">
      <c r="B23" s="1204"/>
      <c r="C23" s="1213" t="s">
        <v>76</v>
      </c>
      <c r="D23" s="568" t="s">
        <v>355</v>
      </c>
      <c r="E23" s="647"/>
      <c r="F23" s="647"/>
      <c r="G23" s="647"/>
      <c r="H23" s="569">
        <v>29</v>
      </c>
      <c r="I23" s="569">
        <v>34</v>
      </c>
      <c r="J23" s="569">
        <v>70</v>
      </c>
      <c r="K23" s="572">
        <f t="shared" si="72"/>
        <v>21</v>
      </c>
      <c r="L23" s="572">
        <f t="shared" si="73"/>
        <v>87</v>
      </c>
      <c r="M23" s="573">
        <f t="shared" si="74"/>
        <v>179</v>
      </c>
      <c r="O23" s="1204"/>
      <c r="P23" s="1213" t="s">
        <v>76</v>
      </c>
      <c r="Q23" s="568" t="s">
        <v>355</v>
      </c>
      <c r="R23" s="647"/>
      <c r="S23" s="647"/>
      <c r="T23" s="647"/>
      <c r="U23" s="569">
        <v>29</v>
      </c>
      <c r="V23" s="569">
        <v>34</v>
      </c>
      <c r="W23" s="569">
        <v>70</v>
      </c>
      <c r="X23" s="572">
        <f t="shared" si="61"/>
        <v>21</v>
      </c>
      <c r="Y23" s="572">
        <f t="shared" si="62"/>
        <v>87</v>
      </c>
      <c r="Z23" s="573">
        <f t="shared" si="63"/>
        <v>179</v>
      </c>
      <c r="AB23" s="1204"/>
      <c r="AC23" s="1213" t="s">
        <v>76</v>
      </c>
      <c r="AD23" s="568" t="s">
        <v>355</v>
      </c>
      <c r="AE23" s="647"/>
      <c r="AF23" s="647"/>
      <c r="AG23" s="647"/>
      <c r="AH23" s="569">
        <v>29</v>
      </c>
      <c r="AI23" s="569">
        <v>34</v>
      </c>
      <c r="AJ23" s="569">
        <v>70</v>
      </c>
      <c r="AK23" s="572">
        <f t="shared" si="64"/>
        <v>21</v>
      </c>
      <c r="AL23" s="572">
        <f t="shared" si="65"/>
        <v>87</v>
      </c>
      <c r="AM23" s="573">
        <f t="shared" si="66"/>
        <v>179</v>
      </c>
      <c r="AO23" s="1204"/>
      <c r="AP23" s="1206" t="s">
        <v>76</v>
      </c>
      <c r="AQ23" s="568" t="s">
        <v>358</v>
      </c>
      <c r="AR23" s="647"/>
      <c r="AS23" s="691"/>
      <c r="AT23" s="569"/>
      <c r="AU23" s="692"/>
      <c r="AV23" s="691"/>
      <c r="AW23" s="569"/>
      <c r="AX23" s="692"/>
      <c r="AY23" s="569">
        <v>29</v>
      </c>
      <c r="AZ23" s="569">
        <v>34</v>
      </c>
      <c r="BA23" s="569">
        <v>70</v>
      </c>
      <c r="BB23" s="572">
        <f t="shared" si="67"/>
        <v>21</v>
      </c>
      <c r="BC23" s="572">
        <f t="shared" si="68"/>
        <v>87</v>
      </c>
      <c r="BD23" s="573">
        <f t="shared" si="69"/>
        <v>179</v>
      </c>
    </row>
    <row r="24" spans="2:56" x14ac:dyDescent="0.4">
      <c r="B24" s="1204"/>
      <c r="C24" s="1214"/>
      <c r="D24" s="530" t="s">
        <v>344</v>
      </c>
      <c r="E24" s="648">
        <v>175</v>
      </c>
      <c r="F24" s="648">
        <v>-20</v>
      </c>
      <c r="G24" s="648">
        <v>-10</v>
      </c>
      <c r="H24" s="531">
        <f>IF(H$23+E24&lt;=359,H$23+E24,H$23+E24-359)</f>
        <v>204</v>
      </c>
      <c r="I24" s="531">
        <f>IF(I$23+F24&gt;=10,I$23+F24,I$23-F24)</f>
        <v>14</v>
      </c>
      <c r="J24" s="531">
        <f>IF(J$23+G24&gt;=10,J$23+G24,J$23-G24)</f>
        <v>60</v>
      </c>
      <c r="K24" s="544">
        <f t="shared" si="72"/>
        <v>145</v>
      </c>
      <c r="L24" s="544">
        <f t="shared" si="73"/>
        <v>36</v>
      </c>
      <c r="M24" s="545">
        <f t="shared" si="74"/>
        <v>153</v>
      </c>
      <c r="O24" s="1204"/>
      <c r="P24" s="1214"/>
      <c r="Q24" s="530" t="s">
        <v>344</v>
      </c>
      <c r="R24" s="648">
        <v>175</v>
      </c>
      <c r="S24" s="648">
        <f>-S17</f>
        <v>-20</v>
      </c>
      <c r="T24" s="648">
        <f>-T17</f>
        <v>10</v>
      </c>
      <c r="U24" s="531">
        <f>IF(U$23+R24&lt;=359,U$23+R24,U$23+R24-359)</f>
        <v>204</v>
      </c>
      <c r="V24" s="531">
        <f>IF(V$23+S24&gt;=10,V$23+S24,V$23-S24)</f>
        <v>14</v>
      </c>
      <c r="W24" s="531">
        <f>IF(W$23+T24&gt;=10,W$23+T24,W$23-T24)</f>
        <v>80</v>
      </c>
      <c r="X24" s="665">
        <f t="shared" si="61"/>
        <v>145</v>
      </c>
      <c r="Y24" s="665">
        <f t="shared" si="62"/>
        <v>36</v>
      </c>
      <c r="Z24" s="666">
        <f t="shared" si="63"/>
        <v>204</v>
      </c>
      <c r="AB24" s="1204"/>
      <c r="AC24" s="1214"/>
      <c r="AD24" s="530" t="s">
        <v>344</v>
      </c>
      <c r="AE24" s="648">
        <v>175</v>
      </c>
      <c r="AF24" s="648">
        <f>AF17</f>
        <v>20</v>
      </c>
      <c r="AG24" s="648">
        <f t="shared" ref="AG24:AG43" si="92">AG17</f>
        <v>-30</v>
      </c>
      <c r="AH24" s="531">
        <f>IF(AH$23+AE24&lt;=359,AH$23+AE24,AH$23+AE24-359)</f>
        <v>204</v>
      </c>
      <c r="AI24" s="531">
        <f>IF(AI$23+AF24&gt;=10,AI$23+AF24,AI$23-AF24)</f>
        <v>54</v>
      </c>
      <c r="AJ24" s="531">
        <f>IF(AJ$23+AG24&gt;=10,AJ$23+AG24,AJ$23-AG24)</f>
        <v>40</v>
      </c>
      <c r="AK24" s="732">
        <f t="shared" si="64"/>
        <v>145</v>
      </c>
      <c r="AL24" s="732">
        <f t="shared" si="65"/>
        <v>138</v>
      </c>
      <c r="AM24" s="733">
        <f t="shared" si="66"/>
        <v>102</v>
      </c>
      <c r="AO24" s="1204"/>
      <c r="AP24" s="1207"/>
      <c r="AQ24" s="530" t="s">
        <v>359</v>
      </c>
      <c r="AR24" s="648">
        <v>175</v>
      </c>
      <c r="AS24" s="693">
        <f>-AS17</f>
        <v>-20</v>
      </c>
      <c r="AT24" s="532">
        <f>AT17</f>
        <v>20</v>
      </c>
      <c r="AU24" s="694">
        <f t="shared" ref="AU24:AU29" si="93">AS24+AT24</f>
        <v>0</v>
      </c>
      <c r="AV24" s="693">
        <f>-AV17</f>
        <v>10</v>
      </c>
      <c r="AW24" s="532">
        <f t="shared" ref="AW24:AW29" si="94">AW17</f>
        <v>-30</v>
      </c>
      <c r="AX24" s="694">
        <f t="shared" ref="AX24:AX29" si="95">AV24+AW24</f>
        <v>-20</v>
      </c>
      <c r="AY24" s="532">
        <f t="shared" ref="AY24:AY29" si="96">IF(AY$23+AR24&lt;=359,AY$23+AR24,AY$23+AR24-359)</f>
        <v>204</v>
      </c>
      <c r="AZ24" s="532">
        <f>IF(AZ$23+AU24&lt;=100,AZ$23+AU24,AZ$23-AU24)</f>
        <v>34</v>
      </c>
      <c r="BA24" s="532">
        <f>IF(BA$23+AX24&gt;=10,BA$23+AX24,BA$23-AX24)</f>
        <v>50</v>
      </c>
      <c r="BB24" s="719">
        <f t="shared" si="67"/>
        <v>145</v>
      </c>
      <c r="BC24" s="719">
        <f t="shared" si="68"/>
        <v>87</v>
      </c>
      <c r="BD24" s="720">
        <f t="shared" si="69"/>
        <v>128</v>
      </c>
    </row>
    <row r="25" spans="2:56" ht="17.399999999999999" customHeight="1" x14ac:dyDescent="0.4">
      <c r="B25" s="1204"/>
      <c r="C25" s="1214"/>
      <c r="D25" s="1209" t="s">
        <v>356</v>
      </c>
      <c r="E25" s="649">
        <v>30</v>
      </c>
      <c r="F25" s="649">
        <f>F24</f>
        <v>-20</v>
      </c>
      <c r="G25" s="649">
        <f>G24</f>
        <v>-10</v>
      </c>
      <c r="H25" s="528">
        <f t="shared" ref="H25:H29" si="97">IF(H$23+E25&lt;=359,H$23+E25,H$23+E25-359)</f>
        <v>59</v>
      </c>
      <c r="I25" s="528">
        <f t="shared" ref="I25:I29" si="98">IF(I$23+F25&gt;=10,I$23+F25,I$23-F25)</f>
        <v>14</v>
      </c>
      <c r="J25" s="528">
        <f t="shared" ref="J25:J29" si="99">IF(J$23+G25&gt;=10,J$23+G25,J$23-G25)</f>
        <v>60</v>
      </c>
      <c r="K25" s="546">
        <f t="shared" si="72"/>
        <v>42</v>
      </c>
      <c r="L25" s="546">
        <f t="shared" si="73"/>
        <v>36</v>
      </c>
      <c r="M25" s="547">
        <f t="shared" si="74"/>
        <v>153</v>
      </c>
      <c r="O25" s="1204"/>
      <c r="P25" s="1214"/>
      <c r="Q25" s="1209" t="s">
        <v>356</v>
      </c>
      <c r="R25" s="649">
        <v>30</v>
      </c>
      <c r="S25" s="649">
        <f>S24</f>
        <v>-20</v>
      </c>
      <c r="T25" s="649">
        <f>T24</f>
        <v>10</v>
      </c>
      <c r="U25" s="528">
        <f t="shared" ref="U25:U29" si="100">IF(U$23+R25&lt;=359,U$23+R25,U$23+R25-359)</f>
        <v>59</v>
      </c>
      <c r="V25" s="528">
        <f t="shared" ref="V25:V26" si="101">IF(V$23+S25&gt;=10,V$23+S25,V$23-S25)</f>
        <v>14</v>
      </c>
      <c r="W25" s="528">
        <f t="shared" ref="W25:W29" si="102">IF(W$23+T25&gt;=10,W$23+T25,W$23-T25)</f>
        <v>80</v>
      </c>
      <c r="X25" s="667">
        <f t="shared" si="61"/>
        <v>42</v>
      </c>
      <c r="Y25" s="667">
        <f t="shared" si="62"/>
        <v>36</v>
      </c>
      <c r="Z25" s="668">
        <f t="shared" si="63"/>
        <v>204</v>
      </c>
      <c r="AB25" s="1204"/>
      <c r="AC25" s="1214"/>
      <c r="AD25" s="1209" t="s">
        <v>356</v>
      </c>
      <c r="AE25" s="649">
        <v>30</v>
      </c>
      <c r="AF25" s="649">
        <f t="shared" ref="AF25:AF29" si="103">AF18</f>
        <v>-10</v>
      </c>
      <c r="AG25" s="649">
        <f t="shared" si="92"/>
        <v>5</v>
      </c>
      <c r="AH25" s="528">
        <f t="shared" ref="AH25:AH29" si="104">IF(AH$23+AE25&lt;=359,AH$23+AE25,AH$23+AE25-359)</f>
        <v>59</v>
      </c>
      <c r="AI25" s="528">
        <f t="shared" ref="AI25:AI26" si="105">IF(AI$23+AF25&gt;=10,AI$23+AF25,AI$23-AF25)</f>
        <v>24</v>
      </c>
      <c r="AJ25" s="528">
        <f t="shared" ref="AJ25:AJ29" si="106">IF(AJ$23+AG25&gt;=10,AJ$23+AG25,AJ$23-AG25)</f>
        <v>75</v>
      </c>
      <c r="AK25" s="734">
        <f t="shared" si="64"/>
        <v>42</v>
      </c>
      <c r="AL25" s="734">
        <f t="shared" si="65"/>
        <v>61</v>
      </c>
      <c r="AM25" s="735">
        <f t="shared" si="66"/>
        <v>191</v>
      </c>
      <c r="AO25" s="1204"/>
      <c r="AP25" s="1207"/>
      <c r="AQ25" s="1209" t="s">
        <v>360</v>
      </c>
      <c r="AR25" s="649">
        <v>30</v>
      </c>
      <c r="AS25" s="695">
        <f>AS24</f>
        <v>-20</v>
      </c>
      <c r="AT25" s="534">
        <f t="shared" ref="AT25:AT29" si="107">AT18</f>
        <v>-10</v>
      </c>
      <c r="AU25" s="696">
        <f t="shared" si="93"/>
        <v>-30</v>
      </c>
      <c r="AV25" s="695">
        <f>AV24</f>
        <v>10</v>
      </c>
      <c r="AW25" s="534">
        <f t="shared" si="94"/>
        <v>5</v>
      </c>
      <c r="AX25" s="696">
        <f t="shared" si="95"/>
        <v>15</v>
      </c>
      <c r="AY25" s="534">
        <f t="shared" si="96"/>
        <v>59</v>
      </c>
      <c r="AZ25" s="534">
        <f>IF(AZ$23+AU25&gt;=10,AZ$23+AU25,AZ$23-AU25)</f>
        <v>64</v>
      </c>
      <c r="BA25" s="534">
        <f>IF(BA$23+AX25&lt;=100,BA$23+AX25,BA$23-AX25)</f>
        <v>85</v>
      </c>
      <c r="BB25" s="721">
        <f t="shared" si="67"/>
        <v>42</v>
      </c>
      <c r="BC25" s="721">
        <f t="shared" si="68"/>
        <v>163</v>
      </c>
      <c r="BD25" s="722">
        <f t="shared" si="69"/>
        <v>217</v>
      </c>
    </row>
    <row r="26" spans="2:56" x14ac:dyDescent="0.4">
      <c r="B26" s="1204"/>
      <c r="C26" s="1214"/>
      <c r="D26" s="1210"/>
      <c r="E26" s="650">
        <v>330</v>
      </c>
      <c r="F26" s="650">
        <f t="shared" ref="F26:F29" si="108">F25</f>
        <v>-20</v>
      </c>
      <c r="G26" s="650">
        <f t="shared" ref="G26:G29" si="109">G25</f>
        <v>-10</v>
      </c>
      <c r="H26" s="529">
        <f t="shared" si="97"/>
        <v>359</v>
      </c>
      <c r="I26" s="529">
        <f t="shared" si="98"/>
        <v>14</v>
      </c>
      <c r="J26" s="529">
        <f t="shared" si="99"/>
        <v>60</v>
      </c>
      <c r="K26" s="548">
        <f t="shared" si="72"/>
        <v>255</v>
      </c>
      <c r="L26" s="548">
        <f t="shared" si="73"/>
        <v>36</v>
      </c>
      <c r="M26" s="549">
        <f t="shared" si="74"/>
        <v>153</v>
      </c>
      <c r="O26" s="1204"/>
      <c r="P26" s="1214"/>
      <c r="Q26" s="1210"/>
      <c r="R26" s="650">
        <v>330</v>
      </c>
      <c r="S26" s="650">
        <f t="shared" ref="S26:S29" si="110">S25</f>
        <v>-20</v>
      </c>
      <c r="T26" s="650">
        <f t="shared" ref="T26:T29" si="111">T25</f>
        <v>10</v>
      </c>
      <c r="U26" s="529">
        <f t="shared" si="100"/>
        <v>359</v>
      </c>
      <c r="V26" s="529">
        <f t="shared" si="101"/>
        <v>14</v>
      </c>
      <c r="W26" s="529">
        <f t="shared" si="102"/>
        <v>80</v>
      </c>
      <c r="X26" s="669">
        <f t="shared" si="61"/>
        <v>255</v>
      </c>
      <c r="Y26" s="669">
        <f t="shared" si="62"/>
        <v>36</v>
      </c>
      <c r="Z26" s="670">
        <f t="shared" si="63"/>
        <v>204</v>
      </c>
      <c r="AB26" s="1204"/>
      <c r="AC26" s="1214"/>
      <c r="AD26" s="1210"/>
      <c r="AE26" s="650">
        <v>330</v>
      </c>
      <c r="AF26" s="650">
        <f t="shared" si="103"/>
        <v>10</v>
      </c>
      <c r="AG26" s="650">
        <f t="shared" si="92"/>
        <v>-20</v>
      </c>
      <c r="AH26" s="529">
        <f t="shared" si="104"/>
        <v>359</v>
      </c>
      <c r="AI26" s="529">
        <f t="shared" si="105"/>
        <v>44</v>
      </c>
      <c r="AJ26" s="529">
        <f t="shared" si="106"/>
        <v>50</v>
      </c>
      <c r="AK26" s="736">
        <f t="shared" si="64"/>
        <v>255</v>
      </c>
      <c r="AL26" s="736">
        <f t="shared" si="65"/>
        <v>112</v>
      </c>
      <c r="AM26" s="737">
        <f t="shared" si="66"/>
        <v>128</v>
      </c>
      <c r="AO26" s="1204"/>
      <c r="AP26" s="1207"/>
      <c r="AQ26" s="1220"/>
      <c r="AR26" s="650">
        <v>330</v>
      </c>
      <c r="AS26" s="697">
        <f t="shared" ref="AS26:AS29" si="112">AS25</f>
        <v>-20</v>
      </c>
      <c r="AT26" s="535">
        <f t="shared" si="107"/>
        <v>10</v>
      </c>
      <c r="AU26" s="698">
        <f t="shared" si="93"/>
        <v>-10</v>
      </c>
      <c r="AV26" s="697">
        <f t="shared" ref="AV26:AV29" si="113">AV25</f>
        <v>10</v>
      </c>
      <c r="AW26" s="535">
        <f t="shared" si="94"/>
        <v>-20</v>
      </c>
      <c r="AX26" s="698">
        <f t="shared" si="95"/>
        <v>-10</v>
      </c>
      <c r="AY26" s="535">
        <f t="shared" si="96"/>
        <v>359</v>
      </c>
      <c r="AZ26" s="535">
        <f>IF(AZ$23+AU26&gt;=10,AZ$23+AU26,AZ$23-AU26)</f>
        <v>24</v>
      </c>
      <c r="BA26" s="535">
        <f>IF(BA$23+AX26&gt;=10,BA$23+AX26,BA$23-AX26)</f>
        <v>60</v>
      </c>
      <c r="BB26" s="723">
        <f t="shared" si="67"/>
        <v>255</v>
      </c>
      <c r="BC26" s="723">
        <f t="shared" si="68"/>
        <v>61</v>
      </c>
      <c r="BD26" s="724">
        <f t="shared" si="69"/>
        <v>153</v>
      </c>
    </row>
    <row r="27" spans="2:56" ht="17.399999999999999" customHeight="1" x14ac:dyDescent="0.4">
      <c r="B27" s="1204"/>
      <c r="C27" s="1214"/>
      <c r="D27" s="1209" t="s">
        <v>357</v>
      </c>
      <c r="E27" s="649">
        <v>60</v>
      </c>
      <c r="F27" s="649">
        <f t="shared" si="108"/>
        <v>-20</v>
      </c>
      <c r="G27" s="649">
        <f t="shared" si="109"/>
        <v>-10</v>
      </c>
      <c r="H27" s="528">
        <f t="shared" si="97"/>
        <v>89</v>
      </c>
      <c r="I27" s="528">
        <f>IF(I$23+F27&gt;=10,I$23+F27,I$23-F27)</f>
        <v>14</v>
      </c>
      <c r="J27" s="528">
        <f t="shared" si="99"/>
        <v>60</v>
      </c>
      <c r="K27" s="550">
        <f t="shared" si="72"/>
        <v>63</v>
      </c>
      <c r="L27" s="550">
        <f t="shared" si="73"/>
        <v>36</v>
      </c>
      <c r="M27" s="551">
        <f t="shared" si="74"/>
        <v>153</v>
      </c>
      <c r="O27" s="1204"/>
      <c r="P27" s="1214"/>
      <c r="Q27" s="1209" t="s">
        <v>357</v>
      </c>
      <c r="R27" s="649">
        <v>60</v>
      </c>
      <c r="S27" s="649">
        <f t="shared" si="110"/>
        <v>-20</v>
      </c>
      <c r="T27" s="649">
        <f t="shared" si="111"/>
        <v>10</v>
      </c>
      <c r="U27" s="528">
        <f t="shared" si="100"/>
        <v>89</v>
      </c>
      <c r="V27" s="528">
        <f>IF(V$23+S27&gt;=10,V$23+S27,V$23-S27)</f>
        <v>14</v>
      </c>
      <c r="W27" s="528">
        <f t="shared" si="102"/>
        <v>80</v>
      </c>
      <c r="X27" s="671">
        <f t="shared" si="61"/>
        <v>63</v>
      </c>
      <c r="Y27" s="671">
        <f t="shared" si="62"/>
        <v>36</v>
      </c>
      <c r="Z27" s="672">
        <f t="shared" si="63"/>
        <v>204</v>
      </c>
      <c r="AB27" s="1204"/>
      <c r="AC27" s="1214"/>
      <c r="AD27" s="1209" t="s">
        <v>357</v>
      </c>
      <c r="AE27" s="649">
        <v>60</v>
      </c>
      <c r="AF27" s="649">
        <f t="shared" si="103"/>
        <v>30</v>
      </c>
      <c r="AG27" s="649">
        <f t="shared" si="92"/>
        <v>-30</v>
      </c>
      <c r="AH27" s="528">
        <f t="shared" si="104"/>
        <v>89</v>
      </c>
      <c r="AI27" s="528">
        <f>IF(AI$23+AF27&gt;=10,AI$23+AF27,AI$23-AF27)</f>
        <v>64</v>
      </c>
      <c r="AJ27" s="528">
        <f t="shared" si="106"/>
        <v>40</v>
      </c>
      <c r="AK27" s="738">
        <f t="shared" si="64"/>
        <v>63</v>
      </c>
      <c r="AL27" s="738">
        <f t="shared" si="65"/>
        <v>163</v>
      </c>
      <c r="AM27" s="739">
        <f t="shared" si="66"/>
        <v>102</v>
      </c>
      <c r="AO27" s="1204"/>
      <c r="AP27" s="1207"/>
      <c r="AQ27" s="1209" t="s">
        <v>361</v>
      </c>
      <c r="AR27" s="649">
        <f>AR20</f>
        <v>50</v>
      </c>
      <c r="AS27" s="695">
        <f t="shared" si="112"/>
        <v>-20</v>
      </c>
      <c r="AT27" s="534">
        <f t="shared" si="107"/>
        <v>30</v>
      </c>
      <c r="AU27" s="696">
        <f t="shared" si="93"/>
        <v>10</v>
      </c>
      <c r="AV27" s="695">
        <f t="shared" si="113"/>
        <v>10</v>
      </c>
      <c r="AW27" s="534">
        <f t="shared" si="94"/>
        <v>-30</v>
      </c>
      <c r="AX27" s="696">
        <f t="shared" si="95"/>
        <v>-20</v>
      </c>
      <c r="AY27" s="534">
        <f t="shared" si="96"/>
        <v>79</v>
      </c>
      <c r="AZ27" s="534">
        <f>IF(AZ$23+AU27&lt;=100,AZ$23+AU27,AZ$23-AU27)</f>
        <v>44</v>
      </c>
      <c r="BA27" s="534">
        <f>IF(BA$23+AX27&gt;=10,BA$23+AX27,BA$23-AX27)</f>
        <v>50</v>
      </c>
      <c r="BB27" s="769">
        <f t="shared" si="67"/>
        <v>56</v>
      </c>
      <c r="BC27" s="769">
        <f t="shared" si="68"/>
        <v>112</v>
      </c>
      <c r="BD27" s="778">
        <f t="shared" si="69"/>
        <v>128</v>
      </c>
    </row>
    <row r="28" spans="2:56" x14ac:dyDescent="0.4">
      <c r="B28" s="1204"/>
      <c r="C28" s="1214"/>
      <c r="D28" s="1211"/>
      <c r="E28" s="651">
        <v>180</v>
      </c>
      <c r="F28" s="651">
        <f t="shared" si="108"/>
        <v>-20</v>
      </c>
      <c r="G28" s="651">
        <f t="shared" si="109"/>
        <v>-10</v>
      </c>
      <c r="H28" s="507">
        <f t="shared" si="97"/>
        <v>209</v>
      </c>
      <c r="I28" s="507">
        <f t="shared" si="98"/>
        <v>14</v>
      </c>
      <c r="J28" s="507">
        <f t="shared" si="99"/>
        <v>60</v>
      </c>
      <c r="K28" s="514">
        <f t="shared" si="72"/>
        <v>148</v>
      </c>
      <c r="L28" s="514">
        <f t="shared" si="73"/>
        <v>36</v>
      </c>
      <c r="M28" s="515">
        <f t="shared" si="74"/>
        <v>153</v>
      </c>
      <c r="O28" s="1204"/>
      <c r="P28" s="1214"/>
      <c r="Q28" s="1211"/>
      <c r="R28" s="651">
        <v>180</v>
      </c>
      <c r="S28" s="651">
        <f t="shared" si="110"/>
        <v>-20</v>
      </c>
      <c r="T28" s="651">
        <f t="shared" si="111"/>
        <v>10</v>
      </c>
      <c r="U28" s="507">
        <f t="shared" si="100"/>
        <v>209</v>
      </c>
      <c r="V28" s="507">
        <f t="shared" ref="V28:V29" si="114">IF(V$23+S28&gt;=10,V$23+S28,V$23-S28)</f>
        <v>14</v>
      </c>
      <c r="W28" s="507">
        <f t="shared" si="102"/>
        <v>80</v>
      </c>
      <c r="X28" s="673">
        <f t="shared" si="61"/>
        <v>148</v>
      </c>
      <c r="Y28" s="673">
        <f t="shared" si="62"/>
        <v>36</v>
      </c>
      <c r="Z28" s="674">
        <f t="shared" si="63"/>
        <v>204</v>
      </c>
      <c r="AB28" s="1204"/>
      <c r="AC28" s="1214"/>
      <c r="AD28" s="1211"/>
      <c r="AE28" s="651">
        <v>180</v>
      </c>
      <c r="AF28" s="651">
        <f t="shared" si="103"/>
        <v>25</v>
      </c>
      <c r="AG28" s="651">
        <f t="shared" si="92"/>
        <v>5</v>
      </c>
      <c r="AH28" s="507">
        <f t="shared" si="104"/>
        <v>209</v>
      </c>
      <c r="AI28" s="507">
        <f t="shared" ref="AI28:AI29" si="115">IF(AI$23+AF28&gt;=10,AI$23+AF28,AI$23-AF28)</f>
        <v>59</v>
      </c>
      <c r="AJ28" s="507">
        <f t="shared" si="106"/>
        <v>75</v>
      </c>
      <c r="AK28" s="740">
        <f t="shared" si="64"/>
        <v>148</v>
      </c>
      <c r="AL28" s="740">
        <f t="shared" si="65"/>
        <v>150</v>
      </c>
      <c r="AM28" s="741">
        <f t="shared" si="66"/>
        <v>191</v>
      </c>
      <c r="AO28" s="1204"/>
      <c r="AP28" s="1207"/>
      <c r="AQ28" s="1221"/>
      <c r="AR28" s="651">
        <v>180</v>
      </c>
      <c r="AS28" s="699">
        <f t="shared" si="112"/>
        <v>-20</v>
      </c>
      <c r="AT28" s="533">
        <f t="shared" si="107"/>
        <v>25</v>
      </c>
      <c r="AU28" s="700">
        <f t="shared" si="93"/>
        <v>5</v>
      </c>
      <c r="AV28" s="699">
        <f t="shared" si="113"/>
        <v>10</v>
      </c>
      <c r="AW28" s="533">
        <f t="shared" si="94"/>
        <v>5</v>
      </c>
      <c r="AX28" s="700">
        <f t="shared" si="95"/>
        <v>15</v>
      </c>
      <c r="AY28" s="533">
        <f t="shared" si="96"/>
        <v>209</v>
      </c>
      <c r="AZ28" s="533">
        <f>IF(AZ$23+AU28&lt;=100,AZ$23+AU28,AZ$23-AU28)</f>
        <v>39</v>
      </c>
      <c r="BA28" s="533">
        <f>IF(BA$23+AX28&lt;=100,BA$23+AX28,BA$23-AX28)</f>
        <v>85</v>
      </c>
      <c r="BB28" s="725">
        <f t="shared" si="67"/>
        <v>148</v>
      </c>
      <c r="BC28" s="725">
        <f t="shared" si="68"/>
        <v>99</v>
      </c>
      <c r="BD28" s="726">
        <f t="shared" si="69"/>
        <v>217</v>
      </c>
    </row>
    <row r="29" spans="2:56" ht="16.2" thickBot="1" x14ac:dyDescent="0.45">
      <c r="B29" s="1205"/>
      <c r="C29" s="1215"/>
      <c r="D29" s="1212"/>
      <c r="E29" s="652">
        <v>240</v>
      </c>
      <c r="F29" s="652">
        <f t="shared" si="108"/>
        <v>-20</v>
      </c>
      <c r="G29" s="652">
        <f t="shared" si="109"/>
        <v>-10</v>
      </c>
      <c r="H29" s="511">
        <f t="shared" si="97"/>
        <v>269</v>
      </c>
      <c r="I29" s="511">
        <f t="shared" si="98"/>
        <v>14</v>
      </c>
      <c r="J29" s="511">
        <f t="shared" si="99"/>
        <v>60</v>
      </c>
      <c r="K29" s="516">
        <f t="shared" si="72"/>
        <v>191</v>
      </c>
      <c r="L29" s="516">
        <f t="shared" si="73"/>
        <v>36</v>
      </c>
      <c r="M29" s="517">
        <f t="shared" si="74"/>
        <v>153</v>
      </c>
      <c r="O29" s="1205"/>
      <c r="P29" s="1215"/>
      <c r="Q29" s="1212"/>
      <c r="R29" s="652">
        <v>240</v>
      </c>
      <c r="S29" s="652">
        <f t="shared" si="110"/>
        <v>-20</v>
      </c>
      <c r="T29" s="652">
        <f t="shared" si="111"/>
        <v>10</v>
      </c>
      <c r="U29" s="511">
        <f t="shared" si="100"/>
        <v>269</v>
      </c>
      <c r="V29" s="511">
        <f t="shared" si="114"/>
        <v>14</v>
      </c>
      <c r="W29" s="511">
        <f t="shared" si="102"/>
        <v>80</v>
      </c>
      <c r="X29" s="675">
        <f t="shared" si="61"/>
        <v>191</v>
      </c>
      <c r="Y29" s="675">
        <f t="shared" si="62"/>
        <v>36</v>
      </c>
      <c r="Z29" s="676">
        <f t="shared" si="63"/>
        <v>204</v>
      </c>
      <c r="AB29" s="1205"/>
      <c r="AC29" s="1215"/>
      <c r="AD29" s="1212"/>
      <c r="AE29" s="652">
        <v>240</v>
      </c>
      <c r="AF29" s="652">
        <f t="shared" si="103"/>
        <v>30</v>
      </c>
      <c r="AG29" s="652">
        <f t="shared" si="92"/>
        <v>-30</v>
      </c>
      <c r="AH29" s="511">
        <f t="shared" si="104"/>
        <v>269</v>
      </c>
      <c r="AI29" s="511">
        <f t="shared" si="115"/>
        <v>64</v>
      </c>
      <c r="AJ29" s="511">
        <f t="shared" si="106"/>
        <v>40</v>
      </c>
      <c r="AK29" s="742">
        <f t="shared" si="64"/>
        <v>191</v>
      </c>
      <c r="AL29" s="742">
        <f t="shared" si="65"/>
        <v>163</v>
      </c>
      <c r="AM29" s="743">
        <f t="shared" si="66"/>
        <v>102</v>
      </c>
      <c r="AO29" s="1205"/>
      <c r="AP29" s="1208"/>
      <c r="AQ29" s="1222"/>
      <c r="AR29" s="652">
        <f>AR27+180</f>
        <v>230</v>
      </c>
      <c r="AS29" s="701">
        <f t="shared" si="112"/>
        <v>-20</v>
      </c>
      <c r="AT29" s="578">
        <f t="shared" si="107"/>
        <v>30</v>
      </c>
      <c r="AU29" s="702">
        <f t="shared" si="93"/>
        <v>10</v>
      </c>
      <c r="AV29" s="701">
        <f t="shared" si="113"/>
        <v>10</v>
      </c>
      <c r="AW29" s="578">
        <f t="shared" si="94"/>
        <v>-30</v>
      </c>
      <c r="AX29" s="702">
        <f t="shared" si="95"/>
        <v>-20</v>
      </c>
      <c r="AY29" s="578">
        <f t="shared" si="96"/>
        <v>259</v>
      </c>
      <c r="AZ29" s="578">
        <f>IF(AZ$23+AU29&lt;=100,AZ$23+AU29,AZ$23-AU29)</f>
        <v>44</v>
      </c>
      <c r="BA29" s="578">
        <f>IF(BA$23+AX29&gt;=10,BA$23+AX29,BA$23-AX29)</f>
        <v>50</v>
      </c>
      <c r="BB29" s="773">
        <f t="shared" si="67"/>
        <v>184</v>
      </c>
      <c r="BC29" s="773">
        <f t="shared" si="68"/>
        <v>112</v>
      </c>
      <c r="BD29" s="779">
        <f t="shared" si="69"/>
        <v>128</v>
      </c>
    </row>
    <row r="30" spans="2:56" x14ac:dyDescent="0.4">
      <c r="B30" s="1203" t="s">
        <v>262</v>
      </c>
      <c r="C30" s="1213" t="s">
        <v>339</v>
      </c>
      <c r="D30" s="568" t="s">
        <v>355</v>
      </c>
      <c r="E30" s="647"/>
      <c r="F30" s="647"/>
      <c r="G30" s="647"/>
      <c r="H30" s="569">
        <v>21</v>
      </c>
      <c r="I30" s="569">
        <v>27</v>
      </c>
      <c r="J30" s="569">
        <v>82</v>
      </c>
      <c r="K30" s="574">
        <f t="shared" si="72"/>
        <v>15</v>
      </c>
      <c r="L30" s="574">
        <f t="shared" si="73"/>
        <v>69</v>
      </c>
      <c r="M30" s="575">
        <f t="shared" si="74"/>
        <v>209</v>
      </c>
      <c r="O30" s="1203" t="s">
        <v>262</v>
      </c>
      <c r="P30" s="1213" t="s">
        <v>339</v>
      </c>
      <c r="Q30" s="568" t="s">
        <v>355</v>
      </c>
      <c r="R30" s="647"/>
      <c r="S30" s="647"/>
      <c r="T30" s="647"/>
      <c r="U30" s="569">
        <v>21</v>
      </c>
      <c r="V30" s="569">
        <v>27</v>
      </c>
      <c r="W30" s="569">
        <v>82</v>
      </c>
      <c r="X30" s="574">
        <f t="shared" si="61"/>
        <v>15</v>
      </c>
      <c r="Y30" s="574">
        <f t="shared" si="62"/>
        <v>69</v>
      </c>
      <c r="Z30" s="575">
        <f t="shared" si="63"/>
        <v>209</v>
      </c>
      <c r="AB30" s="1203" t="s">
        <v>262</v>
      </c>
      <c r="AC30" s="1213" t="s">
        <v>339</v>
      </c>
      <c r="AD30" s="568" t="s">
        <v>355</v>
      </c>
      <c r="AE30" s="647"/>
      <c r="AF30" s="647"/>
      <c r="AG30" s="647"/>
      <c r="AH30" s="569">
        <v>21</v>
      </c>
      <c r="AI30" s="569">
        <v>27</v>
      </c>
      <c r="AJ30" s="569">
        <v>82</v>
      </c>
      <c r="AK30" s="574">
        <f t="shared" si="64"/>
        <v>15</v>
      </c>
      <c r="AL30" s="574">
        <f t="shared" si="65"/>
        <v>69</v>
      </c>
      <c r="AM30" s="575">
        <f t="shared" si="66"/>
        <v>209</v>
      </c>
      <c r="AO30" s="1203" t="s">
        <v>262</v>
      </c>
      <c r="AP30" s="1213" t="s">
        <v>339</v>
      </c>
      <c r="AQ30" s="568" t="s">
        <v>358</v>
      </c>
      <c r="AR30" s="647"/>
      <c r="AS30" s="691"/>
      <c r="AT30" s="569"/>
      <c r="AU30" s="692"/>
      <c r="AV30" s="691"/>
      <c r="AW30" s="569"/>
      <c r="AX30" s="692"/>
      <c r="AY30" s="569">
        <v>21</v>
      </c>
      <c r="AZ30" s="569">
        <v>27</v>
      </c>
      <c r="BA30" s="569">
        <v>82</v>
      </c>
      <c r="BB30" s="574">
        <f t="shared" si="67"/>
        <v>15</v>
      </c>
      <c r="BC30" s="574">
        <f t="shared" si="68"/>
        <v>69</v>
      </c>
      <c r="BD30" s="575">
        <f t="shared" si="69"/>
        <v>209</v>
      </c>
    </row>
    <row r="31" spans="2:56" x14ac:dyDescent="0.4">
      <c r="B31" s="1204"/>
      <c r="C31" s="1214"/>
      <c r="D31" s="530" t="s">
        <v>344</v>
      </c>
      <c r="E31" s="648">
        <v>185</v>
      </c>
      <c r="F31" s="648">
        <v>-20</v>
      </c>
      <c r="G31" s="648">
        <v>10</v>
      </c>
      <c r="H31" s="531">
        <f>IF(H$30+E31&lt;=359,H$30+E31,H$30+E31-359)</f>
        <v>206</v>
      </c>
      <c r="I31" s="531">
        <f>IF(I$30+F31&gt;=10,I$30+F31,I$30-F31)</f>
        <v>47</v>
      </c>
      <c r="J31" s="531">
        <f>IF(J$30+G31&lt;=100,J$30+G31,J$30-G31)</f>
        <v>92</v>
      </c>
      <c r="K31" s="552">
        <f t="shared" si="72"/>
        <v>146</v>
      </c>
      <c r="L31" s="552">
        <f t="shared" si="73"/>
        <v>120</v>
      </c>
      <c r="M31" s="553">
        <f t="shared" si="74"/>
        <v>235</v>
      </c>
      <c r="O31" s="1204"/>
      <c r="P31" s="1214"/>
      <c r="Q31" s="530" t="s">
        <v>344</v>
      </c>
      <c r="R31" s="648">
        <v>185</v>
      </c>
      <c r="S31" s="648">
        <v>-20</v>
      </c>
      <c r="T31" s="648">
        <v>10</v>
      </c>
      <c r="U31" s="531">
        <f>IF(U$30+R31&lt;=359,U$30+R31,U$30+R31-359)</f>
        <v>206</v>
      </c>
      <c r="V31" s="531">
        <f>IF(V$30+S31&gt;=10,V$30+S31,V$30-S31)</f>
        <v>47</v>
      </c>
      <c r="W31" s="531">
        <f>IF(W$30+T31&lt;=100,W$30+T31,W$30-T31)</f>
        <v>92</v>
      </c>
      <c r="X31" s="552">
        <f t="shared" si="61"/>
        <v>146</v>
      </c>
      <c r="Y31" s="552">
        <f t="shared" si="62"/>
        <v>120</v>
      </c>
      <c r="Z31" s="553">
        <f t="shared" si="63"/>
        <v>235</v>
      </c>
      <c r="AB31" s="1204"/>
      <c r="AC31" s="1214"/>
      <c r="AD31" s="530" t="s">
        <v>344</v>
      </c>
      <c r="AE31" s="648">
        <v>185</v>
      </c>
      <c r="AF31" s="648">
        <f t="shared" ref="AF31:AF43" si="116">AF24</f>
        <v>20</v>
      </c>
      <c r="AG31" s="648">
        <f t="shared" si="92"/>
        <v>-30</v>
      </c>
      <c r="AH31" s="531">
        <f>IF(AH$30+AE31&lt;=359,AH$30+AE31,AH$30+AE31-359)</f>
        <v>206</v>
      </c>
      <c r="AI31" s="531">
        <f>IF(AI$30+AF31&gt;=10,AI$30+AF31,AI$30-AF31)</f>
        <v>47</v>
      </c>
      <c r="AJ31" s="531">
        <f>IF(AJ$30+AG31&lt;=100,AJ$30+AG31,AJ$30-AG31)</f>
        <v>52</v>
      </c>
      <c r="AK31" s="744">
        <f t="shared" si="64"/>
        <v>146</v>
      </c>
      <c r="AL31" s="744">
        <f t="shared" si="65"/>
        <v>120</v>
      </c>
      <c r="AM31" s="745">
        <f t="shared" si="66"/>
        <v>133</v>
      </c>
      <c r="AO31" s="1204"/>
      <c r="AP31" s="1214"/>
      <c r="AQ31" s="530" t="s">
        <v>359</v>
      </c>
      <c r="AR31" s="648">
        <v>185</v>
      </c>
      <c r="AS31" s="693">
        <v>-20</v>
      </c>
      <c r="AT31" s="532">
        <f t="shared" ref="AT31:AT43" si="117">AT24</f>
        <v>20</v>
      </c>
      <c r="AU31" s="694">
        <f t="shared" ref="AU31:AU36" si="118">AS31+AT31</f>
        <v>0</v>
      </c>
      <c r="AV31" s="693">
        <v>10</v>
      </c>
      <c r="AW31" s="532">
        <f t="shared" ref="AW31:AW43" si="119">AW24</f>
        <v>-30</v>
      </c>
      <c r="AX31" s="694">
        <f t="shared" ref="AX31:AX36" si="120">AV31+AW31</f>
        <v>-20</v>
      </c>
      <c r="AY31" s="532">
        <f t="shared" ref="AY31:AY36" si="121">IF(AY$30+AR31&lt;=359,AY$30+AR31,AY$30+AR31-359)</f>
        <v>206</v>
      </c>
      <c r="AZ31" s="532">
        <f>IF(AZ$30+AU31&lt;=100,AZ$30+AU31,AZ$30-AU31)</f>
        <v>27</v>
      </c>
      <c r="BA31" s="532">
        <f>IF(BA$30+AX31&gt;=10,BA$30+AX31,BA$30-AX31)</f>
        <v>62</v>
      </c>
      <c r="BB31" s="679">
        <f t="shared" si="67"/>
        <v>146</v>
      </c>
      <c r="BC31" s="679">
        <f t="shared" si="68"/>
        <v>69</v>
      </c>
      <c r="BD31" s="680">
        <f t="shared" si="69"/>
        <v>158</v>
      </c>
    </row>
    <row r="32" spans="2:56" ht="17.399999999999999" customHeight="1" x14ac:dyDescent="0.4">
      <c r="B32" s="1204"/>
      <c r="C32" s="1214"/>
      <c r="D32" s="1209" t="s">
        <v>356</v>
      </c>
      <c r="E32" s="649">
        <v>150</v>
      </c>
      <c r="F32" s="649">
        <f>F31</f>
        <v>-20</v>
      </c>
      <c r="G32" s="649">
        <f>G31</f>
        <v>10</v>
      </c>
      <c r="H32" s="528">
        <f t="shared" ref="H32:H36" si="122">IF(H$30+E32&lt;=359,H$30+E32,H$30+E32-359)</f>
        <v>171</v>
      </c>
      <c r="I32" s="528">
        <f t="shared" ref="I32:I36" si="123">IF(I$30+F32&gt;=10,I$30+F32,I$30-F32)</f>
        <v>47</v>
      </c>
      <c r="J32" s="528">
        <f t="shared" ref="J32:J36" si="124">IF(J$30+G32&lt;=100,J$30+G32,J$30-G32)</f>
        <v>92</v>
      </c>
      <c r="K32" s="554">
        <f t="shared" si="72"/>
        <v>121</v>
      </c>
      <c r="L32" s="554">
        <f t="shared" si="73"/>
        <v>120</v>
      </c>
      <c r="M32" s="555">
        <f t="shared" si="74"/>
        <v>235</v>
      </c>
      <c r="O32" s="1204"/>
      <c r="P32" s="1214"/>
      <c r="Q32" s="1209" t="s">
        <v>356</v>
      </c>
      <c r="R32" s="649">
        <v>150</v>
      </c>
      <c r="S32" s="649">
        <f>S31</f>
        <v>-20</v>
      </c>
      <c r="T32" s="649">
        <f>T31</f>
        <v>10</v>
      </c>
      <c r="U32" s="528">
        <f t="shared" ref="U32:U36" si="125">IF(U$30+R32&lt;=359,U$30+R32,U$30+R32-359)</f>
        <v>171</v>
      </c>
      <c r="V32" s="528">
        <f t="shared" ref="V32:V36" si="126">IF(V$30+S32&gt;=10,V$30+S32,V$30-S32)</f>
        <v>47</v>
      </c>
      <c r="W32" s="528">
        <f t="shared" ref="W32:W36" si="127">IF(W$30+T32&lt;=100,W$30+T32,W$30-T32)</f>
        <v>92</v>
      </c>
      <c r="X32" s="554">
        <f t="shared" si="61"/>
        <v>121</v>
      </c>
      <c r="Y32" s="554">
        <f t="shared" si="62"/>
        <v>120</v>
      </c>
      <c r="Z32" s="555">
        <f t="shared" si="63"/>
        <v>235</v>
      </c>
      <c r="AB32" s="1204"/>
      <c r="AC32" s="1214"/>
      <c r="AD32" s="1209" t="s">
        <v>356</v>
      </c>
      <c r="AE32" s="649">
        <v>150</v>
      </c>
      <c r="AF32" s="649">
        <f t="shared" si="116"/>
        <v>-10</v>
      </c>
      <c r="AG32" s="649">
        <f t="shared" si="92"/>
        <v>5</v>
      </c>
      <c r="AH32" s="528">
        <f t="shared" ref="AH32:AH36" si="128">IF(AH$30+AE32&lt;=359,AH$30+AE32,AH$30+AE32-359)</f>
        <v>171</v>
      </c>
      <c r="AI32" s="528">
        <f t="shared" ref="AI32:AI36" si="129">IF(AI$30+AF32&gt;=10,AI$30+AF32,AI$30-AF32)</f>
        <v>17</v>
      </c>
      <c r="AJ32" s="528">
        <f t="shared" ref="AJ32:AJ36" si="130">IF(AJ$30+AG32&lt;=100,AJ$30+AG32,AJ$30-AG32)</f>
        <v>87</v>
      </c>
      <c r="AK32" s="746">
        <f t="shared" si="64"/>
        <v>121</v>
      </c>
      <c r="AL32" s="746">
        <f t="shared" si="65"/>
        <v>43</v>
      </c>
      <c r="AM32" s="747">
        <f t="shared" si="66"/>
        <v>222</v>
      </c>
      <c r="AO32" s="1204"/>
      <c r="AP32" s="1214"/>
      <c r="AQ32" s="1209" t="s">
        <v>360</v>
      </c>
      <c r="AR32" s="649">
        <v>150</v>
      </c>
      <c r="AS32" s="695">
        <f>AS31</f>
        <v>-20</v>
      </c>
      <c r="AT32" s="534">
        <f t="shared" si="117"/>
        <v>-10</v>
      </c>
      <c r="AU32" s="696">
        <f t="shared" si="118"/>
        <v>-30</v>
      </c>
      <c r="AV32" s="695">
        <f>AV31</f>
        <v>10</v>
      </c>
      <c r="AW32" s="534">
        <f t="shared" si="119"/>
        <v>5</v>
      </c>
      <c r="AX32" s="696">
        <f t="shared" si="120"/>
        <v>15</v>
      </c>
      <c r="AY32" s="534">
        <f t="shared" si="121"/>
        <v>171</v>
      </c>
      <c r="AZ32" s="534">
        <f>IF(AZ$30+AU32&gt;=10,AZ$30+AU32,AZ$30-AU32)</f>
        <v>57</v>
      </c>
      <c r="BA32" s="534">
        <f>IF(BA$30+AX32&lt;=100,BA$30+AX32,BA$30-AX32)</f>
        <v>97</v>
      </c>
      <c r="BB32" s="677">
        <f t="shared" si="67"/>
        <v>121</v>
      </c>
      <c r="BC32" s="677">
        <f t="shared" si="68"/>
        <v>145</v>
      </c>
      <c r="BD32" s="678">
        <f t="shared" si="69"/>
        <v>247</v>
      </c>
    </row>
    <row r="33" spans="2:76" x14ac:dyDescent="0.4">
      <c r="B33" s="1204"/>
      <c r="C33" s="1214"/>
      <c r="D33" s="1210"/>
      <c r="E33" s="650">
        <v>210</v>
      </c>
      <c r="F33" s="650">
        <f t="shared" ref="F33:F36" si="131">F32</f>
        <v>-20</v>
      </c>
      <c r="G33" s="650">
        <f t="shared" ref="G33:G36" si="132">G32</f>
        <v>10</v>
      </c>
      <c r="H33" s="529">
        <f t="shared" si="122"/>
        <v>231</v>
      </c>
      <c r="I33" s="529">
        <f t="shared" si="123"/>
        <v>47</v>
      </c>
      <c r="J33" s="529">
        <f t="shared" si="124"/>
        <v>92</v>
      </c>
      <c r="K33" s="556">
        <f t="shared" si="72"/>
        <v>164</v>
      </c>
      <c r="L33" s="556">
        <f t="shared" si="73"/>
        <v>120</v>
      </c>
      <c r="M33" s="557">
        <f t="shared" si="74"/>
        <v>235</v>
      </c>
      <c r="O33" s="1204"/>
      <c r="P33" s="1214"/>
      <c r="Q33" s="1210"/>
      <c r="R33" s="650">
        <v>210</v>
      </c>
      <c r="S33" s="650">
        <f t="shared" ref="S33:S36" si="133">S32</f>
        <v>-20</v>
      </c>
      <c r="T33" s="650">
        <f t="shared" ref="T33:T36" si="134">T32</f>
        <v>10</v>
      </c>
      <c r="U33" s="529">
        <f t="shared" si="125"/>
        <v>231</v>
      </c>
      <c r="V33" s="529">
        <f t="shared" si="126"/>
        <v>47</v>
      </c>
      <c r="W33" s="529">
        <f t="shared" si="127"/>
        <v>92</v>
      </c>
      <c r="X33" s="556">
        <f t="shared" si="61"/>
        <v>164</v>
      </c>
      <c r="Y33" s="556">
        <f t="shared" si="62"/>
        <v>120</v>
      </c>
      <c r="Z33" s="557">
        <f t="shared" si="63"/>
        <v>235</v>
      </c>
      <c r="AB33" s="1204"/>
      <c r="AC33" s="1214"/>
      <c r="AD33" s="1210"/>
      <c r="AE33" s="650">
        <v>210</v>
      </c>
      <c r="AF33" s="650">
        <f t="shared" si="116"/>
        <v>10</v>
      </c>
      <c r="AG33" s="650">
        <f t="shared" si="92"/>
        <v>-20</v>
      </c>
      <c r="AH33" s="529">
        <f t="shared" si="128"/>
        <v>231</v>
      </c>
      <c r="AI33" s="529">
        <f t="shared" si="129"/>
        <v>37</v>
      </c>
      <c r="AJ33" s="529">
        <f t="shared" si="130"/>
        <v>62</v>
      </c>
      <c r="AK33" s="748">
        <f t="shared" si="64"/>
        <v>164</v>
      </c>
      <c r="AL33" s="748">
        <f t="shared" si="65"/>
        <v>94</v>
      </c>
      <c r="AM33" s="749">
        <f t="shared" si="66"/>
        <v>158</v>
      </c>
      <c r="AO33" s="1204"/>
      <c r="AP33" s="1214"/>
      <c r="AQ33" s="1210"/>
      <c r="AR33" s="650">
        <v>210</v>
      </c>
      <c r="AS33" s="697">
        <f t="shared" ref="AS33:AS36" si="135">AS32</f>
        <v>-20</v>
      </c>
      <c r="AT33" s="535">
        <f t="shared" si="117"/>
        <v>10</v>
      </c>
      <c r="AU33" s="698">
        <f t="shared" si="118"/>
        <v>-10</v>
      </c>
      <c r="AV33" s="697">
        <f t="shared" ref="AV33:AV36" si="136">AV32</f>
        <v>10</v>
      </c>
      <c r="AW33" s="535">
        <f t="shared" si="119"/>
        <v>-20</v>
      </c>
      <c r="AX33" s="698">
        <f t="shared" si="120"/>
        <v>-10</v>
      </c>
      <c r="AY33" s="535">
        <f t="shared" si="121"/>
        <v>231</v>
      </c>
      <c r="AZ33" s="535">
        <f>IF(AZ$30+AU33&gt;=10,AZ$30+AU33,AZ$30-AU33)</f>
        <v>17</v>
      </c>
      <c r="BA33" s="535">
        <f t="shared" ref="BA33:BA34" si="137">IF(BA$30+AX33&gt;=10,BA$30+AX33,BA$30-AX33)</f>
        <v>72</v>
      </c>
      <c r="BB33" s="681">
        <f t="shared" si="67"/>
        <v>164</v>
      </c>
      <c r="BC33" s="681">
        <f t="shared" si="68"/>
        <v>43</v>
      </c>
      <c r="BD33" s="682">
        <f t="shared" si="69"/>
        <v>184</v>
      </c>
    </row>
    <row r="34" spans="2:76" ht="17.399999999999999" customHeight="1" x14ac:dyDescent="0.4">
      <c r="B34" s="1204"/>
      <c r="C34" s="1214"/>
      <c r="D34" s="1209" t="s">
        <v>357</v>
      </c>
      <c r="E34" s="649">
        <v>120</v>
      </c>
      <c r="F34" s="649">
        <f t="shared" si="131"/>
        <v>-20</v>
      </c>
      <c r="G34" s="649">
        <f t="shared" si="132"/>
        <v>10</v>
      </c>
      <c r="H34" s="528">
        <f t="shared" si="122"/>
        <v>141</v>
      </c>
      <c r="I34" s="528">
        <f t="shared" si="123"/>
        <v>47</v>
      </c>
      <c r="J34" s="528">
        <f t="shared" si="124"/>
        <v>92</v>
      </c>
      <c r="K34" s="558">
        <f t="shared" si="72"/>
        <v>100</v>
      </c>
      <c r="L34" s="558">
        <f t="shared" si="73"/>
        <v>120</v>
      </c>
      <c r="M34" s="559">
        <f t="shared" si="74"/>
        <v>235</v>
      </c>
      <c r="O34" s="1204"/>
      <c r="P34" s="1214"/>
      <c r="Q34" s="1209" t="s">
        <v>357</v>
      </c>
      <c r="R34" s="649">
        <v>120</v>
      </c>
      <c r="S34" s="649">
        <f t="shared" si="133"/>
        <v>-20</v>
      </c>
      <c r="T34" s="649">
        <f t="shared" si="134"/>
        <v>10</v>
      </c>
      <c r="U34" s="528">
        <f t="shared" si="125"/>
        <v>141</v>
      </c>
      <c r="V34" s="528">
        <f t="shared" si="126"/>
        <v>47</v>
      </c>
      <c r="W34" s="528">
        <f t="shared" si="127"/>
        <v>92</v>
      </c>
      <c r="X34" s="558">
        <f t="shared" si="61"/>
        <v>100</v>
      </c>
      <c r="Y34" s="558">
        <f t="shared" si="62"/>
        <v>120</v>
      </c>
      <c r="Z34" s="559">
        <f t="shared" si="63"/>
        <v>235</v>
      </c>
      <c r="AB34" s="1204"/>
      <c r="AC34" s="1214"/>
      <c r="AD34" s="1209" t="s">
        <v>357</v>
      </c>
      <c r="AE34" s="649">
        <v>120</v>
      </c>
      <c r="AF34" s="649">
        <f t="shared" si="116"/>
        <v>30</v>
      </c>
      <c r="AG34" s="649">
        <f t="shared" si="92"/>
        <v>-30</v>
      </c>
      <c r="AH34" s="528">
        <f t="shared" si="128"/>
        <v>141</v>
      </c>
      <c r="AI34" s="528">
        <f t="shared" si="129"/>
        <v>57</v>
      </c>
      <c r="AJ34" s="528">
        <f t="shared" si="130"/>
        <v>52</v>
      </c>
      <c r="AK34" s="750">
        <f t="shared" si="64"/>
        <v>100</v>
      </c>
      <c r="AL34" s="750">
        <f t="shared" si="65"/>
        <v>145</v>
      </c>
      <c r="AM34" s="751">
        <f t="shared" si="66"/>
        <v>133</v>
      </c>
      <c r="AO34" s="1204"/>
      <c r="AP34" s="1214"/>
      <c r="AQ34" s="1209" t="s">
        <v>361</v>
      </c>
      <c r="AR34" s="649">
        <v>130</v>
      </c>
      <c r="AS34" s="695">
        <f t="shared" si="135"/>
        <v>-20</v>
      </c>
      <c r="AT34" s="534">
        <f t="shared" si="117"/>
        <v>30</v>
      </c>
      <c r="AU34" s="696">
        <f t="shared" si="118"/>
        <v>10</v>
      </c>
      <c r="AV34" s="695">
        <f t="shared" si="136"/>
        <v>10</v>
      </c>
      <c r="AW34" s="534">
        <f t="shared" si="119"/>
        <v>-30</v>
      </c>
      <c r="AX34" s="696">
        <f t="shared" si="120"/>
        <v>-20</v>
      </c>
      <c r="AY34" s="534">
        <f t="shared" si="121"/>
        <v>151</v>
      </c>
      <c r="AZ34" s="534">
        <f>IF(AZ$30+AU34&lt;=100,AZ$30+AU34,AZ$30-AU34)</f>
        <v>37</v>
      </c>
      <c r="BA34" s="534">
        <f t="shared" si="137"/>
        <v>62</v>
      </c>
      <c r="BB34" s="770">
        <f t="shared" si="67"/>
        <v>107</v>
      </c>
      <c r="BC34" s="770">
        <f t="shared" si="68"/>
        <v>94</v>
      </c>
      <c r="BD34" s="780">
        <f t="shared" si="69"/>
        <v>158</v>
      </c>
    </row>
    <row r="35" spans="2:76" x14ac:dyDescent="0.4">
      <c r="B35" s="1204"/>
      <c r="C35" s="1214"/>
      <c r="D35" s="1211"/>
      <c r="E35" s="651">
        <v>180</v>
      </c>
      <c r="F35" s="651">
        <f t="shared" si="131"/>
        <v>-20</v>
      </c>
      <c r="G35" s="651">
        <f t="shared" si="132"/>
        <v>10</v>
      </c>
      <c r="H35" s="507">
        <f t="shared" si="122"/>
        <v>201</v>
      </c>
      <c r="I35" s="507">
        <f t="shared" si="123"/>
        <v>47</v>
      </c>
      <c r="J35" s="507">
        <f t="shared" si="124"/>
        <v>92</v>
      </c>
      <c r="K35" s="518">
        <f t="shared" si="72"/>
        <v>143</v>
      </c>
      <c r="L35" s="518">
        <f t="shared" si="73"/>
        <v>120</v>
      </c>
      <c r="M35" s="519">
        <f t="shared" si="74"/>
        <v>235</v>
      </c>
      <c r="O35" s="1204"/>
      <c r="P35" s="1214"/>
      <c r="Q35" s="1211"/>
      <c r="R35" s="651">
        <v>180</v>
      </c>
      <c r="S35" s="651">
        <f t="shared" si="133"/>
        <v>-20</v>
      </c>
      <c r="T35" s="651">
        <f t="shared" si="134"/>
        <v>10</v>
      </c>
      <c r="U35" s="507">
        <f t="shared" si="125"/>
        <v>201</v>
      </c>
      <c r="V35" s="507">
        <f t="shared" si="126"/>
        <v>47</v>
      </c>
      <c r="W35" s="507">
        <f t="shared" si="127"/>
        <v>92</v>
      </c>
      <c r="X35" s="518">
        <f t="shared" si="61"/>
        <v>143</v>
      </c>
      <c r="Y35" s="518">
        <f t="shared" si="62"/>
        <v>120</v>
      </c>
      <c r="Z35" s="519">
        <f t="shared" si="63"/>
        <v>235</v>
      </c>
      <c r="AB35" s="1204"/>
      <c r="AC35" s="1214"/>
      <c r="AD35" s="1211"/>
      <c r="AE35" s="651">
        <v>180</v>
      </c>
      <c r="AF35" s="651">
        <f t="shared" si="116"/>
        <v>25</v>
      </c>
      <c r="AG35" s="651">
        <f t="shared" si="92"/>
        <v>5</v>
      </c>
      <c r="AH35" s="507">
        <f t="shared" si="128"/>
        <v>201</v>
      </c>
      <c r="AI35" s="507">
        <f t="shared" si="129"/>
        <v>52</v>
      </c>
      <c r="AJ35" s="507">
        <f t="shared" si="130"/>
        <v>87</v>
      </c>
      <c r="AK35" s="752">
        <f t="shared" si="64"/>
        <v>143</v>
      </c>
      <c r="AL35" s="752">
        <f t="shared" si="65"/>
        <v>133</v>
      </c>
      <c r="AM35" s="753">
        <f t="shared" si="66"/>
        <v>222</v>
      </c>
      <c r="AO35" s="1204"/>
      <c r="AP35" s="1214"/>
      <c r="AQ35" s="1211"/>
      <c r="AR35" s="651">
        <v>180</v>
      </c>
      <c r="AS35" s="699">
        <f t="shared" si="135"/>
        <v>-20</v>
      </c>
      <c r="AT35" s="533">
        <f t="shared" si="117"/>
        <v>25</v>
      </c>
      <c r="AU35" s="700">
        <f t="shared" si="118"/>
        <v>5</v>
      </c>
      <c r="AV35" s="699">
        <f t="shared" si="136"/>
        <v>10</v>
      </c>
      <c r="AW35" s="533">
        <f t="shared" si="119"/>
        <v>5</v>
      </c>
      <c r="AX35" s="700">
        <f t="shared" si="120"/>
        <v>15</v>
      </c>
      <c r="AY35" s="533">
        <f t="shared" si="121"/>
        <v>201</v>
      </c>
      <c r="AZ35" s="533">
        <f>IF(AZ$30+AU35&lt;=100,AZ$30+AU35,AZ$30-AU35)</f>
        <v>32</v>
      </c>
      <c r="BA35" s="533">
        <f>IF(BA$30+AX35&lt;=100,BA$30+AX35,BA$30-AX35)</f>
        <v>97</v>
      </c>
      <c r="BB35" s="683">
        <f t="shared" si="67"/>
        <v>143</v>
      </c>
      <c r="BC35" s="683">
        <f t="shared" si="68"/>
        <v>82</v>
      </c>
      <c r="BD35" s="684">
        <f t="shared" si="69"/>
        <v>247</v>
      </c>
    </row>
    <row r="36" spans="2:76" ht="16.2" thickBot="1" x14ac:dyDescent="0.45">
      <c r="B36" s="1204"/>
      <c r="C36" s="1215"/>
      <c r="D36" s="1212"/>
      <c r="E36" s="652">
        <v>300</v>
      </c>
      <c r="F36" s="652">
        <f t="shared" si="131"/>
        <v>-20</v>
      </c>
      <c r="G36" s="652">
        <f t="shared" si="132"/>
        <v>10</v>
      </c>
      <c r="H36" s="511">
        <f t="shared" si="122"/>
        <v>321</v>
      </c>
      <c r="I36" s="511">
        <f t="shared" si="123"/>
        <v>47</v>
      </c>
      <c r="J36" s="511">
        <f t="shared" si="124"/>
        <v>92</v>
      </c>
      <c r="K36" s="520">
        <f t="shared" si="72"/>
        <v>228</v>
      </c>
      <c r="L36" s="520">
        <f t="shared" si="73"/>
        <v>120</v>
      </c>
      <c r="M36" s="521">
        <f t="shared" si="74"/>
        <v>235</v>
      </c>
      <c r="O36" s="1204"/>
      <c r="P36" s="1215"/>
      <c r="Q36" s="1212"/>
      <c r="R36" s="652">
        <v>300</v>
      </c>
      <c r="S36" s="652">
        <f t="shared" si="133"/>
        <v>-20</v>
      </c>
      <c r="T36" s="652">
        <f t="shared" si="134"/>
        <v>10</v>
      </c>
      <c r="U36" s="511">
        <f t="shared" si="125"/>
        <v>321</v>
      </c>
      <c r="V36" s="511">
        <f t="shared" si="126"/>
        <v>47</v>
      </c>
      <c r="W36" s="511">
        <f t="shared" si="127"/>
        <v>92</v>
      </c>
      <c r="X36" s="520">
        <f t="shared" si="61"/>
        <v>228</v>
      </c>
      <c r="Y36" s="520">
        <f t="shared" si="62"/>
        <v>120</v>
      </c>
      <c r="Z36" s="521">
        <f t="shared" si="63"/>
        <v>235</v>
      </c>
      <c r="AB36" s="1204"/>
      <c r="AC36" s="1215"/>
      <c r="AD36" s="1212"/>
      <c r="AE36" s="652">
        <v>300</v>
      </c>
      <c r="AF36" s="652">
        <f t="shared" si="116"/>
        <v>30</v>
      </c>
      <c r="AG36" s="652">
        <f t="shared" si="92"/>
        <v>-30</v>
      </c>
      <c r="AH36" s="511">
        <f t="shared" si="128"/>
        <v>321</v>
      </c>
      <c r="AI36" s="511">
        <f t="shared" si="129"/>
        <v>57</v>
      </c>
      <c r="AJ36" s="511">
        <f t="shared" si="130"/>
        <v>52</v>
      </c>
      <c r="AK36" s="754">
        <f t="shared" si="64"/>
        <v>228</v>
      </c>
      <c r="AL36" s="754">
        <f t="shared" si="65"/>
        <v>145</v>
      </c>
      <c r="AM36" s="755">
        <f t="shared" si="66"/>
        <v>133</v>
      </c>
      <c r="AO36" s="1204"/>
      <c r="AP36" s="1215"/>
      <c r="AQ36" s="1212"/>
      <c r="AR36" s="652">
        <f>AR34+180</f>
        <v>310</v>
      </c>
      <c r="AS36" s="701">
        <f t="shared" si="135"/>
        <v>-20</v>
      </c>
      <c r="AT36" s="578">
        <f t="shared" si="117"/>
        <v>30</v>
      </c>
      <c r="AU36" s="702">
        <f t="shared" si="118"/>
        <v>10</v>
      </c>
      <c r="AV36" s="701">
        <f t="shared" si="136"/>
        <v>10</v>
      </c>
      <c r="AW36" s="578">
        <f t="shared" si="119"/>
        <v>-30</v>
      </c>
      <c r="AX36" s="702">
        <f t="shared" si="120"/>
        <v>-20</v>
      </c>
      <c r="AY36" s="578">
        <f t="shared" si="121"/>
        <v>331</v>
      </c>
      <c r="AZ36" s="578">
        <f>IF(AZ$30+AU36&lt;=100,AZ$30+AU36,AZ$30-AU36)</f>
        <v>37</v>
      </c>
      <c r="BA36" s="578">
        <f>IF(BA$30+AX36&gt;=10,BA$30+AX36,BA$30-AX36)</f>
        <v>62</v>
      </c>
      <c r="BB36" s="772">
        <f t="shared" si="67"/>
        <v>235</v>
      </c>
      <c r="BC36" s="772">
        <f t="shared" si="68"/>
        <v>94</v>
      </c>
      <c r="BD36" s="781">
        <f t="shared" si="69"/>
        <v>158</v>
      </c>
    </row>
    <row r="37" spans="2:76" x14ac:dyDescent="0.4">
      <c r="B37" s="1204"/>
      <c r="C37" s="1213" t="s">
        <v>2</v>
      </c>
      <c r="D37" s="568" t="s">
        <v>355</v>
      </c>
      <c r="E37" s="647"/>
      <c r="F37" s="647"/>
      <c r="G37" s="647"/>
      <c r="H37" s="569">
        <v>21</v>
      </c>
      <c r="I37" s="569">
        <v>31</v>
      </c>
      <c r="J37" s="569">
        <v>71</v>
      </c>
      <c r="K37" s="576">
        <f t="shared" si="72"/>
        <v>15</v>
      </c>
      <c r="L37" s="576">
        <f t="shared" si="73"/>
        <v>79</v>
      </c>
      <c r="M37" s="577">
        <f t="shared" si="74"/>
        <v>181</v>
      </c>
      <c r="O37" s="1204"/>
      <c r="P37" s="1213" t="s">
        <v>2</v>
      </c>
      <c r="Q37" s="568" t="s">
        <v>355</v>
      </c>
      <c r="R37" s="647"/>
      <c r="S37" s="647"/>
      <c r="T37" s="647"/>
      <c r="U37" s="569">
        <v>21</v>
      </c>
      <c r="V37" s="569">
        <v>31</v>
      </c>
      <c r="W37" s="569">
        <v>71</v>
      </c>
      <c r="X37" s="576">
        <f t="shared" si="61"/>
        <v>15</v>
      </c>
      <c r="Y37" s="576">
        <f t="shared" si="62"/>
        <v>79</v>
      </c>
      <c r="Z37" s="577">
        <f t="shared" si="63"/>
        <v>181</v>
      </c>
      <c r="AB37" s="1204"/>
      <c r="AC37" s="1213" t="s">
        <v>2</v>
      </c>
      <c r="AD37" s="568" t="s">
        <v>355</v>
      </c>
      <c r="AE37" s="647"/>
      <c r="AF37" s="647"/>
      <c r="AG37" s="647"/>
      <c r="AH37" s="569">
        <v>21</v>
      </c>
      <c r="AI37" s="569">
        <v>31</v>
      </c>
      <c r="AJ37" s="569">
        <v>71</v>
      </c>
      <c r="AK37" s="576">
        <f t="shared" si="64"/>
        <v>15</v>
      </c>
      <c r="AL37" s="576">
        <f t="shared" si="65"/>
        <v>79</v>
      </c>
      <c r="AM37" s="577">
        <f t="shared" si="66"/>
        <v>181</v>
      </c>
      <c r="AO37" s="1204"/>
      <c r="AP37" s="1213" t="s">
        <v>2</v>
      </c>
      <c r="AQ37" s="568" t="s">
        <v>358</v>
      </c>
      <c r="AR37" s="647"/>
      <c r="AS37" s="691"/>
      <c r="AT37" s="569"/>
      <c r="AU37" s="692"/>
      <c r="AV37" s="691"/>
      <c r="AW37" s="569"/>
      <c r="AX37" s="692"/>
      <c r="AY37" s="569">
        <v>21</v>
      </c>
      <c r="AZ37" s="569">
        <v>31</v>
      </c>
      <c r="BA37" s="569">
        <v>71</v>
      </c>
      <c r="BB37" s="576">
        <f t="shared" si="67"/>
        <v>15</v>
      </c>
      <c r="BC37" s="576">
        <f t="shared" si="68"/>
        <v>79</v>
      </c>
      <c r="BD37" s="577">
        <f t="shared" si="69"/>
        <v>181</v>
      </c>
    </row>
    <row r="38" spans="2:76" x14ac:dyDescent="0.4">
      <c r="B38" s="1204"/>
      <c r="C38" s="1214"/>
      <c r="D38" s="530" t="s">
        <v>344</v>
      </c>
      <c r="E38" s="648">
        <v>185</v>
      </c>
      <c r="F38" s="648">
        <v>20</v>
      </c>
      <c r="G38" s="648">
        <v>-10</v>
      </c>
      <c r="H38" s="531">
        <f>IF(H$37+E38&lt;=359,H$37+E38,H$37+E38-359)</f>
        <v>206</v>
      </c>
      <c r="I38" s="531">
        <f>IF(I$37+F38&lt;=100,I$37+F38,I$37-F38)</f>
        <v>51</v>
      </c>
      <c r="J38" s="531">
        <f>IF(J$37+G38&gt;=10,J$37+G38,J$37-G38)</f>
        <v>61</v>
      </c>
      <c r="K38" s="560">
        <f t="shared" si="72"/>
        <v>146</v>
      </c>
      <c r="L38" s="560">
        <f t="shared" si="73"/>
        <v>130</v>
      </c>
      <c r="M38" s="561">
        <f t="shared" si="74"/>
        <v>156</v>
      </c>
      <c r="O38" s="1204"/>
      <c r="P38" s="1214"/>
      <c r="Q38" s="530" t="s">
        <v>344</v>
      </c>
      <c r="R38" s="648">
        <v>185</v>
      </c>
      <c r="S38" s="648">
        <f>-S31</f>
        <v>20</v>
      </c>
      <c r="T38" s="648">
        <f>-T31</f>
        <v>-10</v>
      </c>
      <c r="U38" s="531">
        <f>IF(U$37+R38&lt;=359,U$37+R38,U$37+R38-359)</f>
        <v>206</v>
      </c>
      <c r="V38" s="531">
        <f>IF(V$37+S38&lt;=100,V$37+S38,V$37-S38)</f>
        <v>51</v>
      </c>
      <c r="W38" s="531">
        <f>IF(W$37+T38&gt;=10,W$37+T38,W$37-T38)</f>
        <v>61</v>
      </c>
      <c r="X38" s="560">
        <f t="shared" si="61"/>
        <v>146</v>
      </c>
      <c r="Y38" s="560">
        <f t="shared" si="62"/>
        <v>130</v>
      </c>
      <c r="Z38" s="561">
        <f t="shared" si="63"/>
        <v>156</v>
      </c>
      <c r="AB38" s="1204"/>
      <c r="AC38" s="1214"/>
      <c r="AD38" s="530" t="s">
        <v>344</v>
      </c>
      <c r="AE38" s="648">
        <v>185</v>
      </c>
      <c r="AF38" s="648">
        <f t="shared" si="116"/>
        <v>20</v>
      </c>
      <c r="AG38" s="648">
        <f t="shared" si="92"/>
        <v>-30</v>
      </c>
      <c r="AH38" s="531">
        <f>IF(AH$37+AE38&lt;=359,AH$37+AE38,AH$37+AE38-359)</f>
        <v>206</v>
      </c>
      <c r="AI38" s="531">
        <f>IF(AI$37+AF38&lt;=100,AI$37+AF38,AI$37-AF38)</f>
        <v>51</v>
      </c>
      <c r="AJ38" s="531">
        <f>IF(AJ$37+AG38&gt;=10,AJ$37+AG38,AJ$37-AG38)</f>
        <v>41</v>
      </c>
      <c r="AK38" s="756">
        <f t="shared" si="64"/>
        <v>146</v>
      </c>
      <c r="AL38" s="756">
        <f t="shared" si="65"/>
        <v>130</v>
      </c>
      <c r="AM38" s="757">
        <f t="shared" si="66"/>
        <v>105</v>
      </c>
      <c r="AO38" s="1204"/>
      <c r="AP38" s="1214"/>
      <c r="AQ38" s="530" t="s">
        <v>359</v>
      </c>
      <c r="AR38" s="648">
        <v>185</v>
      </c>
      <c r="AS38" s="693">
        <f>-AS31</f>
        <v>20</v>
      </c>
      <c r="AT38" s="532">
        <f t="shared" si="117"/>
        <v>20</v>
      </c>
      <c r="AU38" s="694">
        <f t="shared" ref="AU38:AU43" si="138">AS38+AT38</f>
        <v>40</v>
      </c>
      <c r="AV38" s="693">
        <f>-AV31</f>
        <v>-10</v>
      </c>
      <c r="AW38" s="532">
        <f t="shared" si="119"/>
        <v>-30</v>
      </c>
      <c r="AX38" s="694">
        <f t="shared" ref="AX38:AX43" si="139">AV38+AW38</f>
        <v>-40</v>
      </c>
      <c r="AY38" s="532">
        <f t="shared" ref="AY38:AY43" si="140">IF(AY$37+AR38&lt;=359,AY$37+AR38,AY$37+AR38-359)</f>
        <v>206</v>
      </c>
      <c r="AZ38" s="532">
        <f t="shared" ref="AZ38:AZ43" si="141">IF(AZ$37+AU38&lt;=100,AZ$37+AU38,AZ$37-AU38)</f>
        <v>71</v>
      </c>
      <c r="BA38" s="532">
        <f t="shared" ref="BA38:BA43" si="142">IF(BA$37+AX38&gt;=10,BA$37+AX38,BA$37-AX38)</f>
        <v>31</v>
      </c>
      <c r="BB38" s="685">
        <f t="shared" si="67"/>
        <v>146</v>
      </c>
      <c r="BC38" s="685">
        <f t="shared" si="68"/>
        <v>181</v>
      </c>
      <c r="BD38" s="686">
        <f t="shared" si="69"/>
        <v>79</v>
      </c>
    </row>
    <row r="39" spans="2:76" ht="17.399999999999999" customHeight="1" x14ac:dyDescent="0.4">
      <c r="B39" s="1204"/>
      <c r="C39" s="1214"/>
      <c r="D39" s="1209" t="s">
        <v>356</v>
      </c>
      <c r="E39" s="649">
        <v>150</v>
      </c>
      <c r="F39" s="649">
        <f>F38</f>
        <v>20</v>
      </c>
      <c r="G39" s="649">
        <f>G38</f>
        <v>-10</v>
      </c>
      <c r="H39" s="528">
        <f t="shared" ref="H39:H43" si="143">IF(H$37+E39&lt;=359,H$37+E39,H$37+E39-359)</f>
        <v>171</v>
      </c>
      <c r="I39" s="528">
        <f t="shared" ref="I39:I43" si="144">IF(I$37+F39&lt;=100,I$37+F39,I$37-F39)</f>
        <v>51</v>
      </c>
      <c r="J39" s="528">
        <f t="shared" ref="J39:J43" si="145">IF(J$37+G39&gt;=10,J$37+G39,J$37-G39)</f>
        <v>61</v>
      </c>
      <c r="K39" s="562">
        <f t="shared" si="72"/>
        <v>121</v>
      </c>
      <c r="L39" s="562">
        <f t="shared" si="73"/>
        <v>130</v>
      </c>
      <c r="M39" s="563">
        <f t="shared" si="74"/>
        <v>156</v>
      </c>
      <c r="O39" s="1204"/>
      <c r="P39" s="1214"/>
      <c r="Q39" s="1209" t="s">
        <v>356</v>
      </c>
      <c r="R39" s="649">
        <v>150</v>
      </c>
      <c r="S39" s="649">
        <f>S38</f>
        <v>20</v>
      </c>
      <c r="T39" s="649">
        <f>T38</f>
        <v>-10</v>
      </c>
      <c r="U39" s="528">
        <f t="shared" ref="U39:U43" si="146">IF(U$37+R39&lt;=359,U$37+R39,U$37+R39-359)</f>
        <v>171</v>
      </c>
      <c r="V39" s="528">
        <f t="shared" ref="V39:V43" si="147">IF(V$37+S39&lt;=100,V$37+S39,V$37-S39)</f>
        <v>51</v>
      </c>
      <c r="W39" s="528">
        <f t="shared" ref="W39:W43" si="148">IF(W$37+T39&gt;=10,W$37+T39,W$37-T39)</f>
        <v>61</v>
      </c>
      <c r="X39" s="562">
        <f t="shared" si="61"/>
        <v>121</v>
      </c>
      <c r="Y39" s="562">
        <f t="shared" si="62"/>
        <v>130</v>
      </c>
      <c r="Z39" s="563">
        <f t="shared" si="63"/>
        <v>156</v>
      </c>
      <c r="AB39" s="1204"/>
      <c r="AC39" s="1214"/>
      <c r="AD39" s="1209" t="s">
        <v>356</v>
      </c>
      <c r="AE39" s="649">
        <v>150</v>
      </c>
      <c r="AF39" s="649">
        <f t="shared" si="116"/>
        <v>-10</v>
      </c>
      <c r="AG39" s="649">
        <f t="shared" si="92"/>
        <v>5</v>
      </c>
      <c r="AH39" s="528">
        <f t="shared" ref="AH39:AH43" si="149">IF(AH$37+AE39&lt;=359,AH$37+AE39,AH$37+AE39-359)</f>
        <v>171</v>
      </c>
      <c r="AI39" s="528">
        <f t="shared" ref="AI39:AI43" si="150">IF(AI$37+AF39&lt;=100,AI$37+AF39,AI$37-AF39)</f>
        <v>21</v>
      </c>
      <c r="AJ39" s="528">
        <f t="shared" ref="AJ39:AJ43" si="151">IF(AJ$37+AG39&gt;=10,AJ$37+AG39,AJ$37-AG39)</f>
        <v>76</v>
      </c>
      <c r="AK39" s="758">
        <f t="shared" si="64"/>
        <v>121</v>
      </c>
      <c r="AL39" s="758">
        <f t="shared" si="65"/>
        <v>54</v>
      </c>
      <c r="AM39" s="759">
        <f t="shared" si="66"/>
        <v>194</v>
      </c>
      <c r="AO39" s="1204"/>
      <c r="AP39" s="1214"/>
      <c r="AQ39" s="1209" t="s">
        <v>360</v>
      </c>
      <c r="AR39" s="649">
        <v>150</v>
      </c>
      <c r="AS39" s="695">
        <f>AS38</f>
        <v>20</v>
      </c>
      <c r="AT39" s="534">
        <f t="shared" si="117"/>
        <v>-10</v>
      </c>
      <c r="AU39" s="696">
        <f t="shared" si="138"/>
        <v>10</v>
      </c>
      <c r="AV39" s="695">
        <f>AV38</f>
        <v>-10</v>
      </c>
      <c r="AW39" s="534">
        <f t="shared" si="119"/>
        <v>5</v>
      </c>
      <c r="AX39" s="696">
        <f t="shared" si="139"/>
        <v>-5</v>
      </c>
      <c r="AY39" s="534">
        <f t="shared" si="140"/>
        <v>171</v>
      </c>
      <c r="AZ39" s="534">
        <f t="shared" si="141"/>
        <v>41</v>
      </c>
      <c r="BA39" s="534">
        <f t="shared" si="142"/>
        <v>66</v>
      </c>
      <c r="BB39" s="775">
        <f t="shared" si="67"/>
        <v>121</v>
      </c>
      <c r="BC39" s="775">
        <f t="shared" si="68"/>
        <v>105</v>
      </c>
      <c r="BD39" s="782">
        <f t="shared" si="69"/>
        <v>168</v>
      </c>
    </row>
    <row r="40" spans="2:76" x14ac:dyDescent="0.4">
      <c r="B40" s="1204"/>
      <c r="C40" s="1214"/>
      <c r="D40" s="1210"/>
      <c r="E40" s="650">
        <v>210</v>
      </c>
      <c r="F40" s="650">
        <f t="shared" ref="F40:F43" si="152">F39</f>
        <v>20</v>
      </c>
      <c r="G40" s="650">
        <f t="shared" ref="G40:G43" si="153">G39</f>
        <v>-10</v>
      </c>
      <c r="H40" s="529">
        <f t="shared" si="143"/>
        <v>231</v>
      </c>
      <c r="I40" s="529">
        <f t="shared" si="144"/>
        <v>51</v>
      </c>
      <c r="J40" s="529">
        <f t="shared" si="145"/>
        <v>61</v>
      </c>
      <c r="K40" s="564">
        <f t="shared" si="72"/>
        <v>164</v>
      </c>
      <c r="L40" s="564">
        <f t="shared" si="73"/>
        <v>130</v>
      </c>
      <c r="M40" s="565">
        <f t="shared" si="74"/>
        <v>156</v>
      </c>
      <c r="O40" s="1204"/>
      <c r="P40" s="1214"/>
      <c r="Q40" s="1210"/>
      <c r="R40" s="650">
        <v>210</v>
      </c>
      <c r="S40" s="650">
        <f t="shared" ref="S40:S43" si="154">S39</f>
        <v>20</v>
      </c>
      <c r="T40" s="650">
        <f t="shared" ref="T40:T43" si="155">T39</f>
        <v>-10</v>
      </c>
      <c r="U40" s="529">
        <f t="shared" si="146"/>
        <v>231</v>
      </c>
      <c r="V40" s="529">
        <f t="shared" si="147"/>
        <v>51</v>
      </c>
      <c r="W40" s="529">
        <f t="shared" si="148"/>
        <v>61</v>
      </c>
      <c r="X40" s="564">
        <f t="shared" si="61"/>
        <v>164</v>
      </c>
      <c r="Y40" s="564">
        <f t="shared" si="62"/>
        <v>130</v>
      </c>
      <c r="Z40" s="565">
        <f t="shared" si="63"/>
        <v>156</v>
      </c>
      <c r="AB40" s="1204"/>
      <c r="AC40" s="1214"/>
      <c r="AD40" s="1210"/>
      <c r="AE40" s="650">
        <v>210</v>
      </c>
      <c r="AF40" s="650">
        <f t="shared" si="116"/>
        <v>10</v>
      </c>
      <c r="AG40" s="650">
        <f t="shared" si="92"/>
        <v>-20</v>
      </c>
      <c r="AH40" s="529">
        <f t="shared" si="149"/>
        <v>231</v>
      </c>
      <c r="AI40" s="529">
        <f t="shared" si="150"/>
        <v>41</v>
      </c>
      <c r="AJ40" s="529">
        <f t="shared" si="151"/>
        <v>51</v>
      </c>
      <c r="AK40" s="760">
        <f t="shared" si="64"/>
        <v>164</v>
      </c>
      <c r="AL40" s="760">
        <f t="shared" si="65"/>
        <v>105</v>
      </c>
      <c r="AM40" s="761">
        <f t="shared" si="66"/>
        <v>130</v>
      </c>
      <c r="AO40" s="1204"/>
      <c r="AP40" s="1214"/>
      <c r="AQ40" s="1210"/>
      <c r="AR40" s="650">
        <v>210</v>
      </c>
      <c r="AS40" s="697">
        <f t="shared" ref="AS40:AS43" si="156">AS39</f>
        <v>20</v>
      </c>
      <c r="AT40" s="535">
        <f t="shared" si="117"/>
        <v>10</v>
      </c>
      <c r="AU40" s="698">
        <f t="shared" si="138"/>
        <v>30</v>
      </c>
      <c r="AV40" s="697">
        <f t="shared" ref="AV40:AV43" si="157">AV39</f>
        <v>-10</v>
      </c>
      <c r="AW40" s="535">
        <f t="shared" si="119"/>
        <v>-20</v>
      </c>
      <c r="AX40" s="698">
        <f t="shared" si="139"/>
        <v>-30</v>
      </c>
      <c r="AY40" s="535">
        <f t="shared" si="140"/>
        <v>231</v>
      </c>
      <c r="AZ40" s="535">
        <f t="shared" si="141"/>
        <v>61</v>
      </c>
      <c r="BA40" s="535">
        <f t="shared" si="142"/>
        <v>41</v>
      </c>
      <c r="BB40" s="687">
        <f t="shared" si="67"/>
        <v>164</v>
      </c>
      <c r="BC40" s="687">
        <f t="shared" si="68"/>
        <v>156</v>
      </c>
      <c r="BD40" s="688">
        <f t="shared" si="69"/>
        <v>105</v>
      </c>
    </row>
    <row r="41" spans="2:76" ht="17.399999999999999" customHeight="1" x14ac:dyDescent="0.4">
      <c r="B41" s="1204"/>
      <c r="C41" s="1214"/>
      <c r="D41" s="1209" t="s">
        <v>357</v>
      </c>
      <c r="E41" s="649">
        <v>120</v>
      </c>
      <c r="F41" s="649">
        <f t="shared" si="152"/>
        <v>20</v>
      </c>
      <c r="G41" s="649">
        <f t="shared" si="153"/>
        <v>-10</v>
      </c>
      <c r="H41" s="528">
        <f t="shared" si="143"/>
        <v>141</v>
      </c>
      <c r="I41" s="528">
        <f t="shared" si="144"/>
        <v>51</v>
      </c>
      <c r="J41" s="528">
        <f t="shared" si="145"/>
        <v>61</v>
      </c>
      <c r="K41" s="566">
        <f t="shared" si="72"/>
        <v>100</v>
      </c>
      <c r="L41" s="566">
        <f t="shared" si="73"/>
        <v>130</v>
      </c>
      <c r="M41" s="567">
        <f t="shared" si="74"/>
        <v>156</v>
      </c>
      <c r="O41" s="1204"/>
      <c r="P41" s="1214"/>
      <c r="Q41" s="1209" t="s">
        <v>357</v>
      </c>
      <c r="R41" s="649">
        <v>120</v>
      </c>
      <c r="S41" s="649">
        <f t="shared" si="154"/>
        <v>20</v>
      </c>
      <c r="T41" s="649">
        <f t="shared" si="155"/>
        <v>-10</v>
      </c>
      <c r="U41" s="528">
        <f t="shared" si="146"/>
        <v>141</v>
      </c>
      <c r="V41" s="528">
        <f t="shared" si="147"/>
        <v>51</v>
      </c>
      <c r="W41" s="528">
        <f t="shared" si="148"/>
        <v>61</v>
      </c>
      <c r="X41" s="566">
        <f t="shared" si="61"/>
        <v>100</v>
      </c>
      <c r="Y41" s="566">
        <f t="shared" si="62"/>
        <v>130</v>
      </c>
      <c r="Z41" s="567">
        <f t="shared" si="63"/>
        <v>156</v>
      </c>
      <c r="AB41" s="1204"/>
      <c r="AC41" s="1214"/>
      <c r="AD41" s="1209" t="s">
        <v>357</v>
      </c>
      <c r="AE41" s="649">
        <v>120</v>
      </c>
      <c r="AF41" s="649">
        <f t="shared" si="116"/>
        <v>30</v>
      </c>
      <c r="AG41" s="649">
        <f t="shared" si="92"/>
        <v>-30</v>
      </c>
      <c r="AH41" s="528">
        <f t="shared" si="149"/>
        <v>141</v>
      </c>
      <c r="AI41" s="528">
        <f t="shared" si="150"/>
        <v>61</v>
      </c>
      <c r="AJ41" s="528">
        <f t="shared" si="151"/>
        <v>41</v>
      </c>
      <c r="AK41" s="762">
        <f t="shared" si="64"/>
        <v>100</v>
      </c>
      <c r="AL41" s="762">
        <f t="shared" si="65"/>
        <v>156</v>
      </c>
      <c r="AM41" s="763">
        <f t="shared" si="66"/>
        <v>105</v>
      </c>
      <c r="AO41" s="1204"/>
      <c r="AP41" s="1214"/>
      <c r="AQ41" s="1209" t="s">
        <v>361</v>
      </c>
      <c r="AR41" s="649">
        <f>AR34</f>
        <v>130</v>
      </c>
      <c r="AS41" s="695">
        <f t="shared" si="156"/>
        <v>20</v>
      </c>
      <c r="AT41" s="534">
        <f t="shared" si="117"/>
        <v>30</v>
      </c>
      <c r="AU41" s="696">
        <f t="shared" si="138"/>
        <v>50</v>
      </c>
      <c r="AV41" s="695">
        <f t="shared" si="157"/>
        <v>-10</v>
      </c>
      <c r="AW41" s="534">
        <f t="shared" si="119"/>
        <v>-30</v>
      </c>
      <c r="AX41" s="696">
        <f t="shared" si="139"/>
        <v>-40</v>
      </c>
      <c r="AY41" s="534">
        <f t="shared" si="140"/>
        <v>151</v>
      </c>
      <c r="AZ41" s="534">
        <f t="shared" si="141"/>
        <v>81</v>
      </c>
      <c r="BA41" s="534">
        <f t="shared" si="142"/>
        <v>31</v>
      </c>
      <c r="BB41" s="771">
        <f t="shared" si="67"/>
        <v>107</v>
      </c>
      <c r="BC41" s="771">
        <f t="shared" si="68"/>
        <v>207</v>
      </c>
      <c r="BD41" s="783">
        <f t="shared" si="69"/>
        <v>79</v>
      </c>
    </row>
    <row r="42" spans="2:76" x14ac:dyDescent="0.4">
      <c r="B42" s="1204"/>
      <c r="C42" s="1214"/>
      <c r="D42" s="1211"/>
      <c r="E42" s="651">
        <v>180</v>
      </c>
      <c r="F42" s="651">
        <f t="shared" si="152"/>
        <v>20</v>
      </c>
      <c r="G42" s="651">
        <f t="shared" si="153"/>
        <v>-10</v>
      </c>
      <c r="H42" s="507">
        <f t="shared" si="143"/>
        <v>201</v>
      </c>
      <c r="I42" s="507">
        <f t="shared" si="144"/>
        <v>51</v>
      </c>
      <c r="J42" s="507">
        <f t="shared" si="145"/>
        <v>61</v>
      </c>
      <c r="K42" s="522">
        <f t="shared" si="72"/>
        <v>143</v>
      </c>
      <c r="L42" s="522">
        <f t="shared" si="73"/>
        <v>130</v>
      </c>
      <c r="M42" s="523">
        <f t="shared" si="74"/>
        <v>156</v>
      </c>
      <c r="O42" s="1204"/>
      <c r="P42" s="1214"/>
      <c r="Q42" s="1211"/>
      <c r="R42" s="651">
        <v>180</v>
      </c>
      <c r="S42" s="651">
        <f t="shared" si="154"/>
        <v>20</v>
      </c>
      <c r="T42" s="651">
        <f t="shared" si="155"/>
        <v>-10</v>
      </c>
      <c r="U42" s="507">
        <f t="shared" si="146"/>
        <v>201</v>
      </c>
      <c r="V42" s="507">
        <f t="shared" si="147"/>
        <v>51</v>
      </c>
      <c r="W42" s="507">
        <f t="shared" si="148"/>
        <v>61</v>
      </c>
      <c r="X42" s="522">
        <f t="shared" si="61"/>
        <v>143</v>
      </c>
      <c r="Y42" s="522">
        <f t="shared" si="62"/>
        <v>130</v>
      </c>
      <c r="Z42" s="523">
        <f t="shared" si="63"/>
        <v>156</v>
      </c>
      <c r="AB42" s="1204"/>
      <c r="AC42" s="1214"/>
      <c r="AD42" s="1211"/>
      <c r="AE42" s="651">
        <v>180</v>
      </c>
      <c r="AF42" s="651">
        <f t="shared" si="116"/>
        <v>25</v>
      </c>
      <c r="AG42" s="651">
        <f t="shared" si="92"/>
        <v>5</v>
      </c>
      <c r="AH42" s="507">
        <f t="shared" si="149"/>
        <v>201</v>
      </c>
      <c r="AI42" s="507">
        <f t="shared" si="150"/>
        <v>56</v>
      </c>
      <c r="AJ42" s="507">
        <f t="shared" si="151"/>
        <v>76</v>
      </c>
      <c r="AK42" s="764">
        <f t="shared" si="64"/>
        <v>143</v>
      </c>
      <c r="AL42" s="764">
        <f t="shared" si="65"/>
        <v>143</v>
      </c>
      <c r="AM42" s="765">
        <f t="shared" si="66"/>
        <v>194</v>
      </c>
      <c r="AO42" s="1204"/>
      <c r="AP42" s="1214"/>
      <c r="AQ42" s="1211"/>
      <c r="AR42" s="651">
        <v>180</v>
      </c>
      <c r="AS42" s="699">
        <f t="shared" si="156"/>
        <v>20</v>
      </c>
      <c r="AT42" s="533">
        <f t="shared" si="117"/>
        <v>25</v>
      </c>
      <c r="AU42" s="700">
        <f t="shared" si="138"/>
        <v>45</v>
      </c>
      <c r="AV42" s="699">
        <f t="shared" si="157"/>
        <v>-10</v>
      </c>
      <c r="AW42" s="533">
        <f t="shared" si="119"/>
        <v>5</v>
      </c>
      <c r="AX42" s="700">
        <f t="shared" si="139"/>
        <v>-5</v>
      </c>
      <c r="AY42" s="533">
        <f t="shared" si="140"/>
        <v>201</v>
      </c>
      <c r="AZ42" s="533">
        <f t="shared" si="141"/>
        <v>76</v>
      </c>
      <c r="BA42" s="533">
        <f t="shared" si="142"/>
        <v>66</v>
      </c>
      <c r="BB42" s="689">
        <f t="shared" si="67"/>
        <v>143</v>
      </c>
      <c r="BC42" s="689">
        <f t="shared" si="68"/>
        <v>194</v>
      </c>
      <c r="BD42" s="690">
        <f t="shared" si="69"/>
        <v>168</v>
      </c>
    </row>
    <row r="43" spans="2:76" ht="16.2" thickBot="1" x14ac:dyDescent="0.45">
      <c r="B43" s="1205"/>
      <c r="C43" s="1215"/>
      <c r="D43" s="1212"/>
      <c r="E43" s="652">
        <v>300</v>
      </c>
      <c r="F43" s="652">
        <f t="shared" si="152"/>
        <v>20</v>
      </c>
      <c r="G43" s="652">
        <f t="shared" si="153"/>
        <v>-10</v>
      </c>
      <c r="H43" s="511">
        <f t="shared" si="143"/>
        <v>321</v>
      </c>
      <c r="I43" s="511">
        <f t="shared" si="144"/>
        <v>51</v>
      </c>
      <c r="J43" s="511">
        <f t="shared" si="145"/>
        <v>61</v>
      </c>
      <c r="K43" s="524">
        <f t="shared" si="72"/>
        <v>228</v>
      </c>
      <c r="L43" s="524">
        <f t="shared" si="73"/>
        <v>130</v>
      </c>
      <c r="M43" s="525">
        <f t="shared" si="74"/>
        <v>156</v>
      </c>
      <c r="O43" s="1205"/>
      <c r="P43" s="1215"/>
      <c r="Q43" s="1212"/>
      <c r="R43" s="652">
        <v>300</v>
      </c>
      <c r="S43" s="652">
        <f t="shared" si="154"/>
        <v>20</v>
      </c>
      <c r="T43" s="652">
        <f t="shared" si="155"/>
        <v>-10</v>
      </c>
      <c r="U43" s="511">
        <f t="shared" si="146"/>
        <v>321</v>
      </c>
      <c r="V43" s="511">
        <f t="shared" si="147"/>
        <v>51</v>
      </c>
      <c r="W43" s="511">
        <f t="shared" si="148"/>
        <v>61</v>
      </c>
      <c r="X43" s="524">
        <f t="shared" si="61"/>
        <v>228</v>
      </c>
      <c r="Y43" s="524">
        <f t="shared" si="62"/>
        <v>130</v>
      </c>
      <c r="Z43" s="525">
        <f t="shared" si="63"/>
        <v>156</v>
      </c>
      <c r="AB43" s="1205"/>
      <c r="AC43" s="1215"/>
      <c r="AD43" s="1212"/>
      <c r="AE43" s="652">
        <v>300</v>
      </c>
      <c r="AF43" s="652">
        <f t="shared" si="116"/>
        <v>30</v>
      </c>
      <c r="AG43" s="652">
        <f t="shared" si="92"/>
        <v>-30</v>
      </c>
      <c r="AH43" s="511">
        <f t="shared" si="149"/>
        <v>321</v>
      </c>
      <c r="AI43" s="511">
        <f t="shared" si="150"/>
        <v>61</v>
      </c>
      <c r="AJ43" s="511">
        <f t="shared" si="151"/>
        <v>41</v>
      </c>
      <c r="AK43" s="766">
        <f t="shared" si="64"/>
        <v>228</v>
      </c>
      <c r="AL43" s="766">
        <f t="shared" si="65"/>
        <v>156</v>
      </c>
      <c r="AM43" s="767">
        <f t="shared" si="66"/>
        <v>105</v>
      </c>
      <c r="AO43" s="1205"/>
      <c r="AP43" s="1215"/>
      <c r="AQ43" s="1212"/>
      <c r="AR43" s="652">
        <f>AR41+180</f>
        <v>310</v>
      </c>
      <c r="AS43" s="701">
        <f t="shared" si="156"/>
        <v>20</v>
      </c>
      <c r="AT43" s="578">
        <f t="shared" si="117"/>
        <v>30</v>
      </c>
      <c r="AU43" s="702">
        <f t="shared" si="138"/>
        <v>50</v>
      </c>
      <c r="AV43" s="701">
        <f t="shared" si="157"/>
        <v>-10</v>
      </c>
      <c r="AW43" s="578">
        <f t="shared" si="119"/>
        <v>-30</v>
      </c>
      <c r="AX43" s="702">
        <f t="shared" si="139"/>
        <v>-40</v>
      </c>
      <c r="AY43" s="578">
        <f t="shared" si="140"/>
        <v>331</v>
      </c>
      <c r="AZ43" s="578">
        <f t="shared" si="141"/>
        <v>81</v>
      </c>
      <c r="BA43" s="578">
        <f t="shared" si="142"/>
        <v>31</v>
      </c>
      <c r="BB43" s="784">
        <f t="shared" si="67"/>
        <v>235</v>
      </c>
      <c r="BC43" s="784">
        <f t="shared" si="68"/>
        <v>207</v>
      </c>
      <c r="BD43" s="785">
        <f t="shared" si="69"/>
        <v>79</v>
      </c>
    </row>
    <row r="44" spans="2:76" ht="18" thickBot="1" x14ac:dyDescent="0.45">
      <c r="BC44"/>
      <c r="BQ44" s="526"/>
      <c r="BR44" s="526"/>
      <c r="BS44" s="526"/>
      <c r="BT44" s="526"/>
      <c r="BU44" s="526"/>
      <c r="BV44" s="526"/>
      <c r="BW44" s="526"/>
      <c r="BX44" s="526"/>
    </row>
    <row r="45" spans="2:76" ht="15.6" customHeight="1" thickBot="1" x14ac:dyDescent="0.45">
      <c r="B45" s="6" t="s">
        <v>374</v>
      </c>
      <c r="AN45" s="487"/>
      <c r="AO45" s="731" t="s">
        <v>378</v>
      </c>
      <c r="AP45" s="906" t="s">
        <v>380</v>
      </c>
      <c r="AQ45" s="906" t="s">
        <v>379</v>
      </c>
      <c r="AR45" s="1223" t="s">
        <v>354</v>
      </c>
      <c r="AS45" s="1223"/>
      <c r="AT45" s="1223"/>
      <c r="AU45" s="1223"/>
      <c r="AV45" s="1223"/>
      <c r="AW45" s="1223"/>
      <c r="AX45" s="1223"/>
      <c r="AY45" s="906" t="s">
        <v>252</v>
      </c>
      <c r="AZ45" s="906" t="s">
        <v>253</v>
      </c>
      <c r="BA45" s="906" t="s">
        <v>254</v>
      </c>
      <c r="BB45" s="906" t="s">
        <v>252</v>
      </c>
      <c r="BC45" s="906" t="s">
        <v>253</v>
      </c>
      <c r="BD45" s="906" t="s">
        <v>351</v>
      </c>
      <c r="BE45" s="906" t="s">
        <v>252</v>
      </c>
      <c r="BF45" s="906" t="s">
        <v>253</v>
      </c>
      <c r="BG45" s="906" t="s">
        <v>254</v>
      </c>
      <c r="BH45" s="906" t="s">
        <v>252</v>
      </c>
      <c r="BI45" s="906" t="s">
        <v>253</v>
      </c>
      <c r="BJ45" s="906" t="s">
        <v>351</v>
      </c>
      <c r="BK45" s="906" t="s">
        <v>252</v>
      </c>
      <c r="BL45" s="906" t="s">
        <v>253</v>
      </c>
      <c r="BM45" s="906" t="s">
        <v>254</v>
      </c>
      <c r="BN45" s="906" t="s">
        <v>252</v>
      </c>
      <c r="BO45" s="906" t="s">
        <v>253</v>
      </c>
      <c r="BP45" s="907" t="s">
        <v>376</v>
      </c>
      <c r="BQ45" s="526"/>
      <c r="BR45" s="526"/>
      <c r="BS45" s="526"/>
      <c r="BT45" s="526"/>
      <c r="BU45" s="526"/>
      <c r="BV45" s="526"/>
      <c r="BW45" s="526"/>
      <c r="BX45" s="526"/>
    </row>
    <row r="46" spans="2:76" s="526" customFormat="1" ht="15.6" customHeight="1" x14ac:dyDescent="0.4">
      <c r="B46" s="6"/>
      <c r="AO46" s="1196" t="s">
        <v>269</v>
      </c>
      <c r="AP46" s="1199" t="s">
        <v>353</v>
      </c>
      <c r="AQ46" s="1216" t="s">
        <v>377</v>
      </c>
      <c r="AR46" s="1216"/>
      <c r="AS46" s="1216"/>
      <c r="AT46" s="1216"/>
      <c r="AU46" s="1216"/>
      <c r="AV46" s="1216"/>
      <c r="AW46" s="1216"/>
      <c r="AX46" s="1216"/>
      <c r="AY46" s="1192" t="s">
        <v>383</v>
      </c>
      <c r="AZ46" s="1193"/>
      <c r="BA46" s="1193"/>
      <c r="BB46" s="1193"/>
      <c r="BC46" s="1193"/>
      <c r="BD46" s="1194"/>
      <c r="BE46" s="1192" t="s">
        <v>381</v>
      </c>
      <c r="BF46" s="1193"/>
      <c r="BG46" s="1193"/>
      <c r="BH46" s="1193"/>
      <c r="BI46" s="1193"/>
      <c r="BJ46" s="1194"/>
      <c r="BK46" s="1192" t="s">
        <v>384</v>
      </c>
      <c r="BL46" s="1193"/>
      <c r="BM46" s="1193"/>
      <c r="BN46" s="1193"/>
      <c r="BO46" s="1193"/>
      <c r="BP46" s="1195"/>
    </row>
    <row r="47" spans="2:76" ht="15.6" customHeight="1" x14ac:dyDescent="0.4">
      <c r="B47" s="6" t="s">
        <v>375</v>
      </c>
      <c r="AN47" s="487"/>
      <c r="AO47" s="1197"/>
      <c r="AP47" s="1200"/>
      <c r="AQ47" s="1218" t="s">
        <v>358</v>
      </c>
      <c r="AR47" s="1218"/>
      <c r="AS47" s="1218"/>
      <c r="AT47" s="1218"/>
      <c r="AU47" s="1218"/>
      <c r="AV47" s="1218"/>
      <c r="AW47" s="1218"/>
      <c r="AX47" s="1218"/>
      <c r="AY47" s="790">
        <v>29</v>
      </c>
      <c r="AZ47" s="790">
        <v>46</v>
      </c>
      <c r="BA47" s="790">
        <v>94</v>
      </c>
      <c r="BB47" s="791">
        <f t="shared" ref="BB47:BB77" si="158">ROUND(AY47/359*255,0)</f>
        <v>21</v>
      </c>
      <c r="BC47" s="791">
        <f t="shared" ref="BC47:BC77" si="159">ROUND(AZ47/100*255,0)</f>
        <v>117</v>
      </c>
      <c r="BD47" s="791">
        <f t="shared" ref="BD47:BD77" si="160">ROUND(BA47/100*255,0)</f>
        <v>240</v>
      </c>
      <c r="BE47" s="790">
        <v>29</v>
      </c>
      <c r="BF47" s="790">
        <v>30</v>
      </c>
      <c r="BG47" s="790">
        <v>80</v>
      </c>
      <c r="BH47" s="792">
        <f t="shared" ref="BH47:BH77" si="161">ROUND(BE47/359*255,0)</f>
        <v>21</v>
      </c>
      <c r="BI47" s="792">
        <f t="shared" ref="BI47:BI77" si="162">ROUND(BF47/100*255,0)</f>
        <v>77</v>
      </c>
      <c r="BJ47" s="792">
        <f t="shared" ref="BJ47:BJ77" si="163">ROUND(BG47/100*255,0)</f>
        <v>204</v>
      </c>
      <c r="BK47" s="790">
        <v>29</v>
      </c>
      <c r="BL47" s="790">
        <v>21</v>
      </c>
      <c r="BM47" s="790">
        <v>82</v>
      </c>
      <c r="BN47" s="793">
        <f t="shared" ref="BN47:BN77" si="164">ROUND(BK47/359*255,0)</f>
        <v>21</v>
      </c>
      <c r="BO47" s="793">
        <f t="shared" ref="BO47:BO77" si="165">ROUND(BL47/100*255,0)</f>
        <v>54</v>
      </c>
      <c r="BP47" s="864">
        <f t="shared" ref="BP47:BP77" si="166">ROUND(BM47/100*255,0)</f>
        <v>209</v>
      </c>
      <c r="BQ47" s="526"/>
      <c r="BR47" s="526"/>
      <c r="BS47" s="526"/>
      <c r="BT47" s="526"/>
      <c r="BU47" s="526"/>
      <c r="BV47" s="526"/>
      <c r="BW47" s="526"/>
      <c r="BX47" s="526"/>
    </row>
    <row r="48" spans="2:76" ht="15.6" customHeight="1" x14ac:dyDescent="0.4">
      <c r="B48" s="4" t="s">
        <v>341</v>
      </c>
      <c r="H48" s="6"/>
      <c r="AN48" s="487"/>
      <c r="AO48" s="1197"/>
      <c r="AP48" s="1200"/>
      <c r="AQ48" s="789" t="s">
        <v>344</v>
      </c>
      <c r="AR48" s="794">
        <v>175</v>
      </c>
      <c r="AS48" s="790">
        <v>20</v>
      </c>
      <c r="AT48" s="790">
        <v>20</v>
      </c>
      <c r="AU48" s="794">
        <f>AS48+AT48</f>
        <v>40</v>
      </c>
      <c r="AV48" s="790">
        <v>-10</v>
      </c>
      <c r="AW48" s="790">
        <v>-30</v>
      </c>
      <c r="AX48" s="794">
        <f>AV48+AW48</f>
        <v>-40</v>
      </c>
      <c r="AY48" s="790">
        <f t="shared" ref="AY48:AY53" si="167">IF(AY$47+$AR48&lt;=359,AY$47+$AR48,AY$47+$AR48-359)</f>
        <v>204</v>
      </c>
      <c r="AZ48" s="790">
        <f t="shared" ref="AZ48:AZ53" si="168">IF(AZ$47+$AU48&lt;=100,AZ$47+$AU48,AZ$47-$AU48)</f>
        <v>86</v>
      </c>
      <c r="BA48" s="790">
        <f t="shared" ref="BA48:BA53" si="169">IF(BA$47+$AX48&gt;=10,BA$47+$AX48,BA$47-$AX48)</f>
        <v>54</v>
      </c>
      <c r="BB48" s="795">
        <f t="shared" si="158"/>
        <v>145</v>
      </c>
      <c r="BC48" s="795">
        <f t="shared" si="159"/>
        <v>219</v>
      </c>
      <c r="BD48" s="795">
        <f t="shared" si="160"/>
        <v>138</v>
      </c>
      <c r="BE48" s="790">
        <f t="shared" ref="BE48:BE53" si="170">IF(BE$47+$AR48&lt;=359,BE$47+$AR48,BE$47+$AR48-359)</f>
        <v>204</v>
      </c>
      <c r="BF48" s="790">
        <f t="shared" ref="BF48:BF53" si="171">IF(BF$47+$AU48&lt;=100,BF$47+$AU48,BF$47-$AU48)</f>
        <v>70</v>
      </c>
      <c r="BG48" s="790">
        <f>IF(BG$47+$AX48&gt;=10,BG$47+$AX48,BG$47-$AX48)</f>
        <v>40</v>
      </c>
      <c r="BH48" s="796">
        <f t="shared" si="161"/>
        <v>145</v>
      </c>
      <c r="BI48" s="796">
        <f t="shared" si="162"/>
        <v>179</v>
      </c>
      <c r="BJ48" s="796">
        <f t="shared" si="163"/>
        <v>102</v>
      </c>
      <c r="BK48" s="790">
        <f t="shared" ref="BK48:BK53" si="172">IF(BK$47+$AR48&lt;=359,BK$47+$AR48,BK$47+$AR48-359)</f>
        <v>204</v>
      </c>
      <c r="BL48" s="790">
        <f t="shared" ref="BL48:BL53" si="173">IF(BL$47+$AU48&lt;=100,BL$47+$AU48,BL$47-$AU48)</f>
        <v>61</v>
      </c>
      <c r="BM48" s="790">
        <f>IF(BM$47+$AX48&gt;=10,BM$47+$AX48,BM$47-$AX48)</f>
        <v>42</v>
      </c>
      <c r="BN48" s="797">
        <f t="shared" si="164"/>
        <v>145</v>
      </c>
      <c r="BO48" s="797">
        <f t="shared" si="165"/>
        <v>156</v>
      </c>
      <c r="BP48" s="865">
        <f t="shared" si="166"/>
        <v>107</v>
      </c>
      <c r="BQ48" s="526"/>
      <c r="BR48" s="526"/>
      <c r="BS48" s="526"/>
      <c r="BT48" s="526"/>
      <c r="BU48" s="526"/>
      <c r="BV48" s="526"/>
      <c r="BW48" s="526"/>
      <c r="BX48" s="526"/>
    </row>
    <row r="49" spans="1:76" ht="15.6" customHeight="1" x14ac:dyDescent="0.4">
      <c r="A49" s="526"/>
      <c r="B49" s="4" t="s">
        <v>340</v>
      </c>
      <c r="C49" s="526"/>
      <c r="D49" s="526"/>
      <c r="E49" s="526"/>
      <c r="F49" s="526"/>
      <c r="H49" s="6"/>
      <c r="AN49" s="908"/>
      <c r="AO49" s="1197"/>
      <c r="AP49" s="1200"/>
      <c r="AQ49" s="1217" t="s">
        <v>356</v>
      </c>
      <c r="AR49" s="794">
        <v>30</v>
      </c>
      <c r="AS49" s="790">
        <f>AS48</f>
        <v>20</v>
      </c>
      <c r="AT49" s="790">
        <v>-10</v>
      </c>
      <c r="AU49" s="794">
        <f t="shared" ref="AU49:AU53" si="174">AS49+AT49</f>
        <v>10</v>
      </c>
      <c r="AV49" s="790">
        <f>AV48</f>
        <v>-10</v>
      </c>
      <c r="AW49" s="790">
        <v>-5</v>
      </c>
      <c r="AX49" s="794">
        <f t="shared" ref="AX49:AX53" si="175">AV49+AW49</f>
        <v>-15</v>
      </c>
      <c r="AY49" s="790">
        <f t="shared" si="167"/>
        <v>59</v>
      </c>
      <c r="AZ49" s="790">
        <f t="shared" si="168"/>
        <v>56</v>
      </c>
      <c r="BA49" s="790">
        <f t="shared" si="169"/>
        <v>79</v>
      </c>
      <c r="BB49" s="798">
        <f t="shared" si="158"/>
        <v>42</v>
      </c>
      <c r="BC49" s="798">
        <f t="shared" si="159"/>
        <v>143</v>
      </c>
      <c r="BD49" s="798">
        <f t="shared" si="160"/>
        <v>201</v>
      </c>
      <c r="BE49" s="790">
        <f t="shared" si="170"/>
        <v>59</v>
      </c>
      <c r="BF49" s="790">
        <f t="shared" si="171"/>
        <v>40</v>
      </c>
      <c r="BG49" s="790">
        <f t="shared" ref="BG49:BG53" si="176">IF(BG$47+$AX49&gt;=10,BG$47+$AX49,BG$47-$AX49)</f>
        <v>65</v>
      </c>
      <c r="BH49" s="799">
        <f t="shared" si="161"/>
        <v>42</v>
      </c>
      <c r="BI49" s="799">
        <f t="shared" si="162"/>
        <v>102</v>
      </c>
      <c r="BJ49" s="799">
        <f t="shared" si="163"/>
        <v>166</v>
      </c>
      <c r="BK49" s="790">
        <f t="shared" si="172"/>
        <v>59</v>
      </c>
      <c r="BL49" s="790">
        <f t="shared" si="173"/>
        <v>31</v>
      </c>
      <c r="BM49" s="790">
        <f t="shared" ref="BM49:BM53" si="177">IF(BM$47+$AX49&gt;=10,BM$47+$AX49,BM$47-$AX49)</f>
        <v>67</v>
      </c>
      <c r="BN49" s="800">
        <f t="shared" si="164"/>
        <v>42</v>
      </c>
      <c r="BO49" s="800">
        <f t="shared" si="165"/>
        <v>79</v>
      </c>
      <c r="BP49" s="866">
        <f t="shared" si="166"/>
        <v>171</v>
      </c>
      <c r="BQ49" s="526"/>
      <c r="BR49" s="526"/>
      <c r="BS49" s="526"/>
      <c r="BT49" s="526"/>
      <c r="BU49" s="526"/>
      <c r="BV49" s="526"/>
      <c r="BW49" s="526"/>
      <c r="BX49" s="526"/>
    </row>
    <row r="50" spans="1:76" ht="15.6" customHeight="1" x14ac:dyDescent="0.4">
      <c r="A50" s="526"/>
      <c r="B50" s="526"/>
      <c r="C50" s="526"/>
      <c r="D50" s="526"/>
      <c r="E50" s="526"/>
      <c r="F50" s="526"/>
      <c r="G50" s="526"/>
      <c r="H50" s="526"/>
      <c r="I50" s="526"/>
      <c r="J50" s="526"/>
      <c r="K50" s="526"/>
      <c r="L50" s="526"/>
      <c r="M50" s="526"/>
      <c r="N50" s="526"/>
      <c r="AN50" s="908"/>
      <c r="AO50" s="1197"/>
      <c r="AP50" s="1200"/>
      <c r="AQ50" s="1217"/>
      <c r="AR50" s="794">
        <v>330</v>
      </c>
      <c r="AS50" s="790">
        <f t="shared" ref="AS50:AS53" si="178">AS49</f>
        <v>20</v>
      </c>
      <c r="AT50" s="790">
        <v>10</v>
      </c>
      <c r="AU50" s="794">
        <f t="shared" si="174"/>
        <v>30</v>
      </c>
      <c r="AV50" s="790">
        <f t="shared" ref="AV50:AV53" si="179">AV49</f>
        <v>-10</v>
      </c>
      <c r="AW50" s="790">
        <v>-20</v>
      </c>
      <c r="AX50" s="794">
        <f t="shared" si="175"/>
        <v>-30</v>
      </c>
      <c r="AY50" s="790">
        <f t="shared" si="167"/>
        <v>359</v>
      </c>
      <c r="AZ50" s="790">
        <f t="shared" si="168"/>
        <v>76</v>
      </c>
      <c r="BA50" s="790">
        <f t="shared" si="169"/>
        <v>64</v>
      </c>
      <c r="BB50" s="801">
        <f t="shared" si="158"/>
        <v>255</v>
      </c>
      <c r="BC50" s="801">
        <f t="shared" si="159"/>
        <v>194</v>
      </c>
      <c r="BD50" s="801">
        <f t="shared" si="160"/>
        <v>163</v>
      </c>
      <c r="BE50" s="790">
        <f t="shared" si="170"/>
        <v>359</v>
      </c>
      <c r="BF50" s="790">
        <f t="shared" si="171"/>
        <v>60</v>
      </c>
      <c r="BG50" s="790">
        <f t="shared" si="176"/>
        <v>50</v>
      </c>
      <c r="BH50" s="802">
        <f t="shared" si="161"/>
        <v>255</v>
      </c>
      <c r="BI50" s="802">
        <f t="shared" si="162"/>
        <v>153</v>
      </c>
      <c r="BJ50" s="802">
        <f t="shared" si="163"/>
        <v>128</v>
      </c>
      <c r="BK50" s="790">
        <f t="shared" si="172"/>
        <v>359</v>
      </c>
      <c r="BL50" s="790">
        <f t="shared" si="173"/>
        <v>51</v>
      </c>
      <c r="BM50" s="790">
        <f t="shared" si="177"/>
        <v>52</v>
      </c>
      <c r="BN50" s="803">
        <f t="shared" si="164"/>
        <v>255</v>
      </c>
      <c r="BO50" s="803">
        <f t="shared" si="165"/>
        <v>130</v>
      </c>
      <c r="BP50" s="867">
        <f t="shared" si="166"/>
        <v>133</v>
      </c>
      <c r="BQ50" s="526"/>
      <c r="BR50" s="526"/>
      <c r="BS50" s="526"/>
      <c r="BT50" s="526"/>
      <c r="BU50" s="526"/>
      <c r="BV50" s="526"/>
      <c r="BW50" s="526"/>
      <c r="BX50" s="526"/>
    </row>
    <row r="51" spans="1:76" ht="15.6" customHeight="1" x14ac:dyDescent="0.4">
      <c r="A51" s="526"/>
      <c r="B51" s="526"/>
      <c r="C51" s="526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N51" s="908"/>
      <c r="AO51" s="1197"/>
      <c r="AP51" s="1200"/>
      <c r="AQ51" s="1217" t="s">
        <v>357</v>
      </c>
      <c r="AR51" s="794">
        <v>50</v>
      </c>
      <c r="AS51" s="790">
        <f t="shared" si="178"/>
        <v>20</v>
      </c>
      <c r="AT51" s="790">
        <v>30</v>
      </c>
      <c r="AU51" s="794">
        <f t="shared" si="174"/>
        <v>50</v>
      </c>
      <c r="AV51" s="790">
        <f t="shared" si="179"/>
        <v>-10</v>
      </c>
      <c r="AW51" s="790">
        <v>-30</v>
      </c>
      <c r="AX51" s="794">
        <f t="shared" si="175"/>
        <v>-40</v>
      </c>
      <c r="AY51" s="790">
        <f t="shared" si="167"/>
        <v>79</v>
      </c>
      <c r="AZ51" s="790">
        <f t="shared" si="168"/>
        <v>96</v>
      </c>
      <c r="BA51" s="790">
        <f t="shared" si="169"/>
        <v>54</v>
      </c>
      <c r="BB51" s="804">
        <f t="shared" si="158"/>
        <v>56</v>
      </c>
      <c r="BC51" s="804">
        <f t="shared" si="159"/>
        <v>245</v>
      </c>
      <c r="BD51" s="804">
        <f t="shared" si="160"/>
        <v>138</v>
      </c>
      <c r="BE51" s="790">
        <f t="shared" si="170"/>
        <v>79</v>
      </c>
      <c r="BF51" s="790">
        <f t="shared" si="171"/>
        <v>80</v>
      </c>
      <c r="BG51" s="790">
        <f t="shared" si="176"/>
        <v>40</v>
      </c>
      <c r="BH51" s="805">
        <f t="shared" si="161"/>
        <v>56</v>
      </c>
      <c r="BI51" s="805">
        <f t="shared" si="162"/>
        <v>204</v>
      </c>
      <c r="BJ51" s="805">
        <f t="shared" si="163"/>
        <v>102</v>
      </c>
      <c r="BK51" s="790">
        <f t="shared" si="172"/>
        <v>79</v>
      </c>
      <c r="BL51" s="790">
        <f t="shared" si="173"/>
        <v>71</v>
      </c>
      <c r="BM51" s="790">
        <f t="shared" si="177"/>
        <v>42</v>
      </c>
      <c r="BN51" s="806">
        <f t="shared" si="164"/>
        <v>56</v>
      </c>
      <c r="BO51" s="806">
        <f t="shared" si="165"/>
        <v>181</v>
      </c>
      <c r="BP51" s="868">
        <f t="shared" si="166"/>
        <v>107</v>
      </c>
      <c r="BQ51" s="526"/>
      <c r="BR51" s="526"/>
      <c r="BS51" s="526"/>
      <c r="BT51" s="526"/>
      <c r="BU51" s="526"/>
      <c r="BV51" s="526"/>
      <c r="BW51" s="526"/>
      <c r="BX51" s="526"/>
    </row>
    <row r="52" spans="1:76" ht="15.6" customHeight="1" x14ac:dyDescent="0.4">
      <c r="A52" s="526"/>
      <c r="B52" s="526"/>
      <c r="C52" s="526"/>
      <c r="D52" s="526"/>
      <c r="E52" s="526"/>
      <c r="F52" s="526"/>
      <c r="G52" s="526"/>
      <c r="H52" s="526"/>
      <c r="I52" s="526"/>
      <c r="J52" s="526"/>
      <c r="K52" s="526"/>
      <c r="L52" s="526"/>
      <c r="M52" s="526"/>
      <c r="N52" s="526"/>
      <c r="O52" s="52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N52" s="908"/>
      <c r="AO52" s="1197"/>
      <c r="AP52" s="1200"/>
      <c r="AQ52" s="1217"/>
      <c r="AR52" s="794">
        <v>180</v>
      </c>
      <c r="AS52" s="790">
        <f t="shared" si="178"/>
        <v>20</v>
      </c>
      <c r="AT52" s="790">
        <v>25</v>
      </c>
      <c r="AU52" s="794">
        <f t="shared" si="174"/>
        <v>45</v>
      </c>
      <c r="AV52" s="790">
        <f t="shared" si="179"/>
        <v>-10</v>
      </c>
      <c r="AW52" s="790">
        <v>-5</v>
      </c>
      <c r="AX52" s="794">
        <f t="shared" si="175"/>
        <v>-15</v>
      </c>
      <c r="AY52" s="790">
        <f t="shared" si="167"/>
        <v>209</v>
      </c>
      <c r="AZ52" s="790">
        <f t="shared" si="168"/>
        <v>91</v>
      </c>
      <c r="BA52" s="790">
        <f t="shared" si="169"/>
        <v>79</v>
      </c>
      <c r="BB52" s="807">
        <f t="shared" si="158"/>
        <v>148</v>
      </c>
      <c r="BC52" s="807">
        <f t="shared" si="159"/>
        <v>232</v>
      </c>
      <c r="BD52" s="807">
        <f t="shared" si="160"/>
        <v>201</v>
      </c>
      <c r="BE52" s="790">
        <f t="shared" si="170"/>
        <v>209</v>
      </c>
      <c r="BF52" s="790">
        <f t="shared" si="171"/>
        <v>75</v>
      </c>
      <c r="BG52" s="790">
        <f t="shared" si="176"/>
        <v>65</v>
      </c>
      <c r="BH52" s="808">
        <f t="shared" si="161"/>
        <v>148</v>
      </c>
      <c r="BI52" s="808">
        <f t="shared" si="162"/>
        <v>191</v>
      </c>
      <c r="BJ52" s="808">
        <f t="shared" si="163"/>
        <v>166</v>
      </c>
      <c r="BK52" s="790">
        <f t="shared" si="172"/>
        <v>209</v>
      </c>
      <c r="BL52" s="790">
        <f t="shared" si="173"/>
        <v>66</v>
      </c>
      <c r="BM52" s="790">
        <f t="shared" si="177"/>
        <v>67</v>
      </c>
      <c r="BN52" s="809">
        <f t="shared" si="164"/>
        <v>148</v>
      </c>
      <c r="BO52" s="809">
        <f t="shared" si="165"/>
        <v>168</v>
      </c>
      <c r="BP52" s="869">
        <f t="shared" si="166"/>
        <v>171</v>
      </c>
      <c r="BQ52" s="526"/>
      <c r="BR52" s="526"/>
      <c r="BS52" s="526"/>
      <c r="BT52" s="526"/>
      <c r="BU52" s="526"/>
      <c r="BV52" s="526"/>
      <c r="BW52" s="526"/>
      <c r="BX52" s="526"/>
    </row>
    <row r="53" spans="1:76" ht="15.6" customHeight="1" thickBot="1" x14ac:dyDescent="0.45">
      <c r="A53" s="526"/>
      <c r="B53" s="526"/>
      <c r="C53" s="526"/>
      <c r="D53" s="526"/>
      <c r="E53" s="526"/>
      <c r="F53" s="526"/>
      <c r="G53" s="526"/>
      <c r="H53" s="526"/>
      <c r="I53" s="526"/>
      <c r="J53" s="526"/>
      <c r="K53" s="526"/>
      <c r="L53" s="526"/>
      <c r="M53" s="526"/>
      <c r="N53" s="526"/>
      <c r="O53" s="526"/>
      <c r="AN53" s="908"/>
      <c r="AO53" s="1197"/>
      <c r="AP53" s="1201"/>
      <c r="AQ53" s="1224"/>
      <c r="AR53" s="870">
        <f>AR51+180</f>
        <v>230</v>
      </c>
      <c r="AS53" s="871">
        <f t="shared" si="178"/>
        <v>20</v>
      </c>
      <c r="AT53" s="871">
        <f>AT51</f>
        <v>30</v>
      </c>
      <c r="AU53" s="870">
        <f t="shared" si="174"/>
        <v>50</v>
      </c>
      <c r="AV53" s="871">
        <f t="shared" si="179"/>
        <v>-10</v>
      </c>
      <c r="AW53" s="871">
        <f>AW51</f>
        <v>-30</v>
      </c>
      <c r="AX53" s="870">
        <f t="shared" si="175"/>
        <v>-40</v>
      </c>
      <c r="AY53" s="871">
        <f t="shared" si="167"/>
        <v>259</v>
      </c>
      <c r="AZ53" s="871">
        <f t="shared" si="168"/>
        <v>96</v>
      </c>
      <c r="BA53" s="871">
        <f t="shared" si="169"/>
        <v>54</v>
      </c>
      <c r="BB53" s="872">
        <f t="shared" si="158"/>
        <v>184</v>
      </c>
      <c r="BC53" s="872">
        <f t="shared" si="159"/>
        <v>245</v>
      </c>
      <c r="BD53" s="872">
        <f t="shared" si="160"/>
        <v>138</v>
      </c>
      <c r="BE53" s="871">
        <f t="shared" si="170"/>
        <v>259</v>
      </c>
      <c r="BF53" s="871">
        <f t="shared" si="171"/>
        <v>80</v>
      </c>
      <c r="BG53" s="871">
        <f t="shared" si="176"/>
        <v>40</v>
      </c>
      <c r="BH53" s="873">
        <f t="shared" si="161"/>
        <v>184</v>
      </c>
      <c r="BI53" s="873">
        <f t="shared" si="162"/>
        <v>204</v>
      </c>
      <c r="BJ53" s="873">
        <f t="shared" si="163"/>
        <v>102</v>
      </c>
      <c r="BK53" s="871">
        <f t="shared" si="172"/>
        <v>259</v>
      </c>
      <c r="BL53" s="871">
        <f t="shared" si="173"/>
        <v>71</v>
      </c>
      <c r="BM53" s="871">
        <f t="shared" si="177"/>
        <v>42</v>
      </c>
      <c r="BN53" s="874">
        <f t="shared" si="164"/>
        <v>184</v>
      </c>
      <c r="BO53" s="874">
        <f t="shared" si="165"/>
        <v>181</v>
      </c>
      <c r="BP53" s="875">
        <f t="shared" si="166"/>
        <v>107</v>
      </c>
      <c r="BQ53" s="526"/>
      <c r="BR53" s="526"/>
      <c r="BS53" s="526"/>
      <c r="BT53" s="526"/>
      <c r="BU53" s="526"/>
      <c r="BV53" s="526"/>
      <c r="BW53" s="526"/>
      <c r="BX53" s="526"/>
    </row>
    <row r="54" spans="1:76" s="526" customFormat="1" ht="15.6" customHeight="1" x14ac:dyDescent="0.4">
      <c r="AO54" s="1197"/>
      <c r="AP54" s="1199" t="s">
        <v>76</v>
      </c>
      <c r="AQ54" s="1216" t="s">
        <v>377</v>
      </c>
      <c r="AR54" s="1216"/>
      <c r="AS54" s="1216"/>
      <c r="AT54" s="1216"/>
      <c r="AU54" s="1216"/>
      <c r="AV54" s="1216"/>
      <c r="AW54" s="1216"/>
      <c r="AX54" s="1216"/>
      <c r="AY54" s="1192" t="s">
        <v>385</v>
      </c>
      <c r="AZ54" s="1193"/>
      <c r="BA54" s="1193"/>
      <c r="BB54" s="1193"/>
      <c r="BC54" s="1193"/>
      <c r="BD54" s="1194"/>
      <c r="BE54" s="1192" t="s">
        <v>381</v>
      </c>
      <c r="BF54" s="1193"/>
      <c r="BG54" s="1193"/>
      <c r="BH54" s="1193"/>
      <c r="BI54" s="1193"/>
      <c r="BJ54" s="1194"/>
      <c r="BK54" s="1192" t="s">
        <v>386</v>
      </c>
      <c r="BL54" s="1193"/>
      <c r="BM54" s="1193"/>
      <c r="BN54" s="1193"/>
      <c r="BO54" s="1193"/>
      <c r="BP54" s="1195"/>
    </row>
    <row r="55" spans="1:76" ht="15.6" customHeight="1" x14ac:dyDescent="0.4">
      <c r="A55" s="526"/>
      <c r="B55" s="526"/>
      <c r="C55" s="526"/>
      <c r="D55" s="526"/>
      <c r="E55" s="526"/>
      <c r="F55" s="526"/>
      <c r="G55" s="526"/>
      <c r="H55" s="526"/>
      <c r="I55" s="526"/>
      <c r="J55" s="526"/>
      <c r="K55" s="526"/>
      <c r="L55" s="526"/>
      <c r="M55" s="526"/>
      <c r="N55" s="526"/>
      <c r="O55" s="526"/>
      <c r="AN55" s="487"/>
      <c r="AO55" s="1197"/>
      <c r="AP55" s="1200"/>
      <c r="AQ55" s="1218" t="s">
        <v>355</v>
      </c>
      <c r="AR55" s="1218"/>
      <c r="AS55" s="1218"/>
      <c r="AT55" s="1218"/>
      <c r="AU55" s="1218"/>
      <c r="AV55" s="1218"/>
      <c r="AW55" s="1218"/>
      <c r="AX55" s="1218"/>
      <c r="AY55" s="790">
        <v>29</v>
      </c>
      <c r="AZ55" s="790">
        <v>46</v>
      </c>
      <c r="BA55" s="790">
        <v>70</v>
      </c>
      <c r="BB55" s="810">
        <f t="shared" si="158"/>
        <v>21</v>
      </c>
      <c r="BC55" s="810">
        <f t="shared" si="159"/>
        <v>117</v>
      </c>
      <c r="BD55" s="810">
        <f t="shared" si="160"/>
        <v>179</v>
      </c>
      <c r="BE55" s="790">
        <v>29</v>
      </c>
      <c r="BF55" s="790">
        <v>34</v>
      </c>
      <c r="BG55" s="790">
        <v>70</v>
      </c>
      <c r="BH55" s="811">
        <f t="shared" si="161"/>
        <v>21</v>
      </c>
      <c r="BI55" s="811">
        <f t="shared" si="162"/>
        <v>87</v>
      </c>
      <c r="BJ55" s="811">
        <f t="shared" si="163"/>
        <v>179</v>
      </c>
      <c r="BK55" s="790">
        <v>29</v>
      </c>
      <c r="BL55" s="790">
        <v>21</v>
      </c>
      <c r="BM55" s="790">
        <v>57</v>
      </c>
      <c r="BN55" s="812">
        <f t="shared" si="164"/>
        <v>21</v>
      </c>
      <c r="BO55" s="812">
        <f t="shared" si="165"/>
        <v>54</v>
      </c>
      <c r="BP55" s="876">
        <f t="shared" si="166"/>
        <v>145</v>
      </c>
      <c r="BQ55" s="526"/>
      <c r="BR55" s="526"/>
      <c r="BS55" s="526"/>
      <c r="BT55" s="526"/>
      <c r="BU55" s="526"/>
      <c r="BV55" s="526"/>
      <c r="BW55" s="526"/>
      <c r="BX55" s="526"/>
    </row>
    <row r="56" spans="1:76" ht="15.6" customHeight="1" x14ac:dyDescent="0.4">
      <c r="A56" s="526"/>
      <c r="B56" s="526"/>
      <c r="C56" s="526"/>
      <c r="D56" s="526"/>
      <c r="E56" s="526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AN56" s="487"/>
      <c r="AO56" s="1197"/>
      <c r="AP56" s="1200"/>
      <c r="AQ56" s="789" t="s">
        <v>359</v>
      </c>
      <c r="AR56" s="794">
        <v>175</v>
      </c>
      <c r="AS56" s="790">
        <f>-AS48</f>
        <v>-20</v>
      </c>
      <c r="AT56" s="790">
        <f t="shared" ref="AT56:AT61" si="180">AT48</f>
        <v>20</v>
      </c>
      <c r="AU56" s="794">
        <f t="shared" ref="AU56:AU61" si="181">AS56+AT56</f>
        <v>0</v>
      </c>
      <c r="AV56" s="790">
        <f>-AV48</f>
        <v>10</v>
      </c>
      <c r="AW56" s="790">
        <f t="shared" ref="AW56:AW61" si="182">AW48</f>
        <v>-30</v>
      </c>
      <c r="AX56" s="794">
        <f t="shared" ref="AX56:AX61" si="183">AV56+AW56</f>
        <v>-20</v>
      </c>
      <c r="AY56" s="790">
        <f t="shared" ref="AY56:AY61" si="184">IF(AY$55+$AR56&lt;=359,AY$55+$AR56,AY$55+$AR56-359)</f>
        <v>204</v>
      </c>
      <c r="AZ56" s="790">
        <f>IF(AZ$55+$AU56&lt;=100,AZ$55+$AU56,AZ$55-$AU56)</f>
        <v>46</v>
      </c>
      <c r="BA56" s="790">
        <f>IF(BA$55+$AX56&gt;=10,BA$55+$AX56,BA$55-$AX56)</f>
        <v>50</v>
      </c>
      <c r="BB56" s="813">
        <f t="shared" si="158"/>
        <v>145</v>
      </c>
      <c r="BC56" s="813">
        <f t="shared" si="159"/>
        <v>117</v>
      </c>
      <c r="BD56" s="813">
        <f t="shared" si="160"/>
        <v>128</v>
      </c>
      <c r="BE56" s="790">
        <f t="shared" ref="BE56:BE61" si="185">IF(BE$55+$AR56&lt;=359,BE$55+$AR56,BE$55+$AR56-359)</f>
        <v>204</v>
      </c>
      <c r="BF56" s="790">
        <f>IF(BF$55+$AU56&lt;=100,BF$55+$AU56,BF$55-$AU56)</f>
        <v>34</v>
      </c>
      <c r="BG56" s="790">
        <f>IF(BG$55+$AX56&gt;=10,BG$55+$AX56,BG$55-$AX56)</f>
        <v>50</v>
      </c>
      <c r="BH56" s="814">
        <f t="shared" si="161"/>
        <v>145</v>
      </c>
      <c r="BI56" s="814">
        <f t="shared" si="162"/>
        <v>87</v>
      </c>
      <c r="BJ56" s="814">
        <f t="shared" si="163"/>
        <v>128</v>
      </c>
      <c r="BK56" s="790">
        <f t="shared" ref="BK56:BK61" si="186">IF(BK$55+$AR56&lt;=359,BK$55+$AR56,BK$55+$AR56-359)</f>
        <v>204</v>
      </c>
      <c r="BL56" s="790">
        <f>IF(BL$55+$AU56&lt;=100,BL$55+$AU56,BL$55-$AU56)</f>
        <v>21</v>
      </c>
      <c r="BM56" s="790">
        <f>IF(BM$55+$AX56&gt;=10,BM$55+$AX56,BM$55-$AX56)</f>
        <v>37</v>
      </c>
      <c r="BN56" s="815">
        <f t="shared" si="164"/>
        <v>145</v>
      </c>
      <c r="BO56" s="815">
        <f t="shared" si="165"/>
        <v>54</v>
      </c>
      <c r="BP56" s="877">
        <f t="shared" si="166"/>
        <v>94</v>
      </c>
      <c r="BQ56" s="526"/>
      <c r="BR56" s="526"/>
      <c r="BS56" s="526"/>
      <c r="BT56" s="526"/>
      <c r="BU56" s="526"/>
      <c r="BV56" s="526"/>
      <c r="BW56" s="526"/>
      <c r="BX56" s="526"/>
    </row>
    <row r="57" spans="1:76" ht="15.6" customHeight="1" x14ac:dyDescent="0.4">
      <c r="A57" s="526"/>
      <c r="B57" s="526"/>
      <c r="C57" s="526"/>
      <c r="D57" s="526"/>
      <c r="E57" s="526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AN57" s="908"/>
      <c r="AO57" s="1197"/>
      <c r="AP57" s="1200"/>
      <c r="AQ57" s="1217" t="s">
        <v>360</v>
      </c>
      <c r="AR57" s="794">
        <v>30</v>
      </c>
      <c r="AS57" s="790">
        <f>AS56</f>
        <v>-20</v>
      </c>
      <c r="AT57" s="790">
        <f t="shared" si="180"/>
        <v>-10</v>
      </c>
      <c r="AU57" s="794">
        <f t="shared" si="181"/>
        <v>-30</v>
      </c>
      <c r="AV57" s="790">
        <f>AV56</f>
        <v>10</v>
      </c>
      <c r="AW57" s="790">
        <f t="shared" si="182"/>
        <v>-5</v>
      </c>
      <c r="AX57" s="794">
        <f t="shared" si="183"/>
        <v>5</v>
      </c>
      <c r="AY57" s="790">
        <f t="shared" si="184"/>
        <v>59</v>
      </c>
      <c r="AZ57" s="790">
        <f>IF(AZ$55+$AU57&gt;=10,AZ$55+$AU57,AZ$55-$AU57)</f>
        <v>16</v>
      </c>
      <c r="BA57" s="790">
        <f>IF(BA$55+$AX57&lt;=100,BA$55+$AX57,BA$55-$AX57)</f>
        <v>75</v>
      </c>
      <c r="BB57" s="816">
        <f t="shared" si="158"/>
        <v>42</v>
      </c>
      <c r="BC57" s="816">
        <f t="shared" si="159"/>
        <v>41</v>
      </c>
      <c r="BD57" s="816">
        <f t="shared" si="160"/>
        <v>191</v>
      </c>
      <c r="BE57" s="790">
        <f t="shared" si="185"/>
        <v>59</v>
      </c>
      <c r="BF57" s="790">
        <f>IF(BF$55+$AU57&gt;=10,BF$55+$AU57,BF$55-$AU57)</f>
        <v>64</v>
      </c>
      <c r="BG57" s="790">
        <f>IF(BG$55+$AX57&lt;=100,BG$55+$AX57,BG$55-$AX57)</f>
        <v>75</v>
      </c>
      <c r="BH57" s="817">
        <f t="shared" si="161"/>
        <v>42</v>
      </c>
      <c r="BI57" s="817">
        <f t="shared" si="162"/>
        <v>163</v>
      </c>
      <c r="BJ57" s="817">
        <f t="shared" si="163"/>
        <v>191</v>
      </c>
      <c r="BK57" s="790">
        <f t="shared" si="186"/>
        <v>59</v>
      </c>
      <c r="BL57" s="790">
        <f>IF(BL$55+$AU57&gt;=10,BL$55+$AU57,BL$55-$AU57)</f>
        <v>51</v>
      </c>
      <c r="BM57" s="790">
        <f>IF(BM$55+$AX57&lt;=100,BM$55+$AX57,BM$55-$AX57)</f>
        <v>62</v>
      </c>
      <c r="BN57" s="818">
        <f t="shared" si="164"/>
        <v>42</v>
      </c>
      <c r="BO57" s="818">
        <f t="shared" si="165"/>
        <v>130</v>
      </c>
      <c r="BP57" s="878">
        <f t="shared" si="166"/>
        <v>158</v>
      </c>
      <c r="BQ57" s="526"/>
      <c r="BR57" s="526"/>
      <c r="BS57" s="526"/>
      <c r="BT57" s="526"/>
      <c r="BU57" s="526"/>
      <c r="BV57" s="526"/>
      <c r="BW57" s="526"/>
      <c r="BX57" s="526"/>
    </row>
    <row r="58" spans="1:76" ht="15.6" customHeight="1" x14ac:dyDescent="0.4">
      <c r="A58" s="526"/>
      <c r="B58" s="526"/>
      <c r="C58" s="526"/>
      <c r="D58" s="526"/>
      <c r="E58" s="526"/>
      <c r="F58" s="526"/>
      <c r="G58" s="526"/>
      <c r="H58" s="526"/>
      <c r="I58" s="526"/>
      <c r="J58" s="526"/>
      <c r="K58" s="526"/>
      <c r="L58" s="526"/>
      <c r="M58" s="526"/>
      <c r="N58" s="526"/>
      <c r="O58" s="526"/>
      <c r="AN58" s="908"/>
      <c r="AO58" s="1197"/>
      <c r="AP58" s="1200"/>
      <c r="AQ58" s="1217"/>
      <c r="AR58" s="794">
        <v>330</v>
      </c>
      <c r="AS58" s="790">
        <f t="shared" ref="AS58:AS61" si="187">AS57</f>
        <v>-20</v>
      </c>
      <c r="AT58" s="790">
        <f t="shared" si="180"/>
        <v>10</v>
      </c>
      <c r="AU58" s="794">
        <f t="shared" si="181"/>
        <v>-10</v>
      </c>
      <c r="AV58" s="790">
        <f t="shared" ref="AV58:AV61" si="188">AV57</f>
        <v>10</v>
      </c>
      <c r="AW58" s="790">
        <f t="shared" si="182"/>
        <v>-20</v>
      </c>
      <c r="AX58" s="794">
        <f t="shared" si="183"/>
        <v>-10</v>
      </c>
      <c r="AY58" s="790">
        <f t="shared" si="184"/>
        <v>359</v>
      </c>
      <c r="AZ58" s="790">
        <f>IF(AZ$55+$AU58&gt;=10,AZ$55+$AU58,AZ$55-$AU58)</f>
        <v>36</v>
      </c>
      <c r="BA58" s="790">
        <f>IF(BA$55+$AX58&gt;=10,BA$55+$AX58,BA$55-$AX58)</f>
        <v>60</v>
      </c>
      <c r="BB58" s="819">
        <f t="shared" si="158"/>
        <v>255</v>
      </c>
      <c r="BC58" s="819">
        <f t="shared" si="159"/>
        <v>92</v>
      </c>
      <c r="BD58" s="819">
        <f t="shared" si="160"/>
        <v>153</v>
      </c>
      <c r="BE58" s="790">
        <f t="shared" si="185"/>
        <v>359</v>
      </c>
      <c r="BF58" s="790">
        <f>IF(BF$55+$AU58&gt;=10,BF$55+$AU58,BF$55-$AU58)</f>
        <v>24</v>
      </c>
      <c r="BG58" s="790">
        <f t="shared" ref="BG58:BG59" si="189">IF(BG$55+$AX58&gt;=10,BG$55+$AX58,BG$55-$AX58)</f>
        <v>60</v>
      </c>
      <c r="BH58" s="820">
        <f t="shared" si="161"/>
        <v>255</v>
      </c>
      <c r="BI58" s="820">
        <f t="shared" si="162"/>
        <v>61</v>
      </c>
      <c r="BJ58" s="820">
        <f t="shared" si="163"/>
        <v>153</v>
      </c>
      <c r="BK58" s="790">
        <f t="shared" si="186"/>
        <v>359</v>
      </c>
      <c r="BL58" s="790">
        <f>IF(BL$55+$AU58&gt;=10,BL$55+$AU58,BL$55-$AU58)</f>
        <v>11</v>
      </c>
      <c r="BM58" s="790">
        <f t="shared" ref="BM58:BM59" si="190">IF(BM$55+$AX58&gt;=10,BM$55+$AX58,BM$55-$AX58)</f>
        <v>47</v>
      </c>
      <c r="BN58" s="821">
        <f t="shared" si="164"/>
        <v>255</v>
      </c>
      <c r="BO58" s="821">
        <f t="shared" si="165"/>
        <v>28</v>
      </c>
      <c r="BP58" s="879">
        <f t="shared" si="166"/>
        <v>120</v>
      </c>
      <c r="BQ58" s="526"/>
      <c r="BR58" s="526"/>
      <c r="BS58" s="526"/>
      <c r="BT58" s="526"/>
      <c r="BU58" s="526"/>
      <c r="BV58" s="526"/>
      <c r="BW58" s="526"/>
      <c r="BX58" s="526"/>
    </row>
    <row r="59" spans="1:76" ht="15.6" customHeight="1" x14ac:dyDescent="0.4">
      <c r="A59" s="526"/>
      <c r="B59" s="526"/>
      <c r="C59" s="526"/>
      <c r="D59" s="526"/>
      <c r="E59" s="526"/>
      <c r="F59" s="526"/>
      <c r="G59" s="526"/>
      <c r="H59" s="526"/>
      <c r="I59" s="526"/>
      <c r="J59" s="526"/>
      <c r="K59" s="526"/>
      <c r="L59" s="526"/>
      <c r="M59" s="526"/>
      <c r="N59" s="526"/>
      <c r="O59" s="526"/>
      <c r="AN59" s="908"/>
      <c r="AO59" s="1197"/>
      <c r="AP59" s="1200"/>
      <c r="AQ59" s="1217" t="s">
        <v>361</v>
      </c>
      <c r="AR59" s="794">
        <f>AR51</f>
        <v>50</v>
      </c>
      <c r="AS59" s="790">
        <f t="shared" si="187"/>
        <v>-20</v>
      </c>
      <c r="AT59" s="790">
        <f t="shared" si="180"/>
        <v>30</v>
      </c>
      <c r="AU59" s="794">
        <f t="shared" si="181"/>
        <v>10</v>
      </c>
      <c r="AV59" s="790">
        <f t="shared" si="188"/>
        <v>10</v>
      </c>
      <c r="AW59" s="790">
        <f t="shared" si="182"/>
        <v>-30</v>
      </c>
      <c r="AX59" s="794">
        <f t="shared" si="183"/>
        <v>-20</v>
      </c>
      <c r="AY59" s="790">
        <f t="shared" si="184"/>
        <v>79</v>
      </c>
      <c r="AZ59" s="790">
        <f>IF(AZ$55+$AU59&lt;=100,AZ$55+$AU59,AZ$55-$AU59)</f>
        <v>56</v>
      </c>
      <c r="BA59" s="790">
        <f>IF(BA$55+$AX59&gt;=10,BA$55+$AX59,BA$55-$AX59)</f>
        <v>50</v>
      </c>
      <c r="BB59" s="822">
        <f t="shared" si="158"/>
        <v>56</v>
      </c>
      <c r="BC59" s="822">
        <f t="shared" si="159"/>
        <v>143</v>
      </c>
      <c r="BD59" s="822">
        <f t="shared" si="160"/>
        <v>128</v>
      </c>
      <c r="BE59" s="790">
        <f t="shared" si="185"/>
        <v>79</v>
      </c>
      <c r="BF59" s="790">
        <f t="shared" ref="BF59:BF61" si="191">IF(BF$55+$AU59&lt;=100,BF$55+$AU59,BF$55-$AU59)</f>
        <v>44</v>
      </c>
      <c r="BG59" s="790">
        <f t="shared" si="189"/>
        <v>50</v>
      </c>
      <c r="BH59" s="823">
        <f t="shared" si="161"/>
        <v>56</v>
      </c>
      <c r="BI59" s="823">
        <f t="shared" si="162"/>
        <v>112</v>
      </c>
      <c r="BJ59" s="823">
        <f t="shared" si="163"/>
        <v>128</v>
      </c>
      <c r="BK59" s="790">
        <f t="shared" si="186"/>
        <v>79</v>
      </c>
      <c r="BL59" s="790">
        <f t="shared" ref="BL59:BL61" si="192">IF(BL$55+$AU59&lt;=100,BL$55+$AU59,BL$55-$AU59)</f>
        <v>31</v>
      </c>
      <c r="BM59" s="790">
        <f t="shared" si="190"/>
        <v>37</v>
      </c>
      <c r="BN59" s="824">
        <f t="shared" si="164"/>
        <v>56</v>
      </c>
      <c r="BO59" s="824">
        <f t="shared" si="165"/>
        <v>79</v>
      </c>
      <c r="BP59" s="880">
        <f t="shared" si="166"/>
        <v>94</v>
      </c>
      <c r="BQ59" s="526"/>
      <c r="BR59" s="526"/>
      <c r="BS59" s="526"/>
      <c r="BT59" s="526"/>
      <c r="BU59" s="526"/>
      <c r="BV59" s="526"/>
      <c r="BW59" s="526"/>
      <c r="BX59" s="526"/>
    </row>
    <row r="60" spans="1:76" ht="15.6" customHeight="1" x14ac:dyDescent="0.4">
      <c r="A60" s="526"/>
      <c r="B60" s="526"/>
      <c r="C60" s="526"/>
      <c r="D60" s="526"/>
      <c r="E60" s="526"/>
      <c r="F60" s="526"/>
      <c r="G60" s="526"/>
      <c r="H60" s="526"/>
      <c r="I60" s="526"/>
      <c r="J60" s="526"/>
      <c r="K60" s="526"/>
      <c r="L60" s="526"/>
      <c r="M60" s="526"/>
      <c r="N60" s="526"/>
      <c r="O60" s="526"/>
      <c r="AN60" s="908"/>
      <c r="AO60" s="1197"/>
      <c r="AP60" s="1200"/>
      <c r="AQ60" s="1217"/>
      <c r="AR60" s="794">
        <v>180</v>
      </c>
      <c r="AS60" s="790">
        <f t="shared" si="187"/>
        <v>-20</v>
      </c>
      <c r="AT60" s="790">
        <f t="shared" si="180"/>
        <v>25</v>
      </c>
      <c r="AU60" s="794">
        <f t="shared" si="181"/>
        <v>5</v>
      </c>
      <c r="AV60" s="790">
        <f t="shared" si="188"/>
        <v>10</v>
      </c>
      <c r="AW60" s="790">
        <f t="shared" si="182"/>
        <v>-5</v>
      </c>
      <c r="AX60" s="794">
        <f t="shared" si="183"/>
        <v>5</v>
      </c>
      <c r="AY60" s="790">
        <f t="shared" si="184"/>
        <v>209</v>
      </c>
      <c r="AZ60" s="790">
        <f>IF(AZ$55+$AU60&lt;=100,AZ$55+$AU60,AZ$55-$AU60)</f>
        <v>51</v>
      </c>
      <c r="BA60" s="790">
        <f>IF(BA$55+$AX60&lt;=100,BA$55+$AX60,BA$55-$AX60)</f>
        <v>75</v>
      </c>
      <c r="BB60" s="825">
        <f t="shared" si="158"/>
        <v>148</v>
      </c>
      <c r="BC60" s="825">
        <f t="shared" si="159"/>
        <v>130</v>
      </c>
      <c r="BD60" s="825">
        <f t="shared" si="160"/>
        <v>191</v>
      </c>
      <c r="BE60" s="790">
        <f t="shared" si="185"/>
        <v>209</v>
      </c>
      <c r="BF60" s="790">
        <f t="shared" si="191"/>
        <v>39</v>
      </c>
      <c r="BG60" s="790">
        <f>IF(BG$55+$AX60&lt;=100,BG$55+$AX60,BG$55-$AX60)</f>
        <v>75</v>
      </c>
      <c r="BH60" s="826">
        <f t="shared" si="161"/>
        <v>148</v>
      </c>
      <c r="BI60" s="826">
        <f t="shared" si="162"/>
        <v>99</v>
      </c>
      <c r="BJ60" s="826">
        <f t="shared" si="163"/>
        <v>191</v>
      </c>
      <c r="BK60" s="790">
        <f t="shared" si="186"/>
        <v>209</v>
      </c>
      <c r="BL60" s="790">
        <f t="shared" si="192"/>
        <v>26</v>
      </c>
      <c r="BM60" s="790">
        <f>IF(BM$55+$AX60&lt;=100,BM$55+$AX60,BM$55-$AX60)</f>
        <v>62</v>
      </c>
      <c r="BN60" s="827">
        <f t="shared" si="164"/>
        <v>148</v>
      </c>
      <c r="BO60" s="827">
        <f t="shared" si="165"/>
        <v>66</v>
      </c>
      <c r="BP60" s="881">
        <f t="shared" si="166"/>
        <v>158</v>
      </c>
      <c r="BQ60" s="526"/>
      <c r="BR60" s="526"/>
      <c r="BS60" s="526"/>
      <c r="BT60" s="526"/>
      <c r="BU60" s="526"/>
      <c r="BV60" s="526"/>
      <c r="BW60" s="526"/>
      <c r="BX60" s="526"/>
    </row>
    <row r="61" spans="1:76" ht="15.6" customHeight="1" thickBot="1" x14ac:dyDescent="0.45">
      <c r="A61" s="526"/>
      <c r="B61" s="526"/>
      <c r="C61" s="526"/>
      <c r="D61" s="526"/>
      <c r="E61" s="526"/>
      <c r="F61" s="526"/>
      <c r="G61" s="526"/>
      <c r="H61" s="526"/>
      <c r="I61" s="526"/>
      <c r="J61" s="526"/>
      <c r="K61" s="526"/>
      <c r="L61" s="526"/>
      <c r="M61" s="526"/>
      <c r="N61" s="526"/>
      <c r="O61" s="526"/>
      <c r="AN61" s="908"/>
      <c r="AO61" s="1198"/>
      <c r="AP61" s="1201"/>
      <c r="AQ61" s="1224"/>
      <c r="AR61" s="870">
        <f>AR59+180</f>
        <v>230</v>
      </c>
      <c r="AS61" s="871">
        <f t="shared" si="187"/>
        <v>-20</v>
      </c>
      <c r="AT61" s="871">
        <f t="shared" si="180"/>
        <v>30</v>
      </c>
      <c r="AU61" s="870">
        <f t="shared" si="181"/>
        <v>10</v>
      </c>
      <c r="AV61" s="871">
        <f t="shared" si="188"/>
        <v>10</v>
      </c>
      <c r="AW61" s="871">
        <f t="shared" si="182"/>
        <v>-30</v>
      </c>
      <c r="AX61" s="870">
        <f t="shared" si="183"/>
        <v>-20</v>
      </c>
      <c r="AY61" s="871">
        <f t="shared" si="184"/>
        <v>259</v>
      </c>
      <c r="AZ61" s="871">
        <f>IF(AZ$55+$AU61&lt;=100,AZ$55+$AU61,AZ$55-$AU61)</f>
        <v>56</v>
      </c>
      <c r="BA61" s="871">
        <f>IF(BA$55+$AX61&gt;=10,BA$55+$AX61,BA$55-$AX61)</f>
        <v>50</v>
      </c>
      <c r="BB61" s="882">
        <f t="shared" si="158"/>
        <v>184</v>
      </c>
      <c r="BC61" s="882">
        <f t="shared" si="159"/>
        <v>143</v>
      </c>
      <c r="BD61" s="882">
        <f t="shared" si="160"/>
        <v>128</v>
      </c>
      <c r="BE61" s="871">
        <f t="shared" si="185"/>
        <v>259</v>
      </c>
      <c r="BF61" s="871">
        <f t="shared" si="191"/>
        <v>44</v>
      </c>
      <c r="BG61" s="871">
        <f>IF(BG$55+$AX61&gt;=10,BG$55+$AX61,BG$55-$AX61)</f>
        <v>50</v>
      </c>
      <c r="BH61" s="883">
        <f t="shared" si="161"/>
        <v>184</v>
      </c>
      <c r="BI61" s="883">
        <f t="shared" si="162"/>
        <v>112</v>
      </c>
      <c r="BJ61" s="883">
        <f t="shared" si="163"/>
        <v>128</v>
      </c>
      <c r="BK61" s="871">
        <f t="shared" si="186"/>
        <v>259</v>
      </c>
      <c r="BL61" s="871">
        <f t="shared" si="192"/>
        <v>31</v>
      </c>
      <c r="BM61" s="871">
        <f>IF(BM$55+$AX61&gt;=10,BM$55+$AX61,BM$55-$AX61)</f>
        <v>37</v>
      </c>
      <c r="BN61" s="884">
        <f t="shared" si="164"/>
        <v>184</v>
      </c>
      <c r="BO61" s="884">
        <f t="shared" si="165"/>
        <v>79</v>
      </c>
      <c r="BP61" s="885">
        <f t="shared" si="166"/>
        <v>94</v>
      </c>
      <c r="BQ61" s="526"/>
      <c r="BR61" s="526"/>
      <c r="BS61" s="526"/>
      <c r="BT61" s="526"/>
      <c r="BU61" s="526"/>
      <c r="BV61" s="526"/>
      <c r="BW61" s="526"/>
      <c r="BX61" s="526"/>
    </row>
    <row r="62" spans="1:76" s="526" customFormat="1" ht="15.6" customHeight="1" x14ac:dyDescent="0.4">
      <c r="AO62" s="1196" t="s">
        <v>262</v>
      </c>
      <c r="AP62" s="1199" t="s">
        <v>339</v>
      </c>
      <c r="AQ62" s="1216" t="s">
        <v>377</v>
      </c>
      <c r="AR62" s="1216"/>
      <c r="AS62" s="1216"/>
      <c r="AT62" s="1216"/>
      <c r="AU62" s="1216"/>
      <c r="AV62" s="1216"/>
      <c r="AW62" s="1216"/>
      <c r="AX62" s="1216"/>
      <c r="AY62" s="1192" t="s">
        <v>387</v>
      </c>
      <c r="AZ62" s="1193"/>
      <c r="BA62" s="1193"/>
      <c r="BB62" s="1193"/>
      <c r="BC62" s="1193"/>
      <c r="BD62" s="1194"/>
      <c r="BE62" s="1192" t="s">
        <v>382</v>
      </c>
      <c r="BF62" s="1193"/>
      <c r="BG62" s="1193"/>
      <c r="BH62" s="1193"/>
      <c r="BI62" s="1193"/>
      <c r="BJ62" s="1194"/>
      <c r="BK62" s="1192" t="s">
        <v>388</v>
      </c>
      <c r="BL62" s="1193"/>
      <c r="BM62" s="1193"/>
      <c r="BN62" s="1193"/>
      <c r="BO62" s="1193"/>
      <c r="BP62" s="1195"/>
    </row>
    <row r="63" spans="1:76" ht="15.6" customHeight="1" x14ac:dyDescent="0.4">
      <c r="A63" s="526"/>
      <c r="B63" s="526"/>
      <c r="C63" s="526"/>
      <c r="D63" s="526"/>
      <c r="E63" s="526"/>
      <c r="F63" s="526"/>
      <c r="G63" s="526"/>
      <c r="H63" s="526"/>
      <c r="I63" s="526"/>
      <c r="J63" s="526"/>
      <c r="K63" s="526"/>
      <c r="L63" s="526"/>
      <c r="M63" s="526"/>
      <c r="N63" s="526"/>
      <c r="O63" s="526"/>
      <c r="AN63" s="487"/>
      <c r="AO63" s="1197"/>
      <c r="AP63" s="1200"/>
      <c r="AQ63" s="1218" t="s">
        <v>355</v>
      </c>
      <c r="AR63" s="1218"/>
      <c r="AS63" s="1218"/>
      <c r="AT63" s="1218"/>
      <c r="AU63" s="1218"/>
      <c r="AV63" s="1218"/>
      <c r="AW63" s="1218"/>
      <c r="AX63" s="1218"/>
      <c r="AY63" s="790">
        <v>21</v>
      </c>
      <c r="AZ63" s="790">
        <v>27</v>
      </c>
      <c r="BA63" s="790">
        <v>92</v>
      </c>
      <c r="BB63" s="828">
        <f t="shared" si="158"/>
        <v>15</v>
      </c>
      <c r="BC63" s="828">
        <f t="shared" si="159"/>
        <v>69</v>
      </c>
      <c r="BD63" s="828">
        <f t="shared" si="160"/>
        <v>235</v>
      </c>
      <c r="BE63" s="790">
        <v>21</v>
      </c>
      <c r="BF63" s="790">
        <v>27</v>
      </c>
      <c r="BG63" s="790">
        <v>82</v>
      </c>
      <c r="BH63" s="829">
        <f t="shared" si="161"/>
        <v>15</v>
      </c>
      <c r="BI63" s="829">
        <f t="shared" si="162"/>
        <v>69</v>
      </c>
      <c r="BJ63" s="829">
        <f t="shared" si="163"/>
        <v>209</v>
      </c>
      <c r="BK63" s="790">
        <v>21</v>
      </c>
      <c r="BL63" s="790">
        <v>23</v>
      </c>
      <c r="BM63" s="790">
        <v>80</v>
      </c>
      <c r="BN63" s="830">
        <f t="shared" si="164"/>
        <v>15</v>
      </c>
      <c r="BO63" s="830">
        <f t="shared" si="165"/>
        <v>59</v>
      </c>
      <c r="BP63" s="886">
        <f t="shared" si="166"/>
        <v>204</v>
      </c>
      <c r="BQ63" s="526"/>
      <c r="BR63" s="526"/>
      <c r="BS63" s="526"/>
      <c r="BT63" s="526"/>
      <c r="BU63" s="526"/>
      <c r="BV63" s="526"/>
      <c r="BW63" s="526"/>
      <c r="BX63" s="526"/>
    </row>
    <row r="64" spans="1:76" ht="15.6" customHeight="1" x14ac:dyDescent="0.4">
      <c r="A64" s="526"/>
      <c r="B64" s="526"/>
      <c r="C64" s="526"/>
      <c r="D64" s="526"/>
      <c r="E64" s="526"/>
      <c r="F64" s="526"/>
      <c r="G64" s="526"/>
      <c r="H64" s="526"/>
      <c r="I64" s="526"/>
      <c r="J64" s="526"/>
      <c r="K64" s="526"/>
      <c r="L64" s="526"/>
      <c r="M64" s="526"/>
      <c r="N64" s="526"/>
      <c r="O64" s="526"/>
      <c r="AN64" s="487"/>
      <c r="AO64" s="1197"/>
      <c r="AP64" s="1200"/>
      <c r="AQ64" s="789" t="s">
        <v>359</v>
      </c>
      <c r="AR64" s="794">
        <v>185</v>
      </c>
      <c r="AS64" s="790">
        <v>-20</v>
      </c>
      <c r="AT64" s="790">
        <f t="shared" ref="AT64:AT69" si="193">AT56</f>
        <v>20</v>
      </c>
      <c r="AU64" s="794">
        <f t="shared" ref="AU64:AU69" si="194">AS64+AT64</f>
        <v>0</v>
      </c>
      <c r="AV64" s="790">
        <v>10</v>
      </c>
      <c r="AW64" s="790">
        <f t="shared" ref="AW64:AW69" si="195">AW56</f>
        <v>-30</v>
      </c>
      <c r="AX64" s="794">
        <f t="shared" ref="AX64:AX69" si="196">AV64+AW64</f>
        <v>-20</v>
      </c>
      <c r="AY64" s="790">
        <f t="shared" ref="AY64:AY69" si="197">IF(AY$63+$AR64&lt;=359,AY$63+$AR64,AY$63+$AR64-359)</f>
        <v>206</v>
      </c>
      <c r="AZ64" s="790">
        <f>IF(AZ$63+$AU64&lt;=100,AZ$63+$AU64,AZ$63-$AU64)</f>
        <v>27</v>
      </c>
      <c r="BA64" s="790">
        <f>IF(BA$63+$AX64&gt;=10,BA$63+$AX64,BA$63-$AX64)</f>
        <v>72</v>
      </c>
      <c r="BB64" s="831">
        <f t="shared" si="158"/>
        <v>146</v>
      </c>
      <c r="BC64" s="831">
        <f t="shared" si="159"/>
        <v>69</v>
      </c>
      <c r="BD64" s="831">
        <f t="shared" si="160"/>
        <v>184</v>
      </c>
      <c r="BE64" s="790">
        <f t="shared" ref="BE64:BE69" si="198">IF(BE$63+$AR64&lt;=359,BE$63+$AR64,BE$63+$AR64-359)</f>
        <v>206</v>
      </c>
      <c r="BF64" s="790">
        <f>IF(BF$63+$AU64&lt;=100,BF$63+$AU64,BF$63-$AU64)</f>
        <v>27</v>
      </c>
      <c r="BG64" s="790">
        <f>IF(BG$63+$AX64&gt;=10,BG$63+$AX64,BG$63-$AX64)</f>
        <v>62</v>
      </c>
      <c r="BH64" s="832">
        <f t="shared" si="161"/>
        <v>146</v>
      </c>
      <c r="BI64" s="832">
        <f t="shared" si="162"/>
        <v>69</v>
      </c>
      <c r="BJ64" s="832">
        <f t="shared" si="163"/>
        <v>158</v>
      </c>
      <c r="BK64" s="790">
        <f t="shared" ref="BK64:BK69" si="199">IF(BK$63+$AR64&lt;=359,BK$63+$AR64,BK$63+$AR64-359)</f>
        <v>206</v>
      </c>
      <c r="BL64" s="790">
        <f>IF(BL$63+$AU64&lt;=100,BL$63+$AU64,BL$63-$AU64)</f>
        <v>23</v>
      </c>
      <c r="BM64" s="790">
        <f>IF(BM$63+$AX64&gt;=10,BM$63+$AX64,BM$63-$AX64)</f>
        <v>60</v>
      </c>
      <c r="BN64" s="833">
        <f t="shared" si="164"/>
        <v>146</v>
      </c>
      <c r="BO64" s="833">
        <f t="shared" si="165"/>
        <v>59</v>
      </c>
      <c r="BP64" s="887">
        <f t="shared" si="166"/>
        <v>153</v>
      </c>
      <c r="BQ64" s="526"/>
      <c r="BR64" s="526"/>
      <c r="BS64" s="526"/>
      <c r="BT64" s="526"/>
      <c r="BU64" s="526"/>
      <c r="BV64" s="526"/>
      <c r="BW64" s="526"/>
      <c r="BX64" s="526"/>
    </row>
    <row r="65" spans="1:76" ht="15.6" customHeight="1" x14ac:dyDescent="0.4">
      <c r="A65" s="526"/>
      <c r="B65" s="526"/>
      <c r="C65" s="526"/>
      <c r="D65" s="526"/>
      <c r="E65" s="526"/>
      <c r="F65" s="526"/>
      <c r="G65" s="526"/>
      <c r="H65" s="526"/>
      <c r="I65" s="526"/>
      <c r="J65" s="526"/>
      <c r="K65" s="526"/>
      <c r="L65" s="526"/>
      <c r="M65" s="526"/>
      <c r="N65" s="526"/>
      <c r="O65" s="526"/>
      <c r="AN65" s="487"/>
      <c r="AO65" s="1197"/>
      <c r="AP65" s="1200"/>
      <c r="AQ65" s="1217" t="s">
        <v>360</v>
      </c>
      <c r="AR65" s="794">
        <v>150</v>
      </c>
      <c r="AS65" s="790">
        <f>AS64</f>
        <v>-20</v>
      </c>
      <c r="AT65" s="790">
        <f t="shared" si="193"/>
        <v>-10</v>
      </c>
      <c r="AU65" s="794">
        <f t="shared" si="194"/>
        <v>-30</v>
      </c>
      <c r="AV65" s="790">
        <f>AV64</f>
        <v>10</v>
      </c>
      <c r="AW65" s="790">
        <f t="shared" si="195"/>
        <v>-5</v>
      </c>
      <c r="AX65" s="794">
        <f t="shared" si="196"/>
        <v>5</v>
      </c>
      <c r="AY65" s="790">
        <f t="shared" si="197"/>
        <v>171</v>
      </c>
      <c r="AZ65" s="790">
        <f>IF(AZ$63+$AU65&gt;=10,AZ$63+$AU65,AZ$63-$AU65)</f>
        <v>57</v>
      </c>
      <c r="BA65" s="790">
        <f>IF(BA$63+$AX65&lt;=100,BA$63+$AX65,BA$63-$AX65)</f>
        <v>97</v>
      </c>
      <c r="BB65" s="834">
        <f t="shared" si="158"/>
        <v>121</v>
      </c>
      <c r="BC65" s="834">
        <f t="shared" si="159"/>
        <v>145</v>
      </c>
      <c r="BD65" s="834">
        <f t="shared" si="160"/>
        <v>247</v>
      </c>
      <c r="BE65" s="790">
        <f t="shared" si="198"/>
        <v>171</v>
      </c>
      <c r="BF65" s="790">
        <f>IF(BF$63+$AU65&gt;=10,BF$63+$AU65,BF$63-$AU65)</f>
        <v>57</v>
      </c>
      <c r="BG65" s="790">
        <f>IF(BG$63+$AX65&lt;=100,BG$63+$AX65,BG$63-$AX65)</f>
        <v>87</v>
      </c>
      <c r="BH65" s="835">
        <f t="shared" si="161"/>
        <v>121</v>
      </c>
      <c r="BI65" s="835">
        <f t="shared" si="162"/>
        <v>145</v>
      </c>
      <c r="BJ65" s="835">
        <f t="shared" si="163"/>
        <v>222</v>
      </c>
      <c r="BK65" s="790">
        <f t="shared" si="199"/>
        <v>171</v>
      </c>
      <c r="BL65" s="790">
        <f>IF(BL$63+$AU65&gt;=10,BL$63+$AU65,BL$63-$AU65)</f>
        <v>53</v>
      </c>
      <c r="BM65" s="790">
        <f>IF(BM$63+$AX65&lt;=100,BM$63+$AX65,BM$63-$AX65)</f>
        <v>85</v>
      </c>
      <c r="BN65" s="836">
        <f t="shared" si="164"/>
        <v>121</v>
      </c>
      <c r="BO65" s="836">
        <f t="shared" si="165"/>
        <v>135</v>
      </c>
      <c r="BP65" s="888">
        <f t="shared" si="166"/>
        <v>217</v>
      </c>
      <c r="BQ65" s="526"/>
      <c r="BR65" s="526"/>
      <c r="BS65" s="526"/>
      <c r="BT65" s="526"/>
      <c r="BU65" s="526"/>
      <c r="BV65" s="526"/>
      <c r="BW65" s="526"/>
      <c r="BX65" s="526"/>
    </row>
    <row r="66" spans="1:76" ht="15.6" customHeight="1" x14ac:dyDescent="0.4">
      <c r="A66" s="526"/>
      <c r="B66" s="526"/>
      <c r="C66" s="526"/>
      <c r="D66" s="526"/>
      <c r="E66" s="526"/>
      <c r="F66" s="526"/>
      <c r="G66" s="526"/>
      <c r="H66" s="526"/>
      <c r="I66" s="526"/>
      <c r="J66" s="526"/>
      <c r="K66" s="526"/>
      <c r="L66" s="526"/>
      <c r="M66" s="526"/>
      <c r="N66" s="526"/>
      <c r="O66" s="526"/>
      <c r="AN66" s="487"/>
      <c r="AO66" s="1197"/>
      <c r="AP66" s="1200"/>
      <c r="AQ66" s="1218"/>
      <c r="AR66" s="794">
        <v>210</v>
      </c>
      <c r="AS66" s="790">
        <f t="shared" ref="AS66:AS69" si="200">AS65</f>
        <v>-20</v>
      </c>
      <c r="AT66" s="790">
        <f t="shared" si="193"/>
        <v>10</v>
      </c>
      <c r="AU66" s="794">
        <f t="shared" si="194"/>
        <v>-10</v>
      </c>
      <c r="AV66" s="790">
        <f t="shared" ref="AV66:AV69" si="201">AV65</f>
        <v>10</v>
      </c>
      <c r="AW66" s="790">
        <f t="shared" si="195"/>
        <v>-20</v>
      </c>
      <c r="AX66" s="794">
        <f t="shared" si="196"/>
        <v>-10</v>
      </c>
      <c r="AY66" s="790">
        <f t="shared" si="197"/>
        <v>231</v>
      </c>
      <c r="AZ66" s="790">
        <f>IF(AZ$63+$AU66&gt;=10,AZ$63+$AU66,AZ$63-$AU66)</f>
        <v>17</v>
      </c>
      <c r="BA66" s="790">
        <f>IF(BA$63+$AX66&gt;=10,BA$63+$AX66,BA$63-$AX66)</f>
        <v>82</v>
      </c>
      <c r="BB66" s="837">
        <f t="shared" si="158"/>
        <v>164</v>
      </c>
      <c r="BC66" s="837">
        <f t="shared" si="159"/>
        <v>43</v>
      </c>
      <c r="BD66" s="837">
        <f t="shared" si="160"/>
        <v>209</v>
      </c>
      <c r="BE66" s="790">
        <f t="shared" si="198"/>
        <v>231</v>
      </c>
      <c r="BF66" s="790">
        <f>IF(AZ$30+AU66&gt;=10,AZ$30+AU66,AZ$30-AU66)</f>
        <v>17</v>
      </c>
      <c r="BG66" s="790">
        <f t="shared" ref="BG66:BG67" si="202">IF(BG$63+$AX66&gt;=10,BG$63+$AX66,BG$63-$AX66)</f>
        <v>72</v>
      </c>
      <c r="BH66" s="838">
        <f t="shared" si="161"/>
        <v>164</v>
      </c>
      <c r="BI66" s="838">
        <f t="shared" si="162"/>
        <v>43</v>
      </c>
      <c r="BJ66" s="838">
        <f t="shared" si="163"/>
        <v>184</v>
      </c>
      <c r="BK66" s="790">
        <f t="shared" si="199"/>
        <v>231</v>
      </c>
      <c r="BL66" s="790">
        <f>IF(BL$63+$AU66&gt;=10,BL$63+$AU66,BL$63-$AU66)</f>
        <v>13</v>
      </c>
      <c r="BM66" s="790">
        <f t="shared" ref="BM66:BM67" si="203">IF(BM$63+$AX66&gt;=10,BM$63+$AX66,BM$63-$AX66)</f>
        <v>70</v>
      </c>
      <c r="BN66" s="839">
        <f t="shared" si="164"/>
        <v>164</v>
      </c>
      <c r="BO66" s="839">
        <f t="shared" si="165"/>
        <v>33</v>
      </c>
      <c r="BP66" s="889">
        <f t="shared" si="166"/>
        <v>179</v>
      </c>
      <c r="BQ66" s="526"/>
      <c r="BR66" s="526"/>
      <c r="BS66" s="526"/>
      <c r="BT66" s="526"/>
      <c r="BU66" s="526"/>
      <c r="BV66" s="526"/>
      <c r="BW66" s="526"/>
      <c r="BX66" s="526"/>
    </row>
    <row r="67" spans="1:76" ht="15.6" customHeight="1" x14ac:dyDescent="0.4">
      <c r="A67" s="526"/>
      <c r="B67" s="526"/>
      <c r="C67" s="526"/>
      <c r="D67" s="526"/>
      <c r="E67" s="526"/>
      <c r="F67" s="526"/>
      <c r="G67" s="526"/>
      <c r="H67" s="526"/>
      <c r="I67" s="526"/>
      <c r="J67" s="526"/>
      <c r="K67" s="526"/>
      <c r="L67" s="526"/>
      <c r="M67" s="526"/>
      <c r="N67" s="526"/>
      <c r="O67" s="526"/>
      <c r="AN67" s="487"/>
      <c r="AO67" s="1197"/>
      <c r="AP67" s="1200"/>
      <c r="AQ67" s="1217" t="s">
        <v>361</v>
      </c>
      <c r="AR67" s="794">
        <v>130</v>
      </c>
      <c r="AS67" s="790">
        <f t="shared" si="200"/>
        <v>-20</v>
      </c>
      <c r="AT67" s="790">
        <f t="shared" si="193"/>
        <v>30</v>
      </c>
      <c r="AU67" s="794">
        <f t="shared" si="194"/>
        <v>10</v>
      </c>
      <c r="AV67" s="790">
        <f t="shared" si="201"/>
        <v>10</v>
      </c>
      <c r="AW67" s="790">
        <f t="shared" si="195"/>
        <v>-30</v>
      </c>
      <c r="AX67" s="794">
        <f t="shared" si="196"/>
        <v>-20</v>
      </c>
      <c r="AY67" s="790">
        <f t="shared" si="197"/>
        <v>151</v>
      </c>
      <c r="AZ67" s="790">
        <f>IF(AZ$63+$AU67&lt;=100,AZ$63+$AU67,AZ$63-$AU67)</f>
        <v>37</v>
      </c>
      <c r="BA67" s="790">
        <f>IF(BA$63+$AX67&gt;=10,BA$63+$AX67,BA$63-$AX67)</f>
        <v>72</v>
      </c>
      <c r="BB67" s="840">
        <f t="shared" si="158"/>
        <v>107</v>
      </c>
      <c r="BC67" s="840">
        <f t="shared" si="159"/>
        <v>94</v>
      </c>
      <c r="BD67" s="840">
        <f t="shared" si="160"/>
        <v>184</v>
      </c>
      <c r="BE67" s="790">
        <f t="shared" si="198"/>
        <v>151</v>
      </c>
      <c r="BF67" s="790">
        <f>IF(AZ$30+AU67&lt;=100,AZ$30+AU67,AZ$30-AU67)</f>
        <v>37</v>
      </c>
      <c r="BG67" s="790">
        <f t="shared" si="202"/>
        <v>62</v>
      </c>
      <c r="BH67" s="841">
        <f t="shared" si="161"/>
        <v>107</v>
      </c>
      <c r="BI67" s="841">
        <f t="shared" si="162"/>
        <v>94</v>
      </c>
      <c r="BJ67" s="841">
        <f t="shared" si="163"/>
        <v>158</v>
      </c>
      <c r="BK67" s="790">
        <f t="shared" si="199"/>
        <v>151</v>
      </c>
      <c r="BL67" s="790">
        <f>IF(BL$63+$AU67&lt;=100,BL$63+$AU67,BL$63-$AU67)</f>
        <v>33</v>
      </c>
      <c r="BM67" s="790">
        <f t="shared" si="203"/>
        <v>60</v>
      </c>
      <c r="BN67" s="842">
        <f t="shared" si="164"/>
        <v>107</v>
      </c>
      <c r="BO67" s="842">
        <f t="shared" si="165"/>
        <v>84</v>
      </c>
      <c r="BP67" s="890">
        <f t="shared" si="166"/>
        <v>153</v>
      </c>
      <c r="BQ67" s="526"/>
      <c r="BR67" s="526"/>
      <c r="BS67" s="526"/>
      <c r="BT67" s="526"/>
      <c r="BU67" s="526"/>
      <c r="BV67" s="526"/>
      <c r="BW67" s="526"/>
      <c r="BX67" s="526"/>
    </row>
    <row r="68" spans="1:76" ht="15.6" customHeight="1" x14ac:dyDescent="0.4">
      <c r="A68" s="526"/>
      <c r="B68" s="526"/>
      <c r="C68" s="526"/>
      <c r="D68" s="526"/>
      <c r="E68" s="526"/>
      <c r="F68" s="526"/>
      <c r="G68" s="526"/>
      <c r="H68" s="526"/>
      <c r="I68" s="526"/>
      <c r="J68" s="526"/>
      <c r="K68" s="526"/>
      <c r="L68" s="526"/>
      <c r="M68" s="526"/>
      <c r="N68" s="526"/>
      <c r="O68" s="526"/>
      <c r="AN68" s="487"/>
      <c r="AO68" s="1197"/>
      <c r="AP68" s="1200"/>
      <c r="AQ68" s="1218"/>
      <c r="AR68" s="794">
        <v>180</v>
      </c>
      <c r="AS68" s="790">
        <f t="shared" si="200"/>
        <v>-20</v>
      </c>
      <c r="AT68" s="790">
        <f t="shared" si="193"/>
        <v>25</v>
      </c>
      <c r="AU68" s="794">
        <f t="shared" si="194"/>
        <v>5</v>
      </c>
      <c r="AV68" s="790">
        <f t="shared" si="201"/>
        <v>10</v>
      </c>
      <c r="AW68" s="790">
        <f t="shared" si="195"/>
        <v>-5</v>
      </c>
      <c r="AX68" s="794">
        <f t="shared" si="196"/>
        <v>5</v>
      </c>
      <c r="AY68" s="790">
        <f t="shared" si="197"/>
        <v>201</v>
      </c>
      <c r="AZ68" s="790">
        <f t="shared" ref="AZ68:AZ69" si="204">IF(AZ$63+$AU68&lt;=100,AZ$63+$AU68,AZ$63-$AU68)</f>
        <v>32</v>
      </c>
      <c r="BA68" s="790">
        <f>IF(BA$63+$AX68&lt;=100,BA$63+$AX68,BA$63-$AX68)</f>
        <v>97</v>
      </c>
      <c r="BB68" s="843">
        <f t="shared" si="158"/>
        <v>143</v>
      </c>
      <c r="BC68" s="843">
        <f t="shared" si="159"/>
        <v>82</v>
      </c>
      <c r="BD68" s="843">
        <f t="shared" si="160"/>
        <v>247</v>
      </c>
      <c r="BE68" s="790">
        <f t="shared" si="198"/>
        <v>201</v>
      </c>
      <c r="BF68" s="790">
        <f>IF(AZ$30+AU68&lt;=100,AZ$30+AU68,AZ$30-AU68)</f>
        <v>32</v>
      </c>
      <c r="BG68" s="790">
        <f>IF(BG$63+$AX68&lt;=100,BG$63+$AX68,BG$63-$AX68)</f>
        <v>87</v>
      </c>
      <c r="BH68" s="844">
        <f t="shared" si="161"/>
        <v>143</v>
      </c>
      <c r="BI68" s="844">
        <f t="shared" si="162"/>
        <v>82</v>
      </c>
      <c r="BJ68" s="844">
        <f t="shared" si="163"/>
        <v>222</v>
      </c>
      <c r="BK68" s="790">
        <f t="shared" si="199"/>
        <v>201</v>
      </c>
      <c r="BL68" s="790">
        <f t="shared" ref="BL68:BL69" si="205">IF(BL$63+$AU68&lt;=100,BL$63+$AU68,BL$63-$AU68)</f>
        <v>28</v>
      </c>
      <c r="BM68" s="790">
        <f>IF(BM$63+$AX68&lt;=100,BM$63+$AX68,BM$63-$AX68)</f>
        <v>85</v>
      </c>
      <c r="BN68" s="845">
        <f t="shared" si="164"/>
        <v>143</v>
      </c>
      <c r="BO68" s="845">
        <f t="shared" si="165"/>
        <v>71</v>
      </c>
      <c r="BP68" s="891">
        <f t="shared" si="166"/>
        <v>217</v>
      </c>
      <c r="BQ68" s="526"/>
      <c r="BR68" s="526"/>
      <c r="BS68" s="526"/>
      <c r="BT68" s="526"/>
      <c r="BU68" s="526"/>
      <c r="BV68" s="526"/>
      <c r="BW68" s="526"/>
      <c r="BX68" s="526"/>
    </row>
    <row r="69" spans="1:76" ht="15.6" customHeight="1" thickBot="1" x14ac:dyDescent="0.45">
      <c r="B69" s="526"/>
      <c r="C69" s="526"/>
      <c r="D69" s="526"/>
      <c r="E69" s="526"/>
      <c r="F69" s="526"/>
      <c r="AN69" s="487"/>
      <c r="AO69" s="1197"/>
      <c r="AP69" s="1201"/>
      <c r="AQ69" s="1225"/>
      <c r="AR69" s="870">
        <f>AR67+180</f>
        <v>310</v>
      </c>
      <c r="AS69" s="871">
        <f t="shared" si="200"/>
        <v>-20</v>
      </c>
      <c r="AT69" s="871">
        <f t="shared" si="193"/>
        <v>30</v>
      </c>
      <c r="AU69" s="870">
        <f t="shared" si="194"/>
        <v>10</v>
      </c>
      <c r="AV69" s="871">
        <f t="shared" si="201"/>
        <v>10</v>
      </c>
      <c r="AW69" s="871">
        <f t="shared" si="195"/>
        <v>-30</v>
      </c>
      <c r="AX69" s="870">
        <f t="shared" si="196"/>
        <v>-20</v>
      </c>
      <c r="AY69" s="871">
        <f t="shared" si="197"/>
        <v>331</v>
      </c>
      <c r="AZ69" s="871">
        <f t="shared" si="204"/>
        <v>37</v>
      </c>
      <c r="BA69" s="871">
        <f>IF(BA$63+$AX69&gt;=10,BA$63+$AX69,BA$63-$AX69)</f>
        <v>72</v>
      </c>
      <c r="BB69" s="892">
        <f t="shared" si="158"/>
        <v>235</v>
      </c>
      <c r="BC69" s="892">
        <f t="shared" si="159"/>
        <v>94</v>
      </c>
      <c r="BD69" s="892">
        <f t="shared" si="160"/>
        <v>184</v>
      </c>
      <c r="BE69" s="871">
        <f t="shared" si="198"/>
        <v>331</v>
      </c>
      <c r="BF69" s="871">
        <f>IF(AZ$30+AU69&lt;=100,AZ$30+AU69,AZ$30-AU69)</f>
        <v>37</v>
      </c>
      <c r="BG69" s="871">
        <f>IF(BG$63+$AX69&gt;=10,BG$63+$AX69,BG$63-$AX69)</f>
        <v>62</v>
      </c>
      <c r="BH69" s="893">
        <f t="shared" si="161"/>
        <v>235</v>
      </c>
      <c r="BI69" s="893">
        <f t="shared" si="162"/>
        <v>94</v>
      </c>
      <c r="BJ69" s="893">
        <f t="shared" si="163"/>
        <v>158</v>
      </c>
      <c r="BK69" s="871">
        <f t="shared" si="199"/>
        <v>331</v>
      </c>
      <c r="BL69" s="871">
        <f t="shared" si="205"/>
        <v>33</v>
      </c>
      <c r="BM69" s="871">
        <f>IF(BM$63+$AX69&gt;=10,BM$63+$AX69,BM$63-$AX69)</f>
        <v>60</v>
      </c>
      <c r="BN69" s="894">
        <f t="shared" si="164"/>
        <v>235</v>
      </c>
      <c r="BO69" s="894">
        <f t="shared" si="165"/>
        <v>84</v>
      </c>
      <c r="BP69" s="895">
        <f t="shared" si="166"/>
        <v>153</v>
      </c>
      <c r="BQ69" s="526"/>
      <c r="BR69" s="526"/>
      <c r="BS69" s="526"/>
      <c r="BT69" s="526"/>
      <c r="BU69" s="526"/>
      <c r="BV69" s="526"/>
      <c r="BW69" s="526"/>
      <c r="BX69" s="526"/>
    </row>
    <row r="70" spans="1:76" s="526" customFormat="1" ht="15.6" customHeight="1" x14ac:dyDescent="0.4">
      <c r="AO70" s="1197"/>
      <c r="AP70" s="1199" t="s">
        <v>2</v>
      </c>
      <c r="AQ70" s="1216" t="s">
        <v>377</v>
      </c>
      <c r="AR70" s="1216"/>
      <c r="AS70" s="1216"/>
      <c r="AT70" s="1216"/>
      <c r="AU70" s="1216"/>
      <c r="AV70" s="1216"/>
      <c r="AW70" s="1216"/>
      <c r="AX70" s="1216"/>
      <c r="AY70" s="1192" t="s">
        <v>389</v>
      </c>
      <c r="AZ70" s="1193"/>
      <c r="BA70" s="1193"/>
      <c r="BB70" s="1193"/>
      <c r="BC70" s="1193"/>
      <c r="BD70" s="1194"/>
      <c r="BE70" s="1192" t="s">
        <v>382</v>
      </c>
      <c r="BF70" s="1193"/>
      <c r="BG70" s="1193"/>
      <c r="BH70" s="1193"/>
      <c r="BI70" s="1193"/>
      <c r="BJ70" s="1194"/>
      <c r="BK70" s="1192" t="s">
        <v>390</v>
      </c>
      <c r="BL70" s="1193"/>
      <c r="BM70" s="1193"/>
      <c r="BN70" s="1193"/>
      <c r="BO70" s="1193"/>
      <c r="BP70" s="1195"/>
    </row>
    <row r="71" spans="1:76" ht="15.6" customHeight="1" x14ac:dyDescent="0.4">
      <c r="AN71" s="487"/>
      <c r="AO71" s="1197"/>
      <c r="AP71" s="1200"/>
      <c r="AQ71" s="1218" t="s">
        <v>355</v>
      </c>
      <c r="AR71" s="1218"/>
      <c r="AS71" s="1218"/>
      <c r="AT71" s="1218"/>
      <c r="AU71" s="1218"/>
      <c r="AV71" s="1218"/>
      <c r="AW71" s="1218"/>
      <c r="AX71" s="1218"/>
      <c r="AY71" s="790">
        <v>21</v>
      </c>
      <c r="AZ71" s="790">
        <v>30</v>
      </c>
      <c r="BA71" s="790">
        <v>70</v>
      </c>
      <c r="BB71" s="846">
        <f t="shared" si="158"/>
        <v>15</v>
      </c>
      <c r="BC71" s="846">
        <f t="shared" si="159"/>
        <v>77</v>
      </c>
      <c r="BD71" s="846">
        <f t="shared" si="160"/>
        <v>179</v>
      </c>
      <c r="BE71" s="790">
        <v>21</v>
      </c>
      <c r="BF71" s="790">
        <v>31</v>
      </c>
      <c r="BG71" s="790">
        <v>71</v>
      </c>
      <c r="BH71" s="847">
        <f t="shared" si="161"/>
        <v>15</v>
      </c>
      <c r="BI71" s="847">
        <f t="shared" si="162"/>
        <v>79</v>
      </c>
      <c r="BJ71" s="847">
        <f t="shared" si="163"/>
        <v>181</v>
      </c>
      <c r="BK71" s="790">
        <v>21</v>
      </c>
      <c r="BL71" s="790">
        <v>32</v>
      </c>
      <c r="BM71" s="790">
        <v>55</v>
      </c>
      <c r="BN71" s="848">
        <f t="shared" si="164"/>
        <v>15</v>
      </c>
      <c r="BO71" s="848">
        <f t="shared" si="165"/>
        <v>82</v>
      </c>
      <c r="BP71" s="896">
        <f t="shared" si="166"/>
        <v>140</v>
      </c>
      <c r="BQ71" s="526"/>
      <c r="BR71" s="526"/>
      <c r="BS71" s="526"/>
      <c r="BT71" s="526"/>
      <c r="BU71" s="526"/>
      <c r="BV71" s="526"/>
      <c r="BW71" s="526"/>
      <c r="BX71" s="526"/>
    </row>
    <row r="72" spans="1:76" ht="15.6" customHeight="1" x14ac:dyDescent="0.4">
      <c r="AN72" s="487"/>
      <c r="AO72" s="1197"/>
      <c r="AP72" s="1200"/>
      <c r="AQ72" s="789" t="s">
        <v>359</v>
      </c>
      <c r="AR72" s="794">
        <v>185</v>
      </c>
      <c r="AS72" s="790">
        <f>-AS64</f>
        <v>20</v>
      </c>
      <c r="AT72" s="790">
        <f t="shared" ref="AT72:AT77" si="206">AT64</f>
        <v>20</v>
      </c>
      <c r="AU72" s="794">
        <f t="shared" ref="AU72:AU77" si="207">AS72+AT72</f>
        <v>40</v>
      </c>
      <c r="AV72" s="790">
        <f>-AV64</f>
        <v>-10</v>
      </c>
      <c r="AW72" s="790">
        <f t="shared" ref="AW72:AW77" si="208">AW64</f>
        <v>-30</v>
      </c>
      <c r="AX72" s="794">
        <f t="shared" ref="AX72:AX77" si="209">AV72+AW72</f>
        <v>-40</v>
      </c>
      <c r="AY72" s="790">
        <f t="shared" ref="AY72:AY77" si="210">IF(AY$71+$AR72&lt;=359,AY$71+$AR72,AY$71+$AR72-359)</f>
        <v>206</v>
      </c>
      <c r="AZ72" s="790">
        <f t="shared" ref="AZ72:AZ77" si="211">IF(AZ$71+$AU72&lt;=100,AZ$71+$AU72,AZ$71-$AU72)</f>
        <v>70</v>
      </c>
      <c r="BA72" s="790">
        <f t="shared" ref="BA72:BA77" si="212">IF(BA$71+$AX72&gt;=10,BA$71+$AX72,BA$71-$AX72)</f>
        <v>30</v>
      </c>
      <c r="BB72" s="849">
        <f t="shared" si="158"/>
        <v>146</v>
      </c>
      <c r="BC72" s="849">
        <f t="shared" si="159"/>
        <v>179</v>
      </c>
      <c r="BD72" s="849">
        <f t="shared" si="160"/>
        <v>77</v>
      </c>
      <c r="BE72" s="790">
        <f t="shared" ref="BE72:BE77" si="213">IF(BE$71+$AR72&lt;=359,BE$71+$AR72,BE$71+$AR72-359)</f>
        <v>206</v>
      </c>
      <c r="BF72" s="790">
        <f>IF(BF$71+$AU72&lt;=100,BF$71+$AU72,BF$71-$AU72)</f>
        <v>71</v>
      </c>
      <c r="BG72" s="790">
        <f>IF(BG$71+$AX72&gt;=10,BG$71+$AX72,BG$71-$AX72)</f>
        <v>31</v>
      </c>
      <c r="BH72" s="850">
        <f t="shared" si="161"/>
        <v>146</v>
      </c>
      <c r="BI72" s="850">
        <f t="shared" si="162"/>
        <v>181</v>
      </c>
      <c r="BJ72" s="850">
        <f t="shared" si="163"/>
        <v>79</v>
      </c>
      <c r="BK72" s="790">
        <f t="shared" ref="BK72:BK77" si="214">IF(BK$71+$AR72&lt;=359,BK$71+$AR72,BK$71+$AR72-359)</f>
        <v>206</v>
      </c>
      <c r="BL72" s="790">
        <f>IF(BL$71+$AU72&lt;=100,BL$71+$AU72,BL$71-$AU72)</f>
        <v>72</v>
      </c>
      <c r="BM72" s="790">
        <f>IF(BM$71+$AX72&gt;=10,BM$71+$AX72,BM$71-$AX72)</f>
        <v>15</v>
      </c>
      <c r="BN72" s="851">
        <f t="shared" si="164"/>
        <v>146</v>
      </c>
      <c r="BO72" s="851">
        <f t="shared" si="165"/>
        <v>184</v>
      </c>
      <c r="BP72" s="897">
        <f t="shared" si="166"/>
        <v>38</v>
      </c>
      <c r="BQ72" s="526"/>
      <c r="BR72" s="526"/>
      <c r="BS72" s="526"/>
      <c r="BT72" s="526"/>
      <c r="BU72" s="526"/>
      <c r="BV72" s="526"/>
      <c r="BW72" s="526"/>
      <c r="BX72" s="526"/>
    </row>
    <row r="73" spans="1:76" ht="15.6" customHeight="1" x14ac:dyDescent="0.4">
      <c r="AN73" s="487"/>
      <c r="AO73" s="1197"/>
      <c r="AP73" s="1200"/>
      <c r="AQ73" s="1217" t="s">
        <v>360</v>
      </c>
      <c r="AR73" s="794">
        <v>150</v>
      </c>
      <c r="AS73" s="790">
        <f>AS72</f>
        <v>20</v>
      </c>
      <c r="AT73" s="790">
        <f t="shared" si="206"/>
        <v>-10</v>
      </c>
      <c r="AU73" s="794">
        <f t="shared" si="207"/>
        <v>10</v>
      </c>
      <c r="AV73" s="790">
        <f>AV72</f>
        <v>-10</v>
      </c>
      <c r="AW73" s="790">
        <f t="shared" si="208"/>
        <v>-5</v>
      </c>
      <c r="AX73" s="794">
        <f t="shared" si="209"/>
        <v>-15</v>
      </c>
      <c r="AY73" s="790">
        <f t="shared" si="210"/>
        <v>171</v>
      </c>
      <c r="AZ73" s="790">
        <f t="shared" si="211"/>
        <v>40</v>
      </c>
      <c r="BA73" s="790">
        <f t="shared" si="212"/>
        <v>55</v>
      </c>
      <c r="BB73" s="852">
        <f t="shared" si="158"/>
        <v>121</v>
      </c>
      <c r="BC73" s="852">
        <f t="shared" si="159"/>
        <v>102</v>
      </c>
      <c r="BD73" s="852">
        <f t="shared" si="160"/>
        <v>140</v>
      </c>
      <c r="BE73" s="790">
        <f t="shared" si="213"/>
        <v>171</v>
      </c>
      <c r="BF73" s="790">
        <f t="shared" ref="BF73:BF77" si="215">IF(BF$71+$AU73&lt;=100,BF$71+$AU73,BF$71-$AU73)</f>
        <v>41</v>
      </c>
      <c r="BG73" s="790">
        <f t="shared" ref="BG73:BG77" si="216">IF(BG$71+$AX73&gt;=10,BG$71+$AX73,BG$71-$AX73)</f>
        <v>56</v>
      </c>
      <c r="BH73" s="853">
        <f t="shared" si="161"/>
        <v>121</v>
      </c>
      <c r="BI73" s="853">
        <f t="shared" si="162"/>
        <v>105</v>
      </c>
      <c r="BJ73" s="853">
        <f t="shared" si="163"/>
        <v>143</v>
      </c>
      <c r="BK73" s="790">
        <f t="shared" si="214"/>
        <v>171</v>
      </c>
      <c r="BL73" s="790">
        <f t="shared" ref="BL73:BL77" si="217">IF(BL$71+$AU73&lt;=100,BL$71+$AU73,BL$71-$AU73)</f>
        <v>42</v>
      </c>
      <c r="BM73" s="790">
        <f t="shared" ref="BM73:BM77" si="218">IF(BM$71+$AX73&gt;=10,BM$71+$AX73,BM$71-$AX73)</f>
        <v>40</v>
      </c>
      <c r="BN73" s="854">
        <f t="shared" si="164"/>
        <v>121</v>
      </c>
      <c r="BO73" s="854">
        <f t="shared" si="165"/>
        <v>107</v>
      </c>
      <c r="BP73" s="898">
        <f t="shared" si="166"/>
        <v>102</v>
      </c>
      <c r="BQ73" s="526"/>
      <c r="BR73" s="526"/>
      <c r="BS73" s="526"/>
      <c r="BT73" s="526"/>
      <c r="BU73" s="526"/>
      <c r="BV73" s="526"/>
      <c r="BW73" s="526"/>
      <c r="BX73" s="526"/>
    </row>
    <row r="74" spans="1:76" ht="15.6" customHeight="1" x14ac:dyDescent="0.4">
      <c r="AN74" s="487"/>
      <c r="AO74" s="1197"/>
      <c r="AP74" s="1200"/>
      <c r="AQ74" s="1218"/>
      <c r="AR74" s="794">
        <v>210</v>
      </c>
      <c r="AS74" s="790">
        <f t="shared" ref="AS74:AS77" si="219">AS73</f>
        <v>20</v>
      </c>
      <c r="AT74" s="790">
        <f t="shared" si="206"/>
        <v>10</v>
      </c>
      <c r="AU74" s="794">
        <f t="shared" si="207"/>
        <v>30</v>
      </c>
      <c r="AV74" s="790">
        <f t="shared" ref="AV74:AV77" si="220">AV73</f>
        <v>-10</v>
      </c>
      <c r="AW74" s="790">
        <f t="shared" si="208"/>
        <v>-20</v>
      </c>
      <c r="AX74" s="794">
        <f t="shared" si="209"/>
        <v>-30</v>
      </c>
      <c r="AY74" s="790">
        <f t="shared" si="210"/>
        <v>231</v>
      </c>
      <c r="AZ74" s="790">
        <f t="shared" si="211"/>
        <v>60</v>
      </c>
      <c r="BA74" s="790">
        <f t="shared" si="212"/>
        <v>40</v>
      </c>
      <c r="BB74" s="855">
        <f t="shared" si="158"/>
        <v>164</v>
      </c>
      <c r="BC74" s="855">
        <f t="shared" si="159"/>
        <v>153</v>
      </c>
      <c r="BD74" s="855">
        <f t="shared" si="160"/>
        <v>102</v>
      </c>
      <c r="BE74" s="790">
        <f t="shared" si="213"/>
        <v>231</v>
      </c>
      <c r="BF74" s="790">
        <f t="shared" si="215"/>
        <v>61</v>
      </c>
      <c r="BG74" s="790">
        <f t="shared" si="216"/>
        <v>41</v>
      </c>
      <c r="BH74" s="856">
        <f t="shared" si="161"/>
        <v>164</v>
      </c>
      <c r="BI74" s="856">
        <f t="shared" si="162"/>
        <v>156</v>
      </c>
      <c r="BJ74" s="856">
        <f t="shared" si="163"/>
        <v>105</v>
      </c>
      <c r="BK74" s="790">
        <f t="shared" si="214"/>
        <v>231</v>
      </c>
      <c r="BL74" s="790">
        <f t="shared" si="217"/>
        <v>62</v>
      </c>
      <c r="BM74" s="790">
        <f t="shared" si="218"/>
        <v>25</v>
      </c>
      <c r="BN74" s="857">
        <f t="shared" si="164"/>
        <v>164</v>
      </c>
      <c r="BO74" s="857">
        <f t="shared" si="165"/>
        <v>158</v>
      </c>
      <c r="BP74" s="899">
        <f t="shared" si="166"/>
        <v>64</v>
      </c>
      <c r="BQ74" s="526"/>
      <c r="BR74" s="526"/>
      <c r="BS74" s="526"/>
      <c r="BT74" s="526"/>
      <c r="BU74" s="526"/>
      <c r="BV74" s="526"/>
      <c r="BW74" s="526"/>
      <c r="BX74" s="526"/>
    </row>
    <row r="75" spans="1:76" ht="15.6" customHeight="1" x14ac:dyDescent="0.4">
      <c r="AN75" s="487"/>
      <c r="AO75" s="1197"/>
      <c r="AP75" s="1200"/>
      <c r="AQ75" s="1217" t="s">
        <v>361</v>
      </c>
      <c r="AR75" s="794">
        <f>AR67</f>
        <v>130</v>
      </c>
      <c r="AS75" s="790">
        <f t="shared" si="219"/>
        <v>20</v>
      </c>
      <c r="AT75" s="790">
        <f t="shared" si="206"/>
        <v>30</v>
      </c>
      <c r="AU75" s="794">
        <f t="shared" si="207"/>
        <v>50</v>
      </c>
      <c r="AV75" s="790">
        <f t="shared" si="220"/>
        <v>-10</v>
      </c>
      <c r="AW75" s="790">
        <f t="shared" si="208"/>
        <v>-30</v>
      </c>
      <c r="AX75" s="794">
        <f t="shared" si="209"/>
        <v>-40</v>
      </c>
      <c r="AY75" s="790">
        <f t="shared" si="210"/>
        <v>151</v>
      </c>
      <c r="AZ75" s="790">
        <f t="shared" si="211"/>
        <v>80</v>
      </c>
      <c r="BA75" s="790">
        <f t="shared" si="212"/>
        <v>30</v>
      </c>
      <c r="BB75" s="858">
        <f t="shared" si="158"/>
        <v>107</v>
      </c>
      <c r="BC75" s="858">
        <f t="shared" si="159"/>
        <v>204</v>
      </c>
      <c r="BD75" s="858">
        <f t="shared" si="160"/>
        <v>77</v>
      </c>
      <c r="BE75" s="790">
        <f t="shared" si="213"/>
        <v>151</v>
      </c>
      <c r="BF75" s="790">
        <f t="shared" si="215"/>
        <v>81</v>
      </c>
      <c r="BG75" s="790">
        <f t="shared" si="216"/>
        <v>31</v>
      </c>
      <c r="BH75" s="859">
        <f t="shared" si="161"/>
        <v>107</v>
      </c>
      <c r="BI75" s="859">
        <f t="shared" si="162"/>
        <v>207</v>
      </c>
      <c r="BJ75" s="859">
        <f t="shared" si="163"/>
        <v>79</v>
      </c>
      <c r="BK75" s="790">
        <f t="shared" si="214"/>
        <v>151</v>
      </c>
      <c r="BL75" s="790">
        <f t="shared" si="217"/>
        <v>82</v>
      </c>
      <c r="BM75" s="790">
        <f t="shared" si="218"/>
        <v>15</v>
      </c>
      <c r="BN75" s="860">
        <f t="shared" si="164"/>
        <v>107</v>
      </c>
      <c r="BO75" s="860">
        <f t="shared" si="165"/>
        <v>209</v>
      </c>
      <c r="BP75" s="900">
        <f t="shared" si="166"/>
        <v>38</v>
      </c>
      <c r="BQ75" s="526"/>
      <c r="BR75" s="526"/>
      <c r="BS75" s="526"/>
      <c r="BT75" s="526"/>
      <c r="BU75" s="526"/>
      <c r="BV75" s="526"/>
      <c r="BW75" s="526"/>
      <c r="BX75" s="526"/>
    </row>
    <row r="76" spans="1:76" ht="15.6" customHeight="1" x14ac:dyDescent="0.4">
      <c r="AN76" s="487"/>
      <c r="AO76" s="1197"/>
      <c r="AP76" s="1200"/>
      <c r="AQ76" s="1218"/>
      <c r="AR76" s="794">
        <v>180</v>
      </c>
      <c r="AS76" s="790">
        <f t="shared" si="219"/>
        <v>20</v>
      </c>
      <c r="AT76" s="790">
        <f t="shared" si="206"/>
        <v>25</v>
      </c>
      <c r="AU76" s="794">
        <f t="shared" si="207"/>
        <v>45</v>
      </c>
      <c r="AV76" s="790">
        <f t="shared" si="220"/>
        <v>-10</v>
      </c>
      <c r="AW76" s="790">
        <f t="shared" si="208"/>
        <v>-5</v>
      </c>
      <c r="AX76" s="794">
        <f t="shared" si="209"/>
        <v>-15</v>
      </c>
      <c r="AY76" s="790">
        <f t="shared" si="210"/>
        <v>201</v>
      </c>
      <c r="AZ76" s="790">
        <f t="shared" si="211"/>
        <v>75</v>
      </c>
      <c r="BA76" s="790">
        <f t="shared" si="212"/>
        <v>55</v>
      </c>
      <c r="BB76" s="861">
        <f t="shared" si="158"/>
        <v>143</v>
      </c>
      <c r="BC76" s="861">
        <f t="shared" si="159"/>
        <v>191</v>
      </c>
      <c r="BD76" s="861">
        <f t="shared" si="160"/>
        <v>140</v>
      </c>
      <c r="BE76" s="790">
        <f t="shared" si="213"/>
        <v>201</v>
      </c>
      <c r="BF76" s="790">
        <f t="shared" si="215"/>
        <v>76</v>
      </c>
      <c r="BG76" s="790">
        <f t="shared" si="216"/>
        <v>56</v>
      </c>
      <c r="BH76" s="862">
        <f t="shared" si="161"/>
        <v>143</v>
      </c>
      <c r="BI76" s="862">
        <f t="shared" si="162"/>
        <v>194</v>
      </c>
      <c r="BJ76" s="862">
        <f t="shared" si="163"/>
        <v>143</v>
      </c>
      <c r="BK76" s="790">
        <f t="shared" si="214"/>
        <v>201</v>
      </c>
      <c r="BL76" s="790">
        <f t="shared" si="217"/>
        <v>77</v>
      </c>
      <c r="BM76" s="790">
        <f t="shared" si="218"/>
        <v>40</v>
      </c>
      <c r="BN76" s="863">
        <f t="shared" si="164"/>
        <v>143</v>
      </c>
      <c r="BO76" s="863">
        <f t="shared" si="165"/>
        <v>196</v>
      </c>
      <c r="BP76" s="901">
        <f t="shared" si="166"/>
        <v>102</v>
      </c>
      <c r="BQ76" s="526"/>
      <c r="BR76" s="526"/>
      <c r="BS76" s="526"/>
      <c r="BT76" s="526"/>
      <c r="BU76" s="526"/>
      <c r="BV76" s="526"/>
      <c r="BW76" s="526"/>
      <c r="BX76" s="526"/>
    </row>
    <row r="77" spans="1:76" ht="15.6" customHeight="1" thickBot="1" x14ac:dyDescent="0.45">
      <c r="AN77" s="487"/>
      <c r="AO77" s="1198"/>
      <c r="AP77" s="1201"/>
      <c r="AQ77" s="1225"/>
      <c r="AR77" s="870">
        <f>AR75+180</f>
        <v>310</v>
      </c>
      <c r="AS77" s="871">
        <f t="shared" si="219"/>
        <v>20</v>
      </c>
      <c r="AT77" s="871">
        <f t="shared" si="206"/>
        <v>30</v>
      </c>
      <c r="AU77" s="870">
        <f t="shared" si="207"/>
        <v>50</v>
      </c>
      <c r="AV77" s="871">
        <f t="shared" si="220"/>
        <v>-10</v>
      </c>
      <c r="AW77" s="871">
        <f t="shared" si="208"/>
        <v>-30</v>
      </c>
      <c r="AX77" s="870">
        <f t="shared" si="209"/>
        <v>-40</v>
      </c>
      <c r="AY77" s="871">
        <f t="shared" si="210"/>
        <v>331</v>
      </c>
      <c r="AZ77" s="871">
        <f t="shared" si="211"/>
        <v>80</v>
      </c>
      <c r="BA77" s="871">
        <f t="shared" si="212"/>
        <v>30</v>
      </c>
      <c r="BB77" s="902">
        <f t="shared" si="158"/>
        <v>235</v>
      </c>
      <c r="BC77" s="902">
        <f t="shared" si="159"/>
        <v>204</v>
      </c>
      <c r="BD77" s="902">
        <f t="shared" si="160"/>
        <v>77</v>
      </c>
      <c r="BE77" s="871">
        <f t="shared" si="213"/>
        <v>331</v>
      </c>
      <c r="BF77" s="871">
        <f t="shared" si="215"/>
        <v>81</v>
      </c>
      <c r="BG77" s="871">
        <f t="shared" si="216"/>
        <v>31</v>
      </c>
      <c r="BH77" s="903">
        <f t="shared" si="161"/>
        <v>235</v>
      </c>
      <c r="BI77" s="903">
        <f t="shared" si="162"/>
        <v>207</v>
      </c>
      <c r="BJ77" s="903">
        <f t="shared" si="163"/>
        <v>79</v>
      </c>
      <c r="BK77" s="871">
        <f t="shared" si="214"/>
        <v>331</v>
      </c>
      <c r="BL77" s="871">
        <f t="shared" si="217"/>
        <v>82</v>
      </c>
      <c r="BM77" s="871">
        <f t="shared" si="218"/>
        <v>15</v>
      </c>
      <c r="BN77" s="904">
        <f t="shared" si="164"/>
        <v>235</v>
      </c>
      <c r="BO77" s="904">
        <f t="shared" si="165"/>
        <v>209</v>
      </c>
      <c r="BP77" s="905">
        <f t="shared" si="166"/>
        <v>38</v>
      </c>
      <c r="BQ77" s="526"/>
      <c r="BR77" s="526"/>
      <c r="BS77" s="526"/>
      <c r="BT77" s="526"/>
      <c r="BU77" s="526"/>
      <c r="BV77" s="526"/>
      <c r="BW77" s="526"/>
      <c r="BX77" s="526"/>
    </row>
    <row r="78" spans="1:76" x14ac:dyDescent="0.4">
      <c r="AN78" s="487"/>
      <c r="AO78" s="487"/>
      <c r="AP78" s="487"/>
      <c r="AQ78" s="487"/>
      <c r="AR78" s="487"/>
      <c r="AS78" s="487"/>
      <c r="AT78" s="487"/>
      <c r="AU78" s="487"/>
      <c r="AV78" s="487"/>
      <c r="AW78" s="487"/>
      <c r="AX78" s="487"/>
      <c r="AY78" s="487"/>
      <c r="AZ78" s="487"/>
      <c r="BA78" s="487"/>
      <c r="BB78" s="487"/>
      <c r="BC78" s="487"/>
      <c r="BD78" s="487"/>
      <c r="BQ78" s="526"/>
      <c r="BR78" s="526"/>
      <c r="BS78" s="526"/>
      <c r="BT78" s="526"/>
      <c r="BU78" s="526"/>
      <c r="BV78" s="526"/>
      <c r="BW78" s="526"/>
      <c r="BX78" s="526"/>
    </row>
    <row r="79" spans="1:76" x14ac:dyDescent="0.4">
      <c r="AO79" s="910"/>
      <c r="AP79" s="910"/>
      <c r="AQ79" s="910"/>
      <c r="AR79" s="910"/>
      <c r="AS79" s="910"/>
      <c r="AT79" s="910"/>
      <c r="AU79" s="910"/>
      <c r="AV79" s="910"/>
      <c r="AW79" s="910"/>
      <c r="AX79" s="910"/>
      <c r="AY79" s="910"/>
      <c r="AZ79" s="910"/>
      <c r="BA79" s="910"/>
      <c r="BB79" s="910"/>
      <c r="BC79" s="910"/>
      <c r="BD79" s="487"/>
      <c r="BQ79" s="526"/>
      <c r="BR79" s="526"/>
      <c r="BS79" s="526"/>
      <c r="BT79" s="526"/>
      <c r="BU79" s="526"/>
      <c r="BV79" s="526"/>
      <c r="BW79" s="526"/>
      <c r="BX79" s="526"/>
    </row>
    <row r="80" spans="1:76" ht="15.6" customHeight="1" x14ac:dyDescent="0.4">
      <c r="AO80" s="910"/>
      <c r="BQ80" s="526"/>
      <c r="BR80" s="526"/>
      <c r="BS80" s="526"/>
      <c r="BT80" s="526"/>
      <c r="BU80" s="526"/>
      <c r="BV80" s="526"/>
      <c r="BW80" s="526"/>
      <c r="BX80" s="526"/>
    </row>
    <row r="81" spans="41:76" x14ac:dyDescent="0.4">
      <c r="AO81" s="910"/>
      <c r="BQ81" s="526"/>
      <c r="BR81" s="526"/>
      <c r="BS81" s="526"/>
      <c r="BT81" s="526"/>
      <c r="BU81" s="526"/>
      <c r="BV81" s="526"/>
      <c r="BW81" s="526"/>
      <c r="BX81" s="526"/>
    </row>
    <row r="82" spans="41:76" ht="15.6" customHeight="1" x14ac:dyDescent="0.4">
      <c r="AO82" s="910"/>
      <c r="BQ82" s="526"/>
      <c r="BR82" s="526"/>
      <c r="BS82" s="526"/>
      <c r="BT82" s="526"/>
      <c r="BU82" s="526"/>
      <c r="BV82" s="526"/>
      <c r="BW82" s="526"/>
      <c r="BX82" s="526"/>
    </row>
    <row r="83" spans="41:76" ht="13.5" customHeight="1" x14ac:dyDescent="0.4">
      <c r="AO83" s="910"/>
    </row>
    <row r="84" spans="41:76" ht="15.6" customHeight="1" x14ac:dyDescent="0.4">
      <c r="AO84" s="910"/>
    </row>
    <row r="85" spans="41:76" ht="13.5" customHeight="1" x14ac:dyDescent="0.4">
      <c r="AO85" s="910"/>
    </row>
    <row r="86" spans="41:76" ht="13.5" customHeight="1" x14ac:dyDescent="0.4">
      <c r="AO86" s="910"/>
    </row>
    <row r="87" spans="41:76" x14ac:dyDescent="0.4">
      <c r="AO87" s="910"/>
    </row>
    <row r="88" spans="41:76" x14ac:dyDescent="0.4">
      <c r="AO88" s="910"/>
    </row>
    <row r="89" spans="41:76" ht="15.6" customHeight="1" x14ac:dyDescent="0.4">
      <c r="AO89" s="487"/>
    </row>
    <row r="90" spans="41:76" x14ac:dyDescent="0.4">
      <c r="AO90" s="487"/>
    </row>
    <row r="91" spans="41:76" ht="15.6" customHeight="1" x14ac:dyDescent="0.4">
      <c r="AO91" s="487"/>
    </row>
    <row r="92" spans="41:76" x14ac:dyDescent="0.4">
      <c r="AO92" s="487"/>
    </row>
    <row r="93" spans="41:76" x14ac:dyDescent="0.4">
      <c r="AO93" s="487"/>
    </row>
    <row r="94" spans="41:76" ht="15.6" customHeight="1" x14ac:dyDescent="0.4">
      <c r="AO94" s="487"/>
    </row>
    <row r="95" spans="41:76" x14ac:dyDescent="0.4">
      <c r="AO95" s="487"/>
      <c r="AW95" s="486">
        <f t="shared" ref="AW95:AW104" si="221">AW96</f>
        <v>-5</v>
      </c>
      <c r="AX95" s="486">
        <f t="shared" ref="AX95:AX104" si="222">AX96</f>
        <v>-5</v>
      </c>
      <c r="AY95" s="486">
        <f t="shared" ref="AY95:AY100" si="223">AY101</f>
        <v>204</v>
      </c>
      <c r="AZ95" s="486">
        <f t="shared" ref="AZ95:BA95" si="224">AZ101+AW95</f>
        <v>24</v>
      </c>
      <c r="BA95" s="486">
        <f t="shared" si="224"/>
        <v>50</v>
      </c>
      <c r="BB95" s="1013">
        <f t="shared" ref="BB95:BB106" si="225">ROUND(AY95/359*255,0)</f>
        <v>145</v>
      </c>
      <c r="BC95" s="1013">
        <f t="shared" ref="BC95:BC106" si="226">ROUND(AZ95/100*255,0)</f>
        <v>61</v>
      </c>
      <c r="BD95" s="1013">
        <f t="shared" ref="BD95:BD106" si="227">ROUND(BA95/100*255,0)</f>
        <v>128</v>
      </c>
      <c r="BE95" s="910" t="s">
        <v>391</v>
      </c>
    </row>
    <row r="96" spans="41:76" ht="15.6" customHeight="1" x14ac:dyDescent="0.4">
      <c r="AO96" s="487"/>
      <c r="AW96" s="486">
        <f t="shared" si="221"/>
        <v>-5</v>
      </c>
      <c r="AX96" s="486">
        <f t="shared" si="222"/>
        <v>-5</v>
      </c>
      <c r="AY96" s="486">
        <f t="shared" si="223"/>
        <v>59</v>
      </c>
      <c r="AZ96" s="486">
        <f t="shared" ref="AZ96:BA96" si="228">AZ102+AW96</f>
        <v>54</v>
      </c>
      <c r="BA96" s="486">
        <f t="shared" si="228"/>
        <v>75</v>
      </c>
      <c r="BB96" s="913">
        <f t="shared" si="225"/>
        <v>42</v>
      </c>
      <c r="BC96" s="913">
        <f t="shared" si="226"/>
        <v>138</v>
      </c>
      <c r="BD96" s="913">
        <f t="shared" si="227"/>
        <v>191</v>
      </c>
      <c r="BE96" s="526" t="s">
        <v>392</v>
      </c>
    </row>
    <row r="97" spans="38:81" x14ac:dyDescent="0.4">
      <c r="AO97" s="487"/>
      <c r="AW97" s="486">
        <f t="shared" si="221"/>
        <v>-5</v>
      </c>
      <c r="AX97" s="486">
        <f t="shared" si="222"/>
        <v>-5</v>
      </c>
      <c r="AY97" s="486">
        <f t="shared" si="223"/>
        <v>359</v>
      </c>
      <c r="AZ97" s="486">
        <f t="shared" ref="AZ97:BA97" si="229">AZ103+AW97</f>
        <v>14</v>
      </c>
      <c r="BA97" s="486">
        <f t="shared" si="229"/>
        <v>60</v>
      </c>
      <c r="BB97" s="819">
        <f t="shared" si="225"/>
        <v>255</v>
      </c>
      <c r="BC97" s="819">
        <f t="shared" si="226"/>
        <v>36</v>
      </c>
      <c r="BD97" s="819">
        <f t="shared" si="227"/>
        <v>153</v>
      </c>
      <c r="BE97" s="526" t="s">
        <v>392</v>
      </c>
    </row>
    <row r="98" spans="38:81" ht="15.6" customHeight="1" x14ac:dyDescent="0.4">
      <c r="AO98" s="487"/>
      <c r="AW98" s="486">
        <f t="shared" si="221"/>
        <v>-5</v>
      </c>
      <c r="AX98" s="486">
        <f t="shared" si="222"/>
        <v>-5</v>
      </c>
      <c r="AY98" s="486">
        <f t="shared" si="223"/>
        <v>79</v>
      </c>
      <c r="AZ98" s="486">
        <f t="shared" ref="AZ98:BA98" si="230">AZ104+AW98</f>
        <v>34</v>
      </c>
      <c r="BA98" s="486">
        <f t="shared" si="230"/>
        <v>50</v>
      </c>
      <c r="BB98" s="822">
        <f t="shared" si="225"/>
        <v>56</v>
      </c>
      <c r="BC98" s="822">
        <f t="shared" si="226"/>
        <v>87</v>
      </c>
      <c r="BD98" s="822">
        <f t="shared" si="227"/>
        <v>128</v>
      </c>
      <c r="BE98" s="526" t="s">
        <v>393</v>
      </c>
    </row>
    <row r="99" spans="38:81" x14ac:dyDescent="0.4">
      <c r="AO99" s="487"/>
      <c r="AW99" s="486">
        <f t="shared" si="221"/>
        <v>-5</v>
      </c>
      <c r="AX99" s="486">
        <f t="shared" si="222"/>
        <v>-5</v>
      </c>
      <c r="AY99" s="486">
        <f t="shared" si="223"/>
        <v>209</v>
      </c>
      <c r="AZ99" s="486">
        <f t="shared" ref="AZ99:BA99" si="231">AZ105+AW99</f>
        <v>29</v>
      </c>
      <c r="BA99" s="486">
        <f t="shared" si="231"/>
        <v>75</v>
      </c>
      <c r="BB99" s="825">
        <f t="shared" si="225"/>
        <v>148</v>
      </c>
      <c r="BC99" s="825">
        <f t="shared" si="226"/>
        <v>74</v>
      </c>
      <c r="BD99" s="825">
        <f t="shared" si="227"/>
        <v>191</v>
      </c>
      <c r="BE99" s="910" t="s">
        <v>393</v>
      </c>
    </row>
    <row r="100" spans="38:81" ht="16.2" thickBot="1" x14ac:dyDescent="0.45">
      <c r="AO100" s="487"/>
      <c r="AW100" s="486">
        <f t="shared" si="221"/>
        <v>-5</v>
      </c>
      <c r="AX100" s="486">
        <v>-5</v>
      </c>
      <c r="AY100" s="486">
        <f t="shared" si="223"/>
        <v>259</v>
      </c>
      <c r="AZ100" s="486">
        <f t="shared" ref="AZ100:BA100" si="232">AZ106+AW100</f>
        <v>34</v>
      </c>
      <c r="BA100" s="486">
        <f t="shared" si="232"/>
        <v>50</v>
      </c>
      <c r="BB100" s="882">
        <f t="shared" si="225"/>
        <v>184</v>
      </c>
      <c r="BC100" s="882">
        <f t="shared" si="226"/>
        <v>87</v>
      </c>
      <c r="BD100" s="882">
        <f t="shared" si="227"/>
        <v>128</v>
      </c>
      <c r="BE100" s="910" t="s">
        <v>393</v>
      </c>
    </row>
    <row r="101" spans="38:81" x14ac:dyDescent="0.4">
      <c r="AO101" s="487"/>
      <c r="AW101" s="486">
        <f t="shared" si="221"/>
        <v>-5</v>
      </c>
      <c r="AX101" s="486">
        <f t="shared" si="222"/>
        <v>5</v>
      </c>
      <c r="AY101" s="498">
        <f>AY107</f>
        <v>204</v>
      </c>
      <c r="AZ101" s="486">
        <f t="shared" ref="AZ101:BA101" si="233">AZ107+AW101</f>
        <v>29</v>
      </c>
      <c r="BA101" s="486">
        <f t="shared" si="233"/>
        <v>55</v>
      </c>
      <c r="BB101" s="916">
        <f t="shared" si="225"/>
        <v>145</v>
      </c>
      <c r="BC101" s="916">
        <f t="shared" si="226"/>
        <v>74</v>
      </c>
      <c r="BD101" s="916">
        <f t="shared" si="227"/>
        <v>140</v>
      </c>
      <c r="BE101" s="910" t="s">
        <v>391</v>
      </c>
    </row>
    <row r="102" spans="38:81" x14ac:dyDescent="0.4">
      <c r="AN102" s="910"/>
      <c r="AO102" s="910"/>
      <c r="AP102" s="910"/>
      <c r="AW102" s="486">
        <f t="shared" si="221"/>
        <v>-5</v>
      </c>
      <c r="AX102" s="486">
        <f t="shared" si="222"/>
        <v>5</v>
      </c>
      <c r="AY102" s="486">
        <f t="shared" ref="AY102:AY106" si="234">AY108</f>
        <v>59</v>
      </c>
      <c r="AZ102" s="486">
        <f t="shared" ref="AZ102:BA102" si="235">AZ108+AW102</f>
        <v>59</v>
      </c>
      <c r="BA102" s="486">
        <f t="shared" si="235"/>
        <v>80</v>
      </c>
      <c r="BB102" s="913">
        <f t="shared" si="225"/>
        <v>42</v>
      </c>
      <c r="BC102" s="913">
        <f t="shared" si="226"/>
        <v>150</v>
      </c>
      <c r="BD102" s="913">
        <f t="shared" si="227"/>
        <v>204</v>
      </c>
      <c r="BE102" s="910" t="s">
        <v>392</v>
      </c>
    </row>
    <row r="103" spans="38:81" ht="15.6" customHeight="1" x14ac:dyDescent="0.4">
      <c r="AN103" s="910"/>
      <c r="AO103" s="910"/>
      <c r="AP103" s="790">
        <v>29</v>
      </c>
      <c r="AQ103" s="790">
        <v>34</v>
      </c>
      <c r="AR103" s="790">
        <v>70</v>
      </c>
      <c r="AS103" s="811">
        <v>21</v>
      </c>
      <c r="AT103" s="811">
        <v>87</v>
      </c>
      <c r="AU103" s="811">
        <v>179</v>
      </c>
      <c r="AW103" s="486">
        <f t="shared" si="221"/>
        <v>-5</v>
      </c>
      <c r="AX103" s="486">
        <f t="shared" si="222"/>
        <v>5</v>
      </c>
      <c r="AY103" s="486">
        <f t="shared" si="234"/>
        <v>359</v>
      </c>
      <c r="AZ103" s="486">
        <f t="shared" ref="AZ103:BA103" si="236">AZ109+AW103</f>
        <v>19</v>
      </c>
      <c r="BA103" s="486">
        <f t="shared" si="236"/>
        <v>65</v>
      </c>
      <c r="BB103" s="819">
        <f t="shared" si="225"/>
        <v>255</v>
      </c>
      <c r="BC103" s="819">
        <f t="shared" si="226"/>
        <v>48</v>
      </c>
      <c r="BD103" s="819">
        <f t="shared" si="227"/>
        <v>166</v>
      </c>
      <c r="BE103" s="910" t="s">
        <v>392</v>
      </c>
    </row>
    <row r="104" spans="38:81" x14ac:dyDescent="0.4">
      <c r="AN104" s="910"/>
      <c r="AO104" s="910"/>
      <c r="AP104" s="910"/>
      <c r="AW104" s="486">
        <f t="shared" si="221"/>
        <v>-5</v>
      </c>
      <c r="AX104" s="486">
        <f t="shared" si="222"/>
        <v>5</v>
      </c>
      <c r="AY104" s="486">
        <f t="shared" si="234"/>
        <v>79</v>
      </c>
      <c r="AZ104" s="486">
        <f t="shared" ref="AZ104:BA104" si="237">AZ110+AW104</f>
        <v>39</v>
      </c>
      <c r="BA104" s="486">
        <f t="shared" si="237"/>
        <v>55</v>
      </c>
      <c r="BB104" s="822">
        <f t="shared" si="225"/>
        <v>56</v>
      </c>
      <c r="BC104" s="822">
        <f t="shared" si="226"/>
        <v>99</v>
      </c>
      <c r="BD104" s="822">
        <f t="shared" si="227"/>
        <v>140</v>
      </c>
      <c r="BE104" s="910" t="s">
        <v>393</v>
      </c>
    </row>
    <row r="105" spans="38:81" ht="15.6" customHeight="1" x14ac:dyDescent="0.4">
      <c r="AL105" s="910"/>
      <c r="AM105" s="910"/>
      <c r="AN105" s="910"/>
      <c r="AO105" s="910"/>
      <c r="AP105" s="910"/>
      <c r="AQ105" s="910"/>
      <c r="AR105" s="910"/>
      <c r="AS105" s="910"/>
      <c r="AT105" s="910"/>
      <c r="AU105" s="910"/>
      <c r="AV105" s="910"/>
      <c r="AW105" s="910">
        <f>AW106</f>
        <v>-5</v>
      </c>
      <c r="AX105" s="910">
        <f>AX106</f>
        <v>5</v>
      </c>
      <c r="AY105" s="910">
        <f t="shared" si="234"/>
        <v>209</v>
      </c>
      <c r="AZ105" s="910">
        <f t="shared" ref="AZ105:BA105" si="238">AZ111+AW105</f>
        <v>34</v>
      </c>
      <c r="BA105" s="910">
        <f t="shared" si="238"/>
        <v>80</v>
      </c>
      <c r="BB105" s="825">
        <f t="shared" si="225"/>
        <v>148</v>
      </c>
      <c r="BC105" s="825">
        <f t="shared" si="226"/>
        <v>87</v>
      </c>
      <c r="BD105" s="825">
        <f t="shared" si="227"/>
        <v>204</v>
      </c>
      <c r="BE105" s="910" t="s">
        <v>393</v>
      </c>
      <c r="BF105" s="910">
        <f>360/5</f>
        <v>72</v>
      </c>
      <c r="BL105" s="526">
        <f>BF105+72</f>
        <v>144</v>
      </c>
      <c r="BR105" s="911">
        <f>BL105+72</f>
        <v>216</v>
      </c>
      <c r="BS105" s="526"/>
      <c r="BT105" s="526"/>
      <c r="BX105" s="911">
        <f>BR105+72</f>
        <v>288</v>
      </c>
    </row>
    <row r="106" spans="38:81" ht="16.2" thickBot="1" x14ac:dyDescent="0.45">
      <c r="AN106" s="910"/>
      <c r="AO106" s="910"/>
      <c r="AP106" s="910"/>
      <c r="AQ106" s="910"/>
      <c r="AR106" s="910"/>
      <c r="AS106" s="910"/>
      <c r="AT106" s="910"/>
      <c r="AU106" s="910"/>
      <c r="AV106" s="910"/>
      <c r="AW106" s="910">
        <f>-AW113</f>
        <v>-5</v>
      </c>
      <c r="AX106" s="910">
        <v>5</v>
      </c>
      <c r="AY106" s="498">
        <f t="shared" si="234"/>
        <v>259</v>
      </c>
      <c r="AZ106" s="498">
        <f>AZ112+AW106</f>
        <v>39</v>
      </c>
      <c r="BA106" s="498">
        <f>BA112+AX106</f>
        <v>55</v>
      </c>
      <c r="BB106" s="882">
        <f t="shared" si="225"/>
        <v>184</v>
      </c>
      <c r="BC106" s="882">
        <f t="shared" si="226"/>
        <v>99</v>
      </c>
      <c r="BD106" s="882">
        <f t="shared" si="227"/>
        <v>140</v>
      </c>
      <c r="BE106" s="910" t="s">
        <v>393</v>
      </c>
      <c r="BF106" s="526" t="s">
        <v>445</v>
      </c>
      <c r="BG106" s="526" t="s">
        <v>446</v>
      </c>
      <c r="BH106" s="526" t="s">
        <v>447</v>
      </c>
      <c r="BL106" s="1009" t="s">
        <v>445</v>
      </c>
      <c r="BM106" s="1009" t="s">
        <v>446</v>
      </c>
      <c r="BN106" s="1009" t="s">
        <v>447</v>
      </c>
      <c r="BR106" s="1009" t="s">
        <v>445</v>
      </c>
      <c r="BS106" s="1009" t="s">
        <v>446</v>
      </c>
      <c r="BT106" s="1009" t="s">
        <v>447</v>
      </c>
      <c r="BX106" s="1009" t="s">
        <v>445</v>
      </c>
      <c r="BY106" s="1009" t="s">
        <v>446</v>
      </c>
      <c r="BZ106" s="1009" t="s">
        <v>447</v>
      </c>
    </row>
    <row r="107" spans="38:81" x14ac:dyDescent="0.4">
      <c r="AN107" s="910"/>
      <c r="AO107" s="910"/>
      <c r="AP107" s="910"/>
      <c r="AQ107" s="909" t="s">
        <v>344</v>
      </c>
      <c r="AR107" s="794">
        <v>175</v>
      </c>
      <c r="AS107" s="790">
        <f>-AS74</f>
        <v>-20</v>
      </c>
      <c r="AT107" s="790">
        <f t="shared" ref="AT107:AT112" si="239">AT74</f>
        <v>10</v>
      </c>
      <c r="AU107" s="794">
        <f t="shared" ref="AU107:AU112" si="240">AS107+AT107</f>
        <v>-10</v>
      </c>
      <c r="AV107" s="790">
        <f>-AV74</f>
        <v>10</v>
      </c>
      <c r="AW107" s="790">
        <f t="shared" ref="AW107:AW112" si="241">AW74</f>
        <v>-20</v>
      </c>
      <c r="AX107" s="794">
        <f t="shared" ref="AX107:AX112" si="242">AV107+AW107</f>
        <v>-10</v>
      </c>
      <c r="AY107" s="790">
        <v>204</v>
      </c>
      <c r="AZ107" s="790">
        <v>34</v>
      </c>
      <c r="BA107" s="790">
        <v>50</v>
      </c>
      <c r="BB107" s="912">
        <f t="shared" ref="BB107:BB112" si="243">ROUND(AY107/359*255,0)</f>
        <v>145</v>
      </c>
      <c r="BC107" s="912">
        <f t="shared" ref="BC107:BC112" si="244">ROUND(AZ107/100*255,0)</f>
        <v>87</v>
      </c>
      <c r="BD107" s="912">
        <f t="shared" ref="BD107:BD112" si="245">ROUND(BA107/100*255,0)</f>
        <v>128</v>
      </c>
      <c r="BE107" s="910" t="s">
        <v>391</v>
      </c>
      <c r="BF107" s="526">
        <f t="shared" ref="BF107:BF112" si="246">IF($AY107+BF$105&lt;=359,$AY107+BF$105,$AY107+BF$105-359)</f>
        <v>276</v>
      </c>
      <c r="BG107" s="498">
        <f>$AZ107</f>
        <v>34</v>
      </c>
      <c r="BH107" s="498">
        <f>$BA107</f>
        <v>50</v>
      </c>
      <c r="BI107" s="1014">
        <f t="shared" ref="BI107:BI112" si="247">ROUND(BF107/359*255,0)</f>
        <v>196</v>
      </c>
      <c r="BJ107" s="1014">
        <f t="shared" ref="BJ107:BJ112" si="248">ROUND(BG107/100*255,0)</f>
        <v>87</v>
      </c>
      <c r="BK107" s="1014">
        <f t="shared" ref="BK107:BK112" si="249">ROUND(BH107/100*255,0)</f>
        <v>128</v>
      </c>
      <c r="BL107" s="911">
        <f t="shared" ref="BL107:BL112" si="250">IF($AY107+BL$105&lt;=359,$AY107+BL$105,$AY107+BL$105-359)</f>
        <v>348</v>
      </c>
      <c r="BM107" s="498">
        <f>$AZ107</f>
        <v>34</v>
      </c>
      <c r="BN107" s="498">
        <f>$BA107</f>
        <v>50</v>
      </c>
      <c r="BO107" s="912">
        <f t="shared" ref="BO107:BO112" si="251">ROUND(BL107/359*255,0)</f>
        <v>247</v>
      </c>
      <c r="BP107" s="912">
        <f t="shared" ref="BP107:BP112" si="252">ROUND(BM107/100*255,0)</f>
        <v>87</v>
      </c>
      <c r="BQ107" s="912">
        <f t="shared" ref="BQ107:BQ112" si="253">ROUND(BN107/100*255,0)</f>
        <v>128</v>
      </c>
      <c r="BR107" s="911">
        <f t="shared" ref="BR107:BR112" si="254">IF($AY107+BR$105&lt;=359,$AY107+BR$105,$AY107+BR$105-359)</f>
        <v>61</v>
      </c>
      <c r="BS107" s="498">
        <f>$AZ107</f>
        <v>34</v>
      </c>
      <c r="BT107" s="498">
        <f>$BA107</f>
        <v>50</v>
      </c>
      <c r="BU107" s="912">
        <f t="shared" ref="BU107:BU112" si="255">ROUND(BR107/359*255,0)</f>
        <v>43</v>
      </c>
      <c r="BV107" s="912">
        <f t="shared" ref="BV107:BV112" si="256">ROUND(BS107/100*255,0)</f>
        <v>87</v>
      </c>
      <c r="BW107" s="912">
        <f t="shared" ref="BW107:BW112" si="257">ROUND(BT107/100*255,0)</f>
        <v>128</v>
      </c>
      <c r="BX107" s="911">
        <f t="shared" ref="BX107:BX112" si="258">IF($AY107+BX$105&lt;=359,$AY107+BX$105,$AY107+BX$105-359)</f>
        <v>133</v>
      </c>
      <c r="BY107" s="498">
        <f>$AZ107</f>
        <v>34</v>
      </c>
      <c r="BZ107" s="498">
        <f>$BA107</f>
        <v>50</v>
      </c>
      <c r="CA107" s="912">
        <f t="shared" ref="CA107:CA112" si="259">ROUND(BX107/359*255,0)</f>
        <v>94</v>
      </c>
      <c r="CB107" s="912">
        <f t="shared" ref="CB107:CB112" si="260">ROUND(BY107/100*255,0)</f>
        <v>87</v>
      </c>
      <c r="CC107" s="912">
        <f t="shared" ref="CC107:CC112" si="261">ROUND(BZ107/100*255,0)</f>
        <v>128</v>
      </c>
    </row>
    <row r="108" spans="38:81" x14ac:dyDescent="0.4">
      <c r="AN108" s="910"/>
      <c r="AO108" s="910"/>
      <c r="AP108" s="910"/>
      <c r="AQ108" s="1217" t="s">
        <v>356</v>
      </c>
      <c r="AR108" s="794">
        <v>30</v>
      </c>
      <c r="AS108" s="790">
        <f>AS107</f>
        <v>-20</v>
      </c>
      <c r="AT108" s="790">
        <f t="shared" si="239"/>
        <v>30</v>
      </c>
      <c r="AU108" s="794">
        <f t="shared" si="240"/>
        <v>10</v>
      </c>
      <c r="AV108" s="790">
        <f>AV107</f>
        <v>10</v>
      </c>
      <c r="AW108" s="790">
        <f t="shared" si="241"/>
        <v>-30</v>
      </c>
      <c r="AX108" s="794">
        <f t="shared" si="242"/>
        <v>-20</v>
      </c>
      <c r="AY108" s="790">
        <v>59</v>
      </c>
      <c r="AZ108" s="790">
        <v>64</v>
      </c>
      <c r="BA108" s="790">
        <v>75</v>
      </c>
      <c r="BB108" s="913">
        <f t="shared" si="243"/>
        <v>42</v>
      </c>
      <c r="BC108" s="913">
        <f t="shared" si="244"/>
        <v>163</v>
      </c>
      <c r="BD108" s="913">
        <f t="shared" si="245"/>
        <v>191</v>
      </c>
      <c r="BE108" s="910" t="s">
        <v>392</v>
      </c>
      <c r="BF108" s="911">
        <f t="shared" si="246"/>
        <v>131</v>
      </c>
      <c r="BG108" s="498">
        <f t="shared" ref="BG108:BG112" si="262">$AZ108</f>
        <v>64</v>
      </c>
      <c r="BH108" s="498">
        <f t="shared" ref="BH108:BH112" si="263">$BA108</f>
        <v>75</v>
      </c>
      <c r="BI108" s="913">
        <f t="shared" si="247"/>
        <v>93</v>
      </c>
      <c r="BJ108" s="913">
        <f t="shared" si="248"/>
        <v>163</v>
      </c>
      <c r="BK108" s="913">
        <f t="shared" si="249"/>
        <v>191</v>
      </c>
      <c r="BL108" s="911">
        <f t="shared" si="250"/>
        <v>203</v>
      </c>
      <c r="BM108" s="498">
        <f t="shared" ref="BM108:BM112" si="264">$AZ108</f>
        <v>64</v>
      </c>
      <c r="BN108" s="498">
        <f t="shared" ref="BN108:BN112" si="265">$BA108</f>
        <v>75</v>
      </c>
      <c r="BO108" s="913">
        <f t="shared" si="251"/>
        <v>144</v>
      </c>
      <c r="BP108" s="913">
        <f t="shared" si="252"/>
        <v>163</v>
      </c>
      <c r="BQ108" s="913">
        <f t="shared" si="253"/>
        <v>191</v>
      </c>
      <c r="BR108" s="911">
        <f t="shared" si="254"/>
        <v>275</v>
      </c>
      <c r="BS108" s="498">
        <f t="shared" ref="BS108:BS112" si="266">$AZ108</f>
        <v>64</v>
      </c>
      <c r="BT108" s="498">
        <f t="shared" ref="BT108:BT112" si="267">$BA108</f>
        <v>75</v>
      </c>
      <c r="BU108" s="913">
        <f t="shared" si="255"/>
        <v>195</v>
      </c>
      <c r="BV108" s="913">
        <f t="shared" si="256"/>
        <v>163</v>
      </c>
      <c r="BW108" s="913">
        <f t="shared" si="257"/>
        <v>191</v>
      </c>
      <c r="BX108" s="911">
        <f t="shared" si="258"/>
        <v>347</v>
      </c>
      <c r="BY108" s="498">
        <f t="shared" ref="BY108:BY112" si="268">$AZ108</f>
        <v>64</v>
      </c>
      <c r="BZ108" s="498">
        <f t="shared" ref="BZ108:BZ112" si="269">$BA108</f>
        <v>75</v>
      </c>
      <c r="CA108" s="913">
        <f t="shared" si="259"/>
        <v>246</v>
      </c>
      <c r="CB108" s="913">
        <f t="shared" si="260"/>
        <v>163</v>
      </c>
      <c r="CC108" s="913">
        <f t="shared" si="261"/>
        <v>191</v>
      </c>
    </row>
    <row r="109" spans="38:81" x14ac:dyDescent="0.4">
      <c r="AN109" s="910"/>
      <c r="AO109" s="910"/>
      <c r="AP109" s="910"/>
      <c r="AQ109" s="1217"/>
      <c r="AR109" s="794">
        <v>330</v>
      </c>
      <c r="AS109" s="790">
        <f t="shared" ref="AS109:AS112" si="270">AS108</f>
        <v>-20</v>
      </c>
      <c r="AT109" s="790">
        <f t="shared" si="239"/>
        <v>25</v>
      </c>
      <c r="AU109" s="794">
        <f t="shared" si="240"/>
        <v>5</v>
      </c>
      <c r="AV109" s="790">
        <f t="shared" ref="AV109:AV112" si="271">AV108</f>
        <v>10</v>
      </c>
      <c r="AW109" s="790">
        <f t="shared" si="241"/>
        <v>-5</v>
      </c>
      <c r="AX109" s="794">
        <f t="shared" si="242"/>
        <v>5</v>
      </c>
      <c r="AY109" s="790">
        <v>359</v>
      </c>
      <c r="AZ109" s="790">
        <v>24</v>
      </c>
      <c r="BA109" s="790">
        <v>60</v>
      </c>
      <c r="BB109" s="819">
        <f t="shared" si="243"/>
        <v>255</v>
      </c>
      <c r="BC109" s="819">
        <f t="shared" si="244"/>
        <v>61</v>
      </c>
      <c r="BD109" s="819">
        <f t="shared" si="245"/>
        <v>153</v>
      </c>
      <c r="BE109" s="910" t="s">
        <v>392</v>
      </c>
      <c r="BF109" s="911">
        <f t="shared" si="246"/>
        <v>72</v>
      </c>
      <c r="BG109" s="498">
        <f t="shared" si="262"/>
        <v>24</v>
      </c>
      <c r="BH109" s="498">
        <f t="shared" si="263"/>
        <v>60</v>
      </c>
      <c r="BI109" s="819">
        <f t="shared" si="247"/>
        <v>51</v>
      </c>
      <c r="BJ109" s="819">
        <f t="shared" si="248"/>
        <v>61</v>
      </c>
      <c r="BK109" s="819">
        <f t="shared" si="249"/>
        <v>153</v>
      </c>
      <c r="BL109" s="911">
        <f t="shared" si="250"/>
        <v>144</v>
      </c>
      <c r="BM109" s="498">
        <f t="shared" si="264"/>
        <v>24</v>
      </c>
      <c r="BN109" s="498">
        <f t="shared" si="265"/>
        <v>60</v>
      </c>
      <c r="BO109" s="819">
        <f t="shared" si="251"/>
        <v>102</v>
      </c>
      <c r="BP109" s="819">
        <f t="shared" si="252"/>
        <v>61</v>
      </c>
      <c r="BQ109" s="819">
        <f t="shared" si="253"/>
        <v>153</v>
      </c>
      <c r="BR109" s="911">
        <f t="shared" si="254"/>
        <v>216</v>
      </c>
      <c r="BS109" s="498">
        <f t="shared" si="266"/>
        <v>24</v>
      </c>
      <c r="BT109" s="498">
        <f t="shared" si="267"/>
        <v>60</v>
      </c>
      <c r="BU109" s="819">
        <f t="shared" si="255"/>
        <v>153</v>
      </c>
      <c r="BV109" s="819">
        <f t="shared" si="256"/>
        <v>61</v>
      </c>
      <c r="BW109" s="819">
        <f t="shared" si="257"/>
        <v>153</v>
      </c>
      <c r="BX109" s="911">
        <f t="shared" si="258"/>
        <v>288</v>
      </c>
      <c r="BY109" s="498">
        <f t="shared" si="268"/>
        <v>24</v>
      </c>
      <c r="BZ109" s="498">
        <f t="shared" si="269"/>
        <v>60</v>
      </c>
      <c r="CA109" s="819">
        <f t="shared" si="259"/>
        <v>205</v>
      </c>
      <c r="CB109" s="819">
        <f t="shared" si="260"/>
        <v>61</v>
      </c>
      <c r="CC109" s="819">
        <f t="shared" si="261"/>
        <v>153</v>
      </c>
    </row>
    <row r="110" spans="38:81" x14ac:dyDescent="0.4">
      <c r="AN110" s="910"/>
      <c r="AO110" s="910"/>
      <c r="AP110" s="910"/>
      <c r="AQ110" s="1217" t="s">
        <v>357</v>
      </c>
      <c r="AR110" s="794">
        <f>AR77</f>
        <v>310</v>
      </c>
      <c r="AS110" s="790">
        <f t="shared" si="270"/>
        <v>-20</v>
      </c>
      <c r="AT110" s="790">
        <f t="shared" si="239"/>
        <v>30</v>
      </c>
      <c r="AU110" s="794">
        <f t="shared" si="240"/>
        <v>10</v>
      </c>
      <c r="AV110" s="790">
        <f t="shared" si="271"/>
        <v>10</v>
      </c>
      <c r="AW110" s="790">
        <f t="shared" si="241"/>
        <v>-30</v>
      </c>
      <c r="AX110" s="794">
        <f t="shared" si="242"/>
        <v>-20</v>
      </c>
      <c r="AY110" s="790">
        <v>79</v>
      </c>
      <c r="AZ110" s="790">
        <v>44</v>
      </c>
      <c r="BA110" s="790">
        <v>50</v>
      </c>
      <c r="BB110" s="822">
        <f t="shared" si="243"/>
        <v>56</v>
      </c>
      <c r="BC110" s="822">
        <f t="shared" si="244"/>
        <v>112</v>
      </c>
      <c r="BD110" s="822">
        <f t="shared" si="245"/>
        <v>128</v>
      </c>
      <c r="BE110" s="910" t="s">
        <v>393</v>
      </c>
      <c r="BF110" s="911">
        <f t="shared" si="246"/>
        <v>151</v>
      </c>
      <c r="BG110" s="498">
        <f t="shared" si="262"/>
        <v>44</v>
      </c>
      <c r="BH110" s="498">
        <f t="shared" si="263"/>
        <v>50</v>
      </c>
      <c r="BI110" s="822">
        <f t="shared" si="247"/>
        <v>107</v>
      </c>
      <c r="BJ110" s="822">
        <f t="shared" si="248"/>
        <v>112</v>
      </c>
      <c r="BK110" s="822">
        <f t="shared" si="249"/>
        <v>128</v>
      </c>
      <c r="BL110" s="911">
        <f t="shared" si="250"/>
        <v>223</v>
      </c>
      <c r="BM110" s="498">
        <f t="shared" si="264"/>
        <v>44</v>
      </c>
      <c r="BN110" s="498">
        <f t="shared" si="265"/>
        <v>50</v>
      </c>
      <c r="BO110" s="822">
        <f t="shared" si="251"/>
        <v>158</v>
      </c>
      <c r="BP110" s="822">
        <f t="shared" si="252"/>
        <v>112</v>
      </c>
      <c r="BQ110" s="822">
        <f t="shared" si="253"/>
        <v>128</v>
      </c>
      <c r="BR110" s="911">
        <f t="shared" si="254"/>
        <v>295</v>
      </c>
      <c r="BS110" s="498">
        <f t="shared" si="266"/>
        <v>44</v>
      </c>
      <c r="BT110" s="498">
        <f t="shared" si="267"/>
        <v>50</v>
      </c>
      <c r="BU110" s="822">
        <f t="shared" si="255"/>
        <v>210</v>
      </c>
      <c r="BV110" s="822">
        <f t="shared" si="256"/>
        <v>112</v>
      </c>
      <c r="BW110" s="822">
        <f t="shared" si="257"/>
        <v>128</v>
      </c>
      <c r="BX110" s="911">
        <f t="shared" si="258"/>
        <v>8</v>
      </c>
      <c r="BY110" s="498">
        <f t="shared" si="268"/>
        <v>44</v>
      </c>
      <c r="BZ110" s="498">
        <f t="shared" si="269"/>
        <v>50</v>
      </c>
      <c r="CA110" s="822">
        <f t="shared" si="259"/>
        <v>6</v>
      </c>
      <c r="CB110" s="822">
        <f t="shared" si="260"/>
        <v>112</v>
      </c>
      <c r="CC110" s="822">
        <f t="shared" si="261"/>
        <v>128</v>
      </c>
    </row>
    <row r="111" spans="38:81" x14ac:dyDescent="0.4">
      <c r="AN111" s="910"/>
      <c r="AO111" s="910"/>
      <c r="AP111" s="910"/>
      <c r="AQ111" s="1217"/>
      <c r="AR111" s="794">
        <v>180</v>
      </c>
      <c r="AS111" s="790">
        <f t="shared" si="270"/>
        <v>-20</v>
      </c>
      <c r="AT111" s="790">
        <f t="shared" si="239"/>
        <v>0</v>
      </c>
      <c r="AU111" s="794">
        <f t="shared" si="240"/>
        <v>-20</v>
      </c>
      <c r="AV111" s="790">
        <f t="shared" si="271"/>
        <v>10</v>
      </c>
      <c r="AW111" s="790">
        <f t="shared" si="241"/>
        <v>0</v>
      </c>
      <c r="AX111" s="794">
        <f t="shared" si="242"/>
        <v>10</v>
      </c>
      <c r="AY111" s="790">
        <v>209</v>
      </c>
      <c r="AZ111" s="790">
        <v>39</v>
      </c>
      <c r="BA111" s="790">
        <v>75</v>
      </c>
      <c r="BB111" s="825">
        <f t="shared" si="243"/>
        <v>148</v>
      </c>
      <c r="BC111" s="825">
        <f t="shared" si="244"/>
        <v>99</v>
      </c>
      <c r="BD111" s="825">
        <f t="shared" si="245"/>
        <v>191</v>
      </c>
      <c r="BE111" s="910" t="s">
        <v>393</v>
      </c>
      <c r="BF111" s="911">
        <f t="shared" si="246"/>
        <v>281</v>
      </c>
      <c r="BG111" s="498">
        <f t="shared" si="262"/>
        <v>39</v>
      </c>
      <c r="BH111" s="498">
        <f t="shared" si="263"/>
        <v>75</v>
      </c>
      <c r="BI111" s="825">
        <f t="shared" si="247"/>
        <v>200</v>
      </c>
      <c r="BJ111" s="825">
        <f t="shared" si="248"/>
        <v>99</v>
      </c>
      <c r="BK111" s="825">
        <f t="shared" si="249"/>
        <v>191</v>
      </c>
      <c r="BL111" s="911">
        <f t="shared" si="250"/>
        <v>353</v>
      </c>
      <c r="BM111" s="498">
        <f t="shared" si="264"/>
        <v>39</v>
      </c>
      <c r="BN111" s="498">
        <f t="shared" si="265"/>
        <v>75</v>
      </c>
      <c r="BO111" s="825">
        <f t="shared" si="251"/>
        <v>251</v>
      </c>
      <c r="BP111" s="825">
        <f t="shared" si="252"/>
        <v>99</v>
      </c>
      <c r="BQ111" s="825">
        <f t="shared" si="253"/>
        <v>191</v>
      </c>
      <c r="BR111" s="911">
        <f t="shared" si="254"/>
        <v>66</v>
      </c>
      <c r="BS111" s="498">
        <f t="shared" si="266"/>
        <v>39</v>
      </c>
      <c r="BT111" s="498">
        <f t="shared" si="267"/>
        <v>75</v>
      </c>
      <c r="BU111" s="825">
        <f t="shared" si="255"/>
        <v>47</v>
      </c>
      <c r="BV111" s="825">
        <f t="shared" si="256"/>
        <v>99</v>
      </c>
      <c r="BW111" s="825">
        <f t="shared" si="257"/>
        <v>191</v>
      </c>
      <c r="BX111" s="911">
        <f t="shared" si="258"/>
        <v>138</v>
      </c>
      <c r="BY111" s="498">
        <f t="shared" si="268"/>
        <v>39</v>
      </c>
      <c r="BZ111" s="498">
        <f t="shared" si="269"/>
        <v>75</v>
      </c>
      <c r="CA111" s="825">
        <f t="shared" si="259"/>
        <v>98</v>
      </c>
      <c r="CB111" s="825">
        <f t="shared" si="260"/>
        <v>99</v>
      </c>
      <c r="CC111" s="825">
        <f t="shared" si="261"/>
        <v>191</v>
      </c>
    </row>
    <row r="112" spans="38:81" ht="16.2" thickBot="1" x14ac:dyDescent="0.45">
      <c r="AN112" s="910"/>
      <c r="AO112" s="910"/>
      <c r="AP112" s="910"/>
      <c r="AQ112" s="1224"/>
      <c r="AR112" s="870">
        <f>AR110+180</f>
        <v>490</v>
      </c>
      <c r="AS112" s="871">
        <f t="shared" si="270"/>
        <v>-20</v>
      </c>
      <c r="AT112" s="871">
        <f t="shared" si="239"/>
        <v>0</v>
      </c>
      <c r="AU112" s="870">
        <f t="shared" si="240"/>
        <v>-20</v>
      </c>
      <c r="AV112" s="871">
        <f t="shared" si="271"/>
        <v>10</v>
      </c>
      <c r="AW112" s="871">
        <f t="shared" si="241"/>
        <v>0</v>
      </c>
      <c r="AX112" s="870">
        <f t="shared" si="242"/>
        <v>10</v>
      </c>
      <c r="AY112" s="871">
        <v>259</v>
      </c>
      <c r="AZ112" s="871">
        <v>44</v>
      </c>
      <c r="BA112" s="871">
        <v>50</v>
      </c>
      <c r="BB112" s="882">
        <f t="shared" si="243"/>
        <v>184</v>
      </c>
      <c r="BC112" s="882">
        <f t="shared" si="244"/>
        <v>112</v>
      </c>
      <c r="BD112" s="882">
        <f t="shared" si="245"/>
        <v>128</v>
      </c>
      <c r="BE112" s="910" t="s">
        <v>393</v>
      </c>
      <c r="BF112" s="911">
        <f t="shared" si="246"/>
        <v>331</v>
      </c>
      <c r="BG112" s="498">
        <f t="shared" si="262"/>
        <v>44</v>
      </c>
      <c r="BH112" s="498">
        <f t="shared" si="263"/>
        <v>50</v>
      </c>
      <c r="BI112" s="882">
        <f t="shared" si="247"/>
        <v>235</v>
      </c>
      <c r="BJ112" s="882">
        <f t="shared" si="248"/>
        <v>112</v>
      </c>
      <c r="BK112" s="882">
        <f t="shared" si="249"/>
        <v>128</v>
      </c>
      <c r="BL112" s="911">
        <f t="shared" si="250"/>
        <v>44</v>
      </c>
      <c r="BM112" s="498">
        <f t="shared" si="264"/>
        <v>44</v>
      </c>
      <c r="BN112" s="498">
        <f t="shared" si="265"/>
        <v>50</v>
      </c>
      <c r="BO112" s="882">
        <f t="shared" si="251"/>
        <v>31</v>
      </c>
      <c r="BP112" s="882">
        <f t="shared" si="252"/>
        <v>112</v>
      </c>
      <c r="BQ112" s="882">
        <f t="shared" si="253"/>
        <v>128</v>
      </c>
      <c r="BR112" s="911">
        <f t="shared" si="254"/>
        <v>116</v>
      </c>
      <c r="BS112" s="498">
        <f t="shared" si="266"/>
        <v>44</v>
      </c>
      <c r="BT112" s="498">
        <f t="shared" si="267"/>
        <v>50</v>
      </c>
      <c r="BU112" s="882">
        <f t="shared" si="255"/>
        <v>82</v>
      </c>
      <c r="BV112" s="882">
        <f t="shared" si="256"/>
        <v>112</v>
      </c>
      <c r="BW112" s="882">
        <f t="shared" si="257"/>
        <v>128</v>
      </c>
      <c r="BX112" s="911">
        <f t="shared" si="258"/>
        <v>188</v>
      </c>
      <c r="BY112" s="498">
        <f t="shared" si="268"/>
        <v>44</v>
      </c>
      <c r="BZ112" s="498">
        <f t="shared" si="269"/>
        <v>50</v>
      </c>
      <c r="CA112" s="882">
        <f t="shared" si="259"/>
        <v>134</v>
      </c>
      <c r="CB112" s="882">
        <f t="shared" si="260"/>
        <v>112</v>
      </c>
      <c r="CC112" s="882">
        <f t="shared" si="261"/>
        <v>128</v>
      </c>
    </row>
    <row r="113" spans="40:78" x14ac:dyDescent="0.4">
      <c r="AN113" s="910"/>
      <c r="AO113" s="910"/>
      <c r="AP113" s="910"/>
      <c r="AQ113" s="910"/>
      <c r="AR113" s="910"/>
      <c r="AS113" s="910"/>
      <c r="AT113" s="910"/>
      <c r="AU113" s="910"/>
      <c r="AV113" s="910"/>
      <c r="AW113" s="910">
        <v>5</v>
      </c>
      <c r="AX113" s="910">
        <v>5</v>
      </c>
      <c r="AY113" s="790">
        <f>AY107</f>
        <v>204</v>
      </c>
      <c r="AZ113" s="790">
        <f>AZ107+AW113</f>
        <v>39</v>
      </c>
      <c r="BA113" s="790">
        <f>BA107+AX113</f>
        <v>55</v>
      </c>
      <c r="BB113" s="914">
        <f t="shared" ref="BB113:BB118" si="272">ROUND(AY113/359*255,0)</f>
        <v>145</v>
      </c>
      <c r="BC113" s="914">
        <f t="shared" ref="BC113:BC118" si="273">ROUND(AZ113/100*255,0)</f>
        <v>99</v>
      </c>
      <c r="BD113" s="914">
        <f t="shared" ref="BD113:BD118" si="274">ROUND(BA113/100*255,0)</f>
        <v>140</v>
      </c>
      <c r="BE113" s="910" t="s">
        <v>391</v>
      </c>
      <c r="BF113" s="910"/>
      <c r="BH113" s="910"/>
      <c r="BI113" s="910"/>
      <c r="BJ113" s="910"/>
    </row>
    <row r="114" spans="40:78" x14ac:dyDescent="0.4">
      <c r="AN114" s="910"/>
      <c r="AO114" s="910"/>
      <c r="AP114" s="910"/>
      <c r="AQ114" s="487"/>
      <c r="AR114" s="487"/>
      <c r="AS114" s="487"/>
      <c r="AT114" s="487"/>
      <c r="AU114" s="487"/>
      <c r="AV114" s="487"/>
      <c r="AW114" s="910">
        <f>AW113</f>
        <v>5</v>
      </c>
      <c r="AX114" s="487">
        <f t="shared" ref="AX114:AX118" si="275">AX113</f>
        <v>5</v>
      </c>
      <c r="AY114" s="790">
        <f t="shared" ref="AY114:AY124" si="276">AY108</f>
        <v>59</v>
      </c>
      <c r="AZ114" s="790">
        <f t="shared" ref="AZ114:BA114" si="277">AZ108+AW114</f>
        <v>69</v>
      </c>
      <c r="BA114" s="790">
        <f t="shared" si="277"/>
        <v>80</v>
      </c>
      <c r="BB114" s="913">
        <f t="shared" si="272"/>
        <v>42</v>
      </c>
      <c r="BC114" s="913">
        <f t="shared" si="273"/>
        <v>176</v>
      </c>
      <c r="BD114" s="913">
        <f t="shared" si="274"/>
        <v>204</v>
      </c>
      <c r="BE114" s="910" t="s">
        <v>392</v>
      </c>
      <c r="BG114" s="526">
        <v>-5</v>
      </c>
      <c r="BH114" s="526">
        <v>-5</v>
      </c>
      <c r="BM114" s="526">
        <v>-5</v>
      </c>
      <c r="BN114" s="526">
        <v>5</v>
      </c>
      <c r="BS114" s="486">
        <v>5</v>
      </c>
      <c r="BT114" s="486">
        <v>5</v>
      </c>
      <c r="BY114" s="486">
        <v>5</v>
      </c>
      <c r="BZ114" s="486">
        <v>-5</v>
      </c>
    </row>
    <row r="115" spans="40:78" x14ac:dyDescent="0.4">
      <c r="AN115" s="910"/>
      <c r="AO115" s="910"/>
      <c r="AP115" s="910"/>
      <c r="AQ115" s="487"/>
      <c r="AR115" s="487"/>
      <c r="AS115" s="487"/>
      <c r="AT115" s="487"/>
      <c r="AU115" s="487"/>
      <c r="AV115" s="487"/>
      <c r="AW115" s="910">
        <f t="shared" ref="AW115:AW118" si="278">AW114</f>
        <v>5</v>
      </c>
      <c r="AX115" s="910">
        <f t="shared" si="275"/>
        <v>5</v>
      </c>
      <c r="AY115" s="790">
        <f t="shared" si="276"/>
        <v>359</v>
      </c>
      <c r="AZ115" s="790">
        <f t="shared" ref="AZ115:BA115" si="279">AZ109+AW115</f>
        <v>29</v>
      </c>
      <c r="BA115" s="790">
        <f t="shared" si="279"/>
        <v>65</v>
      </c>
      <c r="BB115" s="819">
        <f t="shared" si="272"/>
        <v>255</v>
      </c>
      <c r="BC115" s="819">
        <f t="shared" si="273"/>
        <v>74</v>
      </c>
      <c r="BD115" s="819">
        <f t="shared" si="274"/>
        <v>166</v>
      </c>
      <c r="BE115" s="910" t="s">
        <v>392</v>
      </c>
      <c r="BF115" s="526">
        <v>204</v>
      </c>
      <c r="BG115" s="526">
        <v>24</v>
      </c>
      <c r="BH115" s="526">
        <v>50</v>
      </c>
      <c r="BL115" s="526">
        <v>204</v>
      </c>
      <c r="BM115" s="526">
        <v>29</v>
      </c>
      <c r="BN115" s="526">
        <v>55</v>
      </c>
      <c r="BR115" s="486">
        <v>204</v>
      </c>
      <c r="BS115" s="486">
        <v>39</v>
      </c>
      <c r="BT115" s="486">
        <v>55</v>
      </c>
      <c r="BX115" s="486">
        <v>204</v>
      </c>
      <c r="BY115" s="486">
        <v>44</v>
      </c>
      <c r="BZ115" s="486">
        <v>50</v>
      </c>
    </row>
    <row r="116" spans="40:78" x14ac:dyDescent="0.4">
      <c r="AN116" s="910"/>
      <c r="AO116" s="910"/>
      <c r="AP116" s="910"/>
      <c r="AQ116" s="487"/>
      <c r="AR116" s="487"/>
      <c r="AS116" s="487"/>
      <c r="AT116" s="487"/>
      <c r="AU116" s="487"/>
      <c r="AV116" s="487"/>
      <c r="AW116" s="910">
        <f t="shared" si="278"/>
        <v>5</v>
      </c>
      <c r="AX116" s="910">
        <f t="shared" si="275"/>
        <v>5</v>
      </c>
      <c r="AY116" s="790">
        <f t="shared" si="276"/>
        <v>79</v>
      </c>
      <c r="AZ116" s="790">
        <f t="shared" ref="AZ116:BA116" si="280">AZ110+AW116</f>
        <v>49</v>
      </c>
      <c r="BA116" s="790">
        <f t="shared" si="280"/>
        <v>55</v>
      </c>
      <c r="BB116" s="822">
        <f t="shared" si="272"/>
        <v>56</v>
      </c>
      <c r="BC116" s="822">
        <f t="shared" si="273"/>
        <v>125</v>
      </c>
      <c r="BD116" s="822">
        <f t="shared" si="274"/>
        <v>140</v>
      </c>
      <c r="BE116" s="910" t="s">
        <v>393</v>
      </c>
      <c r="BF116" s="526">
        <v>59</v>
      </c>
      <c r="BG116" s="526">
        <v>54</v>
      </c>
      <c r="BH116" s="526">
        <v>75</v>
      </c>
      <c r="BL116" s="526">
        <v>59</v>
      </c>
      <c r="BM116" s="526">
        <v>59</v>
      </c>
      <c r="BN116" s="526">
        <v>80</v>
      </c>
      <c r="BR116" s="486">
        <v>59</v>
      </c>
      <c r="BS116" s="486">
        <v>69</v>
      </c>
      <c r="BT116" s="486">
        <v>80</v>
      </c>
      <c r="BX116" s="486">
        <v>59</v>
      </c>
      <c r="BY116" s="486">
        <v>74</v>
      </c>
      <c r="BZ116" s="486">
        <v>75</v>
      </c>
    </row>
    <row r="117" spans="40:78" x14ac:dyDescent="0.4">
      <c r="AP117" s="487"/>
      <c r="AQ117" s="487"/>
      <c r="AR117" s="487"/>
      <c r="AS117" s="487"/>
      <c r="AT117" s="487"/>
      <c r="AU117" s="487"/>
      <c r="AV117" s="487"/>
      <c r="AW117" s="910">
        <f t="shared" si="278"/>
        <v>5</v>
      </c>
      <c r="AX117" s="910">
        <f t="shared" si="275"/>
        <v>5</v>
      </c>
      <c r="AY117" s="790">
        <f t="shared" si="276"/>
        <v>209</v>
      </c>
      <c r="AZ117" s="790">
        <f t="shared" ref="AZ117:BA117" si="281">AZ111+AW117</f>
        <v>44</v>
      </c>
      <c r="BA117" s="790">
        <f t="shared" si="281"/>
        <v>80</v>
      </c>
      <c r="BB117" s="825">
        <f t="shared" si="272"/>
        <v>148</v>
      </c>
      <c r="BC117" s="825">
        <f t="shared" si="273"/>
        <v>112</v>
      </c>
      <c r="BD117" s="825">
        <f t="shared" si="274"/>
        <v>204</v>
      </c>
      <c r="BE117" s="910" t="s">
        <v>393</v>
      </c>
      <c r="BF117" s="526">
        <v>359</v>
      </c>
      <c r="BG117" s="526">
        <v>14</v>
      </c>
      <c r="BH117" s="526">
        <v>60</v>
      </c>
      <c r="BL117" s="526">
        <v>359</v>
      </c>
      <c r="BM117" s="526">
        <v>19</v>
      </c>
      <c r="BN117" s="526">
        <v>65</v>
      </c>
      <c r="BR117" s="486">
        <v>359</v>
      </c>
      <c r="BS117" s="486">
        <v>29</v>
      </c>
      <c r="BT117" s="486">
        <v>65</v>
      </c>
      <c r="BX117" s="486">
        <v>359</v>
      </c>
      <c r="BY117" s="486">
        <v>34</v>
      </c>
      <c r="BZ117" s="486">
        <v>60</v>
      </c>
    </row>
    <row r="118" spans="40:78" ht="16.2" thickBot="1" x14ac:dyDescent="0.45">
      <c r="AP118" s="487"/>
      <c r="AQ118" s="487"/>
      <c r="AR118" s="487"/>
      <c r="AS118" s="487"/>
      <c r="AT118" s="487"/>
      <c r="AU118" s="487"/>
      <c r="AV118" s="487"/>
      <c r="AW118" s="910">
        <f t="shared" si="278"/>
        <v>5</v>
      </c>
      <c r="AX118" s="910">
        <f t="shared" si="275"/>
        <v>5</v>
      </c>
      <c r="AY118" s="871">
        <f t="shared" si="276"/>
        <v>259</v>
      </c>
      <c r="AZ118" s="871">
        <f t="shared" ref="AZ118:BA118" si="282">AZ112+AW118</f>
        <v>49</v>
      </c>
      <c r="BA118" s="871">
        <f t="shared" si="282"/>
        <v>55</v>
      </c>
      <c r="BB118" s="882">
        <f t="shared" si="272"/>
        <v>184</v>
      </c>
      <c r="BC118" s="882">
        <f t="shared" si="273"/>
        <v>125</v>
      </c>
      <c r="BD118" s="882">
        <f t="shared" si="274"/>
        <v>140</v>
      </c>
      <c r="BE118" s="910" t="s">
        <v>393</v>
      </c>
      <c r="BF118" s="526">
        <v>79</v>
      </c>
      <c r="BG118" s="526">
        <v>34</v>
      </c>
      <c r="BH118" s="526">
        <v>50</v>
      </c>
      <c r="BL118" s="526">
        <v>79</v>
      </c>
      <c r="BM118" s="526">
        <v>39</v>
      </c>
      <c r="BN118" s="526">
        <v>55</v>
      </c>
      <c r="BR118" s="486">
        <v>79</v>
      </c>
      <c r="BS118" s="486">
        <v>49</v>
      </c>
      <c r="BT118" s="486">
        <v>55</v>
      </c>
      <c r="BX118" s="486">
        <v>79</v>
      </c>
      <c r="BY118" s="486">
        <v>54</v>
      </c>
      <c r="BZ118" s="486">
        <v>50</v>
      </c>
    </row>
    <row r="119" spans="40:78" x14ac:dyDescent="0.4">
      <c r="AP119" s="487"/>
      <c r="AQ119" s="487"/>
      <c r="AR119" s="487"/>
      <c r="AS119" s="487"/>
      <c r="AT119" s="487"/>
      <c r="AU119" s="487"/>
      <c r="AV119" s="487"/>
      <c r="AW119" s="910">
        <v>5</v>
      </c>
      <c r="AX119" s="910">
        <v>-5</v>
      </c>
      <c r="AY119" s="790">
        <f>AY113</f>
        <v>204</v>
      </c>
      <c r="AZ119" s="790">
        <f>AZ113+AW119</f>
        <v>44</v>
      </c>
      <c r="BA119" s="790">
        <f>BA113+AX119</f>
        <v>50</v>
      </c>
      <c r="BB119" s="915">
        <f t="shared" ref="BB119:BB124" si="283">ROUND(AY119/359*255,0)</f>
        <v>145</v>
      </c>
      <c r="BC119" s="915">
        <f t="shared" ref="BC119:BC124" si="284">ROUND(AZ119/100*255,0)</f>
        <v>112</v>
      </c>
      <c r="BD119" s="915">
        <f t="shared" ref="BD119:BD124" si="285">ROUND(BA119/100*255,0)</f>
        <v>128</v>
      </c>
      <c r="BE119" s="910" t="s">
        <v>391</v>
      </c>
      <c r="BF119" s="526">
        <v>209</v>
      </c>
      <c r="BG119" s="526">
        <v>29</v>
      </c>
      <c r="BH119" s="526">
        <v>75</v>
      </c>
      <c r="BL119" s="526">
        <v>209</v>
      </c>
      <c r="BM119" s="526">
        <v>34</v>
      </c>
      <c r="BN119" s="526">
        <v>80</v>
      </c>
      <c r="BR119" s="486">
        <v>209</v>
      </c>
      <c r="BS119" s="486">
        <v>44</v>
      </c>
      <c r="BT119" s="486">
        <v>80</v>
      </c>
      <c r="BX119" s="486">
        <v>209</v>
      </c>
      <c r="BY119" s="486">
        <v>49</v>
      </c>
      <c r="BZ119" s="486">
        <v>75</v>
      </c>
    </row>
    <row r="120" spans="40:78" x14ac:dyDescent="0.4">
      <c r="AP120" s="487"/>
      <c r="AQ120" s="487"/>
      <c r="AR120" s="487"/>
      <c r="AS120" s="487"/>
      <c r="AT120" s="487"/>
      <c r="AU120" s="487"/>
      <c r="AV120" s="487"/>
      <c r="AW120" s="910">
        <f>AW119</f>
        <v>5</v>
      </c>
      <c r="AX120" s="910">
        <f t="shared" ref="AX120:AX124" si="286">AX119</f>
        <v>-5</v>
      </c>
      <c r="AY120" s="790">
        <f t="shared" si="276"/>
        <v>59</v>
      </c>
      <c r="AZ120" s="790">
        <f t="shared" ref="AZ120:AZ124" si="287">AZ114+AW120</f>
        <v>74</v>
      </c>
      <c r="BA120" s="790">
        <f t="shared" ref="BA120:BA124" si="288">BA114+AX120</f>
        <v>75</v>
      </c>
      <c r="BB120" s="913">
        <f t="shared" si="283"/>
        <v>42</v>
      </c>
      <c r="BC120" s="913">
        <f t="shared" si="284"/>
        <v>189</v>
      </c>
      <c r="BD120" s="913">
        <f t="shared" si="285"/>
        <v>191</v>
      </c>
      <c r="BE120" s="910" t="s">
        <v>392</v>
      </c>
      <c r="BF120" s="526">
        <v>259</v>
      </c>
      <c r="BG120" s="526">
        <v>34</v>
      </c>
      <c r="BH120" s="526">
        <v>50</v>
      </c>
      <c r="BL120" s="526">
        <v>259</v>
      </c>
      <c r="BM120" s="526">
        <v>39</v>
      </c>
      <c r="BN120" s="526">
        <v>55</v>
      </c>
      <c r="BR120" s="486">
        <v>259</v>
      </c>
      <c r="BS120" s="486">
        <v>49</v>
      </c>
      <c r="BT120" s="486">
        <v>55</v>
      </c>
      <c r="BX120" s="486">
        <v>259</v>
      </c>
      <c r="BY120" s="486">
        <v>54</v>
      </c>
      <c r="BZ120" s="486">
        <v>50</v>
      </c>
    </row>
    <row r="121" spans="40:78" x14ac:dyDescent="0.4">
      <c r="AP121" s="487"/>
      <c r="AQ121" s="487"/>
      <c r="AR121" s="487"/>
      <c r="AS121" s="487"/>
      <c r="AT121" s="487"/>
      <c r="AU121" s="487"/>
      <c r="AV121" s="487"/>
      <c r="AW121" s="910">
        <f t="shared" ref="AW121:AW124" si="289">AW120</f>
        <v>5</v>
      </c>
      <c r="AX121" s="910">
        <f t="shared" si="286"/>
        <v>-5</v>
      </c>
      <c r="AY121" s="790">
        <f t="shared" si="276"/>
        <v>359</v>
      </c>
      <c r="AZ121" s="790">
        <f t="shared" si="287"/>
        <v>34</v>
      </c>
      <c r="BA121" s="790">
        <f t="shared" si="288"/>
        <v>60</v>
      </c>
      <c r="BB121" s="819">
        <f t="shared" si="283"/>
        <v>255</v>
      </c>
      <c r="BC121" s="819">
        <f t="shared" si="284"/>
        <v>87</v>
      </c>
      <c r="BD121" s="819">
        <f t="shared" si="285"/>
        <v>153</v>
      </c>
      <c r="BE121" s="910" t="s">
        <v>392</v>
      </c>
    </row>
    <row r="122" spans="40:78" x14ac:dyDescent="0.4">
      <c r="AP122" s="487"/>
      <c r="AQ122" s="487"/>
      <c r="AR122" s="487"/>
      <c r="AS122" s="487"/>
      <c r="AT122" s="487"/>
      <c r="AU122" s="487"/>
      <c r="AV122" s="487"/>
      <c r="AW122" s="910">
        <f t="shared" si="289"/>
        <v>5</v>
      </c>
      <c r="AX122" s="910">
        <f t="shared" si="286"/>
        <v>-5</v>
      </c>
      <c r="AY122" s="790">
        <f t="shared" si="276"/>
        <v>79</v>
      </c>
      <c r="AZ122" s="790">
        <f t="shared" si="287"/>
        <v>54</v>
      </c>
      <c r="BA122" s="790">
        <f t="shared" si="288"/>
        <v>50</v>
      </c>
      <c r="BB122" s="822">
        <f t="shared" si="283"/>
        <v>56</v>
      </c>
      <c r="BC122" s="822">
        <f t="shared" si="284"/>
        <v>138</v>
      </c>
      <c r="BD122" s="822">
        <f t="shared" si="285"/>
        <v>128</v>
      </c>
      <c r="BE122" s="910" t="s">
        <v>393</v>
      </c>
    </row>
    <row r="123" spans="40:78" x14ac:dyDescent="0.4">
      <c r="AP123" s="487"/>
      <c r="AQ123" s="487"/>
      <c r="AR123" s="487"/>
      <c r="AS123" s="487"/>
      <c r="AT123" s="487"/>
      <c r="AU123" s="487"/>
      <c r="AV123" s="487"/>
      <c r="AW123" s="910">
        <f t="shared" si="289"/>
        <v>5</v>
      </c>
      <c r="AX123" s="910">
        <f t="shared" si="286"/>
        <v>-5</v>
      </c>
      <c r="AY123" s="790">
        <f t="shared" si="276"/>
        <v>209</v>
      </c>
      <c r="AZ123" s="790">
        <f t="shared" si="287"/>
        <v>49</v>
      </c>
      <c r="BA123" s="790">
        <f t="shared" si="288"/>
        <v>75</v>
      </c>
      <c r="BB123" s="825">
        <f t="shared" si="283"/>
        <v>148</v>
      </c>
      <c r="BC123" s="825">
        <f t="shared" si="284"/>
        <v>125</v>
      </c>
      <c r="BD123" s="825">
        <f t="shared" si="285"/>
        <v>191</v>
      </c>
      <c r="BE123" s="910" t="s">
        <v>393</v>
      </c>
    </row>
    <row r="124" spans="40:78" ht="16.2" thickBot="1" x14ac:dyDescent="0.45">
      <c r="AP124" s="487"/>
      <c r="AQ124" s="487"/>
      <c r="AR124" s="487"/>
      <c r="AS124" s="487"/>
      <c r="AT124" s="487"/>
      <c r="AU124" s="487"/>
      <c r="AV124" s="487"/>
      <c r="AW124" s="910">
        <f t="shared" si="289"/>
        <v>5</v>
      </c>
      <c r="AX124" s="910">
        <f t="shared" si="286"/>
        <v>-5</v>
      </c>
      <c r="AY124" s="871">
        <f t="shared" si="276"/>
        <v>259</v>
      </c>
      <c r="AZ124" s="871">
        <f t="shared" si="287"/>
        <v>54</v>
      </c>
      <c r="BA124" s="871">
        <f t="shared" si="288"/>
        <v>50</v>
      </c>
      <c r="BB124" s="882">
        <f t="shared" si="283"/>
        <v>184</v>
      </c>
      <c r="BC124" s="882">
        <f t="shared" si="284"/>
        <v>138</v>
      </c>
      <c r="BD124" s="882">
        <f t="shared" si="285"/>
        <v>128</v>
      </c>
      <c r="BE124" s="910" t="s">
        <v>393</v>
      </c>
    </row>
    <row r="125" spans="40:78" x14ac:dyDescent="0.4">
      <c r="AP125" s="487"/>
      <c r="AQ125" s="487"/>
      <c r="AR125" s="487"/>
      <c r="AS125" s="487"/>
      <c r="AT125" s="487"/>
      <c r="AU125" s="487"/>
      <c r="AV125" s="910"/>
      <c r="AW125" s="910"/>
      <c r="AX125" s="910"/>
      <c r="AY125" s="910"/>
      <c r="AZ125" s="910"/>
      <c r="BA125" s="910"/>
      <c r="BB125" s="910"/>
      <c r="BC125" s="910"/>
      <c r="BD125" s="910"/>
      <c r="BE125" s="910"/>
      <c r="BF125" s="910"/>
      <c r="BG125" s="910"/>
      <c r="BH125" s="910"/>
      <c r="BI125" s="910"/>
      <c r="BJ125" s="910"/>
      <c r="BK125" s="910"/>
      <c r="BL125" s="910"/>
      <c r="BM125" s="910"/>
      <c r="BN125" s="910"/>
      <c r="BO125" s="910"/>
      <c r="BP125" s="910"/>
      <c r="BQ125" s="910"/>
      <c r="BR125" s="910"/>
    </row>
    <row r="126" spans="40:78" x14ac:dyDescent="0.4">
      <c r="AP126" s="487"/>
      <c r="AQ126" s="487"/>
      <c r="AR126" s="487"/>
      <c r="AS126" s="487"/>
      <c r="AT126" s="487"/>
      <c r="AU126" s="487"/>
      <c r="AV126" s="910"/>
      <c r="AW126" s="910"/>
      <c r="AX126" s="910"/>
      <c r="AY126" s="910"/>
      <c r="AZ126" s="910"/>
      <c r="BA126" s="910"/>
      <c r="BB126" s="910"/>
      <c r="BC126" s="910"/>
      <c r="BD126" s="910"/>
      <c r="BE126" s="910"/>
      <c r="BF126" s="910"/>
      <c r="BG126" s="910"/>
      <c r="BH126" s="910"/>
      <c r="BI126" s="910"/>
      <c r="BJ126" s="910"/>
      <c r="BK126" s="910"/>
      <c r="BL126" s="910"/>
      <c r="BM126" s="910"/>
      <c r="BN126" s="910"/>
      <c r="BO126" s="910"/>
      <c r="BP126" s="910"/>
      <c r="BQ126" s="910"/>
      <c r="BR126" s="910"/>
    </row>
    <row r="127" spans="40:78" x14ac:dyDescent="0.4">
      <c r="AP127" s="487"/>
      <c r="AQ127" s="487"/>
      <c r="AR127" s="487"/>
      <c r="AS127" s="487"/>
      <c r="AT127" s="487"/>
      <c r="AU127" s="487"/>
      <c r="AV127" s="910"/>
      <c r="AW127" s="910"/>
      <c r="AX127" s="910"/>
      <c r="AY127" s="910"/>
      <c r="AZ127" s="910"/>
      <c r="BA127" s="910"/>
      <c r="BB127" s="910"/>
      <c r="BC127" s="910"/>
      <c r="BD127" s="910"/>
      <c r="BE127" s="910"/>
      <c r="BF127" s="910"/>
      <c r="BG127" s="910"/>
      <c r="BH127" s="910"/>
      <c r="BI127" s="910"/>
      <c r="BJ127" s="910"/>
      <c r="BK127" s="910"/>
      <c r="BL127" s="910"/>
      <c r="BM127" s="910"/>
      <c r="BN127" s="910"/>
      <c r="BO127" s="910"/>
      <c r="BP127" s="910"/>
      <c r="BQ127" s="910"/>
      <c r="BR127" s="910"/>
    </row>
    <row r="128" spans="40:78" x14ac:dyDescent="0.4">
      <c r="AP128" s="487"/>
      <c r="AQ128" s="487"/>
      <c r="AR128" s="487"/>
      <c r="AS128" s="487"/>
      <c r="AT128" s="487"/>
      <c r="AU128" s="487"/>
      <c r="AV128" s="910"/>
      <c r="AW128" s="910"/>
      <c r="AX128" s="910"/>
      <c r="AY128" s="910"/>
      <c r="AZ128" s="910"/>
      <c r="BA128" s="910"/>
      <c r="BB128" s="910"/>
      <c r="BC128" s="910"/>
      <c r="BD128" s="910"/>
      <c r="BE128" s="910"/>
      <c r="BF128" s="910"/>
      <c r="BG128" s="910"/>
      <c r="BH128" s="910"/>
      <c r="BI128" s="910"/>
      <c r="BJ128" s="910"/>
      <c r="BK128" s="910"/>
      <c r="BL128" s="910"/>
      <c r="BM128" s="910"/>
      <c r="BN128" s="910"/>
      <c r="BO128" s="910"/>
      <c r="BP128" s="910"/>
      <c r="BQ128" s="910"/>
      <c r="BR128" s="910"/>
    </row>
    <row r="129" spans="42:70" x14ac:dyDescent="0.4">
      <c r="AP129" s="487"/>
      <c r="AQ129" s="487"/>
      <c r="AR129" s="487"/>
      <c r="AS129" s="487"/>
      <c r="AT129" s="487"/>
      <c r="AU129" s="487"/>
      <c r="AV129" s="910"/>
      <c r="AW129" s="910"/>
      <c r="AX129" s="910"/>
      <c r="AY129" s="910"/>
      <c r="AZ129" s="910"/>
      <c r="BA129" s="910"/>
      <c r="BB129" s="910"/>
      <c r="BC129" s="910"/>
      <c r="BD129" s="910"/>
      <c r="BE129" s="910"/>
      <c r="BF129" s="910"/>
      <c r="BG129" s="910"/>
      <c r="BH129" s="910"/>
      <c r="BI129" s="910"/>
      <c r="BJ129" s="910"/>
      <c r="BK129" s="910"/>
      <c r="BL129" s="910"/>
      <c r="BM129" s="910"/>
      <c r="BN129" s="910"/>
      <c r="BO129" s="910"/>
      <c r="BP129" s="910"/>
      <c r="BQ129" s="910"/>
      <c r="BR129" s="910"/>
    </row>
    <row r="130" spans="42:70" x14ac:dyDescent="0.4">
      <c r="AP130" s="487"/>
      <c r="AQ130" s="487"/>
      <c r="AR130" s="487"/>
      <c r="AS130" s="487"/>
      <c r="AT130" s="487"/>
      <c r="AU130" s="487"/>
      <c r="AV130" s="910"/>
      <c r="AW130" s="910"/>
      <c r="AX130" s="910"/>
      <c r="AY130" s="910"/>
      <c r="AZ130" s="910"/>
      <c r="BA130" s="910"/>
      <c r="BB130" s="910"/>
      <c r="BC130" s="910"/>
      <c r="BD130" s="910"/>
      <c r="BE130" s="910"/>
      <c r="BF130" s="910"/>
      <c r="BG130" s="910"/>
      <c r="BH130" s="910"/>
      <c r="BI130" s="910"/>
      <c r="BJ130" s="910"/>
      <c r="BK130" s="910"/>
      <c r="BL130" s="910"/>
      <c r="BM130" s="910"/>
      <c r="BN130" s="910"/>
      <c r="BO130" s="910"/>
      <c r="BP130" s="910"/>
      <c r="BQ130" s="910"/>
      <c r="BR130" s="910"/>
    </row>
    <row r="131" spans="42:70" x14ac:dyDescent="0.4">
      <c r="AP131" s="487"/>
      <c r="AQ131" s="487"/>
      <c r="AR131" s="487"/>
      <c r="AS131" s="487"/>
      <c r="AT131" s="487"/>
      <c r="AU131" s="487"/>
      <c r="AV131" s="910"/>
      <c r="AW131" s="910"/>
      <c r="AX131" s="910"/>
      <c r="AY131" s="910"/>
      <c r="AZ131" s="910"/>
      <c r="BA131" s="910"/>
      <c r="BB131" s="910"/>
      <c r="BC131" s="910"/>
      <c r="BD131" s="910"/>
      <c r="BE131" s="910"/>
      <c r="BF131" s="910"/>
      <c r="BG131" s="910"/>
      <c r="BH131" s="910"/>
      <c r="BI131" s="910"/>
      <c r="BJ131" s="910"/>
      <c r="BK131" s="910"/>
      <c r="BL131" s="910"/>
      <c r="BM131" s="910"/>
      <c r="BN131" s="910"/>
      <c r="BO131" s="910"/>
      <c r="BP131" s="910"/>
      <c r="BQ131" s="910"/>
      <c r="BR131" s="910"/>
    </row>
    <row r="132" spans="42:70" x14ac:dyDescent="0.4">
      <c r="AP132" s="487"/>
      <c r="AQ132" s="487"/>
      <c r="AR132" s="487"/>
      <c r="AS132" s="487"/>
      <c r="AT132" s="487"/>
      <c r="AU132" s="487"/>
      <c r="AV132" s="910"/>
      <c r="AW132" s="910"/>
      <c r="AX132" s="910"/>
      <c r="AY132" s="910"/>
      <c r="AZ132" s="910"/>
      <c r="BA132" s="910"/>
      <c r="BB132" s="910"/>
      <c r="BC132" s="910"/>
      <c r="BD132" s="910"/>
      <c r="BE132" s="910"/>
      <c r="BF132" s="910"/>
      <c r="BG132" s="910"/>
      <c r="BH132" s="910"/>
      <c r="BI132" s="910"/>
      <c r="BJ132" s="910"/>
      <c r="BK132" s="910"/>
      <c r="BL132" s="910"/>
      <c r="BM132" s="910"/>
      <c r="BN132" s="910"/>
      <c r="BO132" s="910"/>
      <c r="BP132" s="910"/>
      <c r="BQ132" s="910"/>
      <c r="BR132" s="910"/>
    </row>
    <row r="133" spans="42:70" x14ac:dyDescent="0.4">
      <c r="AP133" s="487"/>
      <c r="AQ133" s="487"/>
      <c r="AR133" s="487"/>
      <c r="AS133" s="487"/>
      <c r="AT133" s="487"/>
      <c r="AU133" s="487"/>
      <c r="AV133" s="910"/>
      <c r="AW133" s="910"/>
      <c r="AX133" s="910"/>
      <c r="AY133" s="910"/>
      <c r="AZ133" s="910"/>
      <c r="BA133" s="910"/>
      <c r="BB133" s="910"/>
      <c r="BC133" s="910"/>
      <c r="BD133" s="910"/>
      <c r="BE133" s="910"/>
      <c r="BF133" s="910"/>
      <c r="BG133" s="910"/>
      <c r="BH133" s="910"/>
      <c r="BI133" s="910"/>
      <c r="BJ133" s="910"/>
      <c r="BK133" s="910"/>
      <c r="BL133" s="910"/>
      <c r="BM133" s="910"/>
      <c r="BN133" s="910"/>
      <c r="BO133" s="910"/>
      <c r="BP133" s="910"/>
      <c r="BQ133" s="910"/>
      <c r="BR133" s="910"/>
    </row>
    <row r="134" spans="42:70" x14ac:dyDescent="0.4">
      <c r="AV134" s="910"/>
      <c r="AW134" s="910"/>
      <c r="AX134" s="910"/>
      <c r="AY134" s="910"/>
      <c r="AZ134" s="910"/>
      <c r="BA134" s="910"/>
      <c r="BB134" s="910"/>
      <c r="BC134" s="910"/>
      <c r="BD134" s="910"/>
      <c r="BE134" s="910"/>
      <c r="BF134" s="910"/>
      <c r="BG134" s="910"/>
      <c r="BH134" s="910"/>
      <c r="BI134" s="910"/>
      <c r="BJ134" s="910"/>
      <c r="BK134" s="910"/>
      <c r="BL134" s="910"/>
      <c r="BM134" s="910"/>
      <c r="BN134" s="910"/>
      <c r="BO134" s="910"/>
      <c r="BP134" s="910"/>
      <c r="BQ134" s="910"/>
      <c r="BR134" s="910"/>
    </row>
    <row r="135" spans="42:70" x14ac:dyDescent="0.4">
      <c r="AV135" s="910"/>
      <c r="AW135" s="910"/>
      <c r="AX135" s="910"/>
      <c r="AY135" s="910"/>
      <c r="AZ135" s="910"/>
      <c r="BA135" s="910"/>
      <c r="BB135" s="910"/>
      <c r="BC135" s="910"/>
      <c r="BD135" s="910"/>
      <c r="BE135" s="910"/>
      <c r="BF135" s="910"/>
      <c r="BG135" s="910"/>
      <c r="BH135" s="910"/>
      <c r="BI135" s="910"/>
      <c r="BJ135" s="910"/>
      <c r="BK135" s="910"/>
      <c r="BL135" s="910"/>
      <c r="BM135" s="910"/>
      <c r="BN135" s="910"/>
      <c r="BO135" s="910"/>
      <c r="BP135" s="910"/>
      <c r="BQ135" s="910"/>
      <c r="BR135" s="910"/>
    </row>
    <row r="136" spans="42:70" x14ac:dyDescent="0.4">
      <c r="AV136" s="910"/>
      <c r="AW136" s="910"/>
      <c r="AX136" s="910"/>
      <c r="AY136" s="910"/>
      <c r="AZ136" s="910"/>
      <c r="BA136" s="910"/>
      <c r="BB136" s="910"/>
      <c r="BC136" s="910"/>
      <c r="BD136" s="910"/>
      <c r="BE136" s="910"/>
      <c r="BF136" s="910"/>
      <c r="BG136" s="910"/>
      <c r="BH136" s="910"/>
      <c r="BI136" s="910"/>
      <c r="BJ136" s="910"/>
      <c r="BK136" s="910"/>
      <c r="BL136" s="910"/>
      <c r="BM136" s="910"/>
      <c r="BN136" s="910"/>
      <c r="BO136" s="910"/>
      <c r="BP136" s="910"/>
      <c r="BQ136" s="910"/>
      <c r="BR136" s="910"/>
    </row>
    <row r="137" spans="42:70" x14ac:dyDescent="0.4">
      <c r="AV137" s="910"/>
      <c r="AW137" s="910"/>
      <c r="AX137" s="910"/>
      <c r="AY137" s="910"/>
      <c r="AZ137" s="910"/>
      <c r="BA137" s="910"/>
      <c r="BB137" s="910"/>
      <c r="BC137" s="910"/>
      <c r="BD137" s="910"/>
      <c r="BE137" s="910"/>
      <c r="BF137" s="910"/>
      <c r="BG137" s="910"/>
      <c r="BH137" s="910"/>
      <c r="BI137" s="910"/>
      <c r="BJ137" s="910"/>
      <c r="BK137" s="910"/>
      <c r="BL137" s="910"/>
      <c r="BM137" s="910"/>
      <c r="BN137" s="910"/>
      <c r="BO137" s="910"/>
      <c r="BP137" s="910"/>
      <c r="BQ137" s="910"/>
      <c r="BR137" s="910"/>
    </row>
    <row r="138" spans="42:70" x14ac:dyDescent="0.4">
      <c r="AV138" s="910"/>
      <c r="AW138" s="910"/>
      <c r="AX138" s="910"/>
      <c r="AY138" s="910"/>
      <c r="AZ138" s="910"/>
      <c r="BA138" s="910"/>
      <c r="BB138" s="910"/>
      <c r="BC138" s="910"/>
      <c r="BD138" s="910"/>
      <c r="BE138" s="910"/>
      <c r="BF138" s="910"/>
      <c r="BG138" s="910"/>
      <c r="BH138" s="910"/>
      <c r="BI138" s="910"/>
      <c r="BJ138" s="910"/>
      <c r="BK138" s="910"/>
      <c r="BL138" s="910"/>
      <c r="BM138" s="910"/>
      <c r="BN138" s="910"/>
      <c r="BO138" s="910"/>
      <c r="BP138" s="910"/>
      <c r="BQ138" s="910"/>
      <c r="BR138" s="910"/>
    </row>
    <row r="139" spans="42:70" x14ac:dyDescent="0.4">
      <c r="AV139" s="910"/>
      <c r="AW139" s="910"/>
      <c r="AX139" s="910"/>
      <c r="AY139" s="910"/>
      <c r="AZ139" s="910"/>
      <c r="BA139" s="910"/>
      <c r="BB139" s="910"/>
      <c r="BC139" s="910"/>
      <c r="BD139" s="910"/>
      <c r="BE139" s="910"/>
      <c r="BF139" s="910"/>
      <c r="BG139" s="910"/>
      <c r="BH139" s="910"/>
      <c r="BI139" s="910"/>
      <c r="BJ139" s="910"/>
      <c r="BK139" s="910"/>
      <c r="BL139" s="910"/>
      <c r="BM139" s="910"/>
      <c r="BN139" s="910"/>
      <c r="BO139" s="910"/>
      <c r="BP139" s="910"/>
      <c r="BQ139" s="910"/>
      <c r="BR139" s="910"/>
    </row>
    <row r="140" spans="42:70" x14ac:dyDescent="0.4">
      <c r="AV140" s="910"/>
      <c r="AW140" s="910"/>
      <c r="AX140" s="910"/>
      <c r="AY140" s="910"/>
      <c r="AZ140" s="910"/>
      <c r="BA140" s="910"/>
      <c r="BB140" s="910"/>
      <c r="BC140" s="910"/>
      <c r="BD140" s="910"/>
      <c r="BE140" s="910"/>
      <c r="BF140" s="910"/>
      <c r="BG140" s="910"/>
      <c r="BH140" s="910"/>
      <c r="BI140" s="910"/>
      <c r="BJ140" s="910"/>
      <c r="BK140" s="910"/>
      <c r="BL140" s="910"/>
      <c r="BM140" s="910"/>
      <c r="BN140" s="910"/>
      <c r="BO140" s="910"/>
      <c r="BP140" s="910"/>
      <c r="BQ140" s="910"/>
      <c r="BR140" s="910"/>
    </row>
  </sheetData>
  <mergeCells count="97">
    <mergeCell ref="AQ108:AQ109"/>
    <mergeCell ref="AQ110:AQ112"/>
    <mergeCell ref="AQ73:AQ74"/>
    <mergeCell ref="AQ75:AQ77"/>
    <mergeCell ref="AQ63:AX63"/>
    <mergeCell ref="AQ71:AX71"/>
    <mergeCell ref="AQ67:AQ69"/>
    <mergeCell ref="AR45:AX45"/>
    <mergeCell ref="AQ49:AQ50"/>
    <mergeCell ref="AQ51:AQ53"/>
    <mergeCell ref="AQ57:AQ58"/>
    <mergeCell ref="AQ59:AQ61"/>
    <mergeCell ref="AQ47:AX47"/>
    <mergeCell ref="AQ55:AX55"/>
    <mergeCell ref="AQ46:AX46"/>
    <mergeCell ref="AQ54:AX54"/>
    <mergeCell ref="AQ62:AX62"/>
    <mergeCell ref="AQ70:AX70"/>
    <mergeCell ref="AQ65:AQ66"/>
    <mergeCell ref="AR15:AX15"/>
    <mergeCell ref="AE15:AG15"/>
    <mergeCell ref="AQ18:AQ19"/>
    <mergeCell ref="AQ20:AQ22"/>
    <mergeCell ref="AP23:AP29"/>
    <mergeCell ref="AQ25:AQ26"/>
    <mergeCell ref="AQ27:AQ29"/>
    <mergeCell ref="AQ32:AQ33"/>
    <mergeCell ref="AQ34:AQ36"/>
    <mergeCell ref="AP37:AP43"/>
    <mergeCell ref="AQ39:AQ40"/>
    <mergeCell ref="AQ41:AQ43"/>
    <mergeCell ref="AO46:AO61"/>
    <mergeCell ref="AB16:AB29"/>
    <mergeCell ref="AC16:AC22"/>
    <mergeCell ref="AD18:AD19"/>
    <mergeCell ref="AD20:AD22"/>
    <mergeCell ref="AC23:AC29"/>
    <mergeCell ref="AD25:AD26"/>
    <mergeCell ref="AD27:AD29"/>
    <mergeCell ref="AB30:AB43"/>
    <mergeCell ref="AC30:AC36"/>
    <mergeCell ref="AD32:AD33"/>
    <mergeCell ref="AD34:AD36"/>
    <mergeCell ref="AC37:AC43"/>
    <mergeCell ref="AD39:AD40"/>
    <mergeCell ref="AD41:AD43"/>
    <mergeCell ref="R15:T15"/>
    <mergeCell ref="O16:O29"/>
    <mergeCell ref="P16:P22"/>
    <mergeCell ref="Q18:Q19"/>
    <mergeCell ref="Q20:Q22"/>
    <mergeCell ref="P23:P29"/>
    <mergeCell ref="Q25:Q26"/>
    <mergeCell ref="Q27:Q29"/>
    <mergeCell ref="D27:D29"/>
    <mergeCell ref="O30:O43"/>
    <mergeCell ref="D39:D40"/>
    <mergeCell ref="D41:D43"/>
    <mergeCell ref="B30:B43"/>
    <mergeCell ref="B16:B29"/>
    <mergeCell ref="C37:C43"/>
    <mergeCell ref="C30:C36"/>
    <mergeCell ref="C23:C29"/>
    <mergeCell ref="C16:C22"/>
    <mergeCell ref="E15:G15"/>
    <mergeCell ref="AO16:AO29"/>
    <mergeCell ref="AP16:AP22"/>
    <mergeCell ref="D32:D33"/>
    <mergeCell ref="D34:D36"/>
    <mergeCell ref="AO30:AO43"/>
    <mergeCell ref="AP30:AP36"/>
    <mergeCell ref="P30:P36"/>
    <mergeCell ref="Q32:Q33"/>
    <mergeCell ref="Q34:Q36"/>
    <mergeCell ref="P37:P43"/>
    <mergeCell ref="Q39:Q40"/>
    <mergeCell ref="Q41:Q43"/>
    <mergeCell ref="D18:D19"/>
    <mergeCell ref="D20:D22"/>
    <mergeCell ref="D25:D26"/>
    <mergeCell ref="AO62:AO77"/>
    <mergeCell ref="AP70:AP77"/>
    <mergeCell ref="AP62:AP69"/>
    <mergeCell ref="AP54:AP61"/>
    <mergeCell ref="AP46:AP53"/>
    <mergeCell ref="AY46:BD46"/>
    <mergeCell ref="BE46:BJ46"/>
    <mergeCell ref="BK46:BP46"/>
    <mergeCell ref="AY54:BD54"/>
    <mergeCell ref="BE54:BJ54"/>
    <mergeCell ref="BK54:BP54"/>
    <mergeCell ref="AY62:BD62"/>
    <mergeCell ref="BE62:BJ62"/>
    <mergeCell ref="BK62:BP62"/>
    <mergeCell ref="AY70:BD70"/>
    <mergeCell ref="BE70:BJ70"/>
    <mergeCell ref="BK70:BP70"/>
  </mergeCells>
  <phoneticPr fontId="1" type="noConversion"/>
  <hyperlinks>
    <hyperlink ref="B49" r:id="rId1"/>
    <hyperlink ref="B4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65B8"/>
  </sheetPr>
  <dimension ref="B1:CA123"/>
  <sheetViews>
    <sheetView showGridLines="0" zoomScale="40" zoomScaleNormal="40" workbookViewId="0"/>
  </sheetViews>
  <sheetFormatPr defaultRowHeight="17.399999999999999" x14ac:dyDescent="0.4"/>
  <cols>
    <col min="1" max="2" width="5.59765625" customWidth="1"/>
    <col min="3" max="3" width="2.69921875" customWidth="1"/>
    <col min="4" max="6" width="9" customWidth="1"/>
    <col min="7" max="7" width="2.69921875" customWidth="1"/>
    <col min="8" max="10" width="9" customWidth="1"/>
    <col min="11" max="11" width="2.69921875" customWidth="1"/>
    <col min="12" max="14" width="9" customWidth="1"/>
    <col min="15" max="15" width="2.69921875" customWidth="1"/>
    <col min="16" max="18" width="9" customWidth="1"/>
    <col min="19" max="19" width="2.69921875" customWidth="1"/>
    <col min="20" max="22" width="9" customWidth="1"/>
    <col min="23" max="23" width="7.3984375" style="454" customWidth="1"/>
    <col min="24" max="24" width="5.69921875" bestFit="1" customWidth="1"/>
    <col min="25" max="25" width="5.59765625" customWidth="1"/>
    <col min="26" max="26" width="2.69921875" customWidth="1"/>
    <col min="27" max="29" width="9" customWidth="1"/>
    <col min="30" max="30" width="2.69921875" customWidth="1"/>
    <col min="31" max="33" width="9" customWidth="1"/>
    <col min="34" max="34" width="2.69921875" customWidth="1"/>
    <col min="35" max="37" width="9" customWidth="1"/>
    <col min="38" max="38" width="2.69921875" customWidth="1"/>
    <col min="39" max="41" width="9" customWidth="1"/>
    <col min="42" max="42" width="2.69921875" customWidth="1"/>
    <col min="43" max="45" width="9" customWidth="1"/>
    <col min="47" max="47" width="5.59765625" customWidth="1"/>
    <col min="48" max="48" width="15.69921875" customWidth="1"/>
    <col min="49" max="49" width="5.59765625" customWidth="1"/>
    <col min="50" max="50" width="2.69921875" customWidth="1"/>
    <col min="51" max="51" width="5.59765625" customWidth="1"/>
    <col min="52" max="52" width="15.69921875" customWidth="1"/>
    <col min="53" max="53" width="5.59765625" customWidth="1"/>
    <col min="54" max="54" width="2.69921875" customWidth="1"/>
    <col min="55" max="55" width="5.59765625" customWidth="1"/>
    <col min="56" max="56" width="15.69921875" customWidth="1"/>
    <col min="57" max="57" width="5.59765625" customWidth="1"/>
    <col min="58" max="58" width="2.69921875" customWidth="1"/>
    <col min="59" max="59" width="5.59765625" customWidth="1"/>
    <col min="60" max="60" width="15.69921875" customWidth="1"/>
    <col min="61" max="61" width="5.59765625" customWidth="1"/>
    <col min="62" max="62" width="2.69921875" customWidth="1"/>
  </cols>
  <sheetData>
    <row r="1" spans="2:62" x14ac:dyDescent="0.4">
      <c r="D1" s="910"/>
      <c r="E1" s="35"/>
      <c r="F1" s="35"/>
      <c r="H1" s="910"/>
      <c r="I1" s="35"/>
      <c r="J1" s="35"/>
      <c r="M1" s="910"/>
      <c r="N1" s="910"/>
      <c r="P1" s="910"/>
      <c r="Q1" s="35"/>
      <c r="R1" s="35"/>
      <c r="T1" s="910"/>
      <c r="U1" s="35"/>
      <c r="V1" s="35"/>
      <c r="AA1" s="910"/>
      <c r="AB1" s="35"/>
      <c r="AC1" s="35"/>
      <c r="AF1" s="910"/>
      <c r="AG1" s="910"/>
      <c r="AJ1" s="911"/>
      <c r="AK1" s="911"/>
      <c r="AN1" s="911"/>
      <c r="AO1" s="911"/>
      <c r="AR1" s="911"/>
      <c r="AS1" s="911"/>
    </row>
    <row r="2" spans="2:62" ht="32.25" customHeight="1" x14ac:dyDescent="0.4">
      <c r="D2" s="950" t="s">
        <v>395</v>
      </c>
      <c r="E2" s="950" t="s">
        <v>396</v>
      </c>
      <c r="F2" s="950" t="s">
        <v>397</v>
      </c>
      <c r="G2" s="12"/>
      <c r="H2" s="950" t="s">
        <v>395</v>
      </c>
      <c r="I2" s="950" t="s">
        <v>396</v>
      </c>
      <c r="J2" s="950" t="s">
        <v>398</v>
      </c>
      <c r="K2" s="12"/>
      <c r="L2" s="1226" t="s">
        <v>394</v>
      </c>
      <c r="M2" s="1226"/>
      <c r="N2" s="1226"/>
      <c r="O2" s="12"/>
      <c r="P2" s="950" t="s">
        <v>395</v>
      </c>
      <c r="Q2" s="950" t="s">
        <v>399</v>
      </c>
      <c r="R2" s="950" t="s">
        <v>398</v>
      </c>
      <c r="S2" s="1"/>
      <c r="T2" s="950" t="s">
        <v>395</v>
      </c>
      <c r="U2" s="950" t="s">
        <v>399</v>
      </c>
      <c r="V2" s="950" t="s">
        <v>397</v>
      </c>
      <c r="AA2" s="1226" t="s">
        <v>394</v>
      </c>
      <c r="AB2" s="1226"/>
      <c r="AC2" s="1226"/>
      <c r="AD2" s="12"/>
      <c r="AE2" s="1226" t="s">
        <v>400</v>
      </c>
      <c r="AF2" s="1226"/>
      <c r="AG2" s="1226"/>
      <c r="AH2" s="12"/>
      <c r="AI2" s="1226" t="s">
        <v>401</v>
      </c>
      <c r="AJ2" s="1226"/>
      <c r="AK2" s="1226"/>
      <c r="AL2" s="12"/>
      <c r="AM2" s="1226" t="s">
        <v>403</v>
      </c>
      <c r="AN2" s="1226"/>
      <c r="AO2" s="1226"/>
      <c r="AP2" s="12"/>
      <c r="AQ2" s="1226" t="s">
        <v>402</v>
      </c>
      <c r="AR2" s="1226"/>
      <c r="AS2" s="1226"/>
      <c r="AX2" s="12"/>
      <c r="BB2" s="12"/>
      <c r="BF2" s="12"/>
      <c r="BJ2" s="12"/>
    </row>
    <row r="3" spans="2:62" x14ac:dyDescent="0.4">
      <c r="D3" s="1"/>
      <c r="E3" s="1"/>
      <c r="F3" s="1"/>
      <c r="G3" s="12"/>
      <c r="H3" s="1"/>
      <c r="I3" s="1"/>
      <c r="J3" s="1"/>
      <c r="K3" s="12"/>
      <c r="L3" s="1"/>
      <c r="M3" s="1"/>
      <c r="N3" s="1"/>
      <c r="O3" s="12"/>
      <c r="P3" s="1"/>
      <c r="Q3" s="1"/>
      <c r="R3" s="1"/>
      <c r="S3" s="1"/>
      <c r="T3" s="1"/>
      <c r="U3" s="1"/>
      <c r="V3" s="1"/>
      <c r="AA3" s="1"/>
      <c r="AB3" s="1"/>
      <c r="AC3" s="1"/>
      <c r="AD3" s="12"/>
      <c r="AE3" s="1"/>
      <c r="AF3" s="1"/>
      <c r="AG3" s="1"/>
      <c r="AH3" s="12"/>
      <c r="AI3" s="1"/>
      <c r="AJ3" s="1"/>
      <c r="AK3" s="1"/>
      <c r="AL3" s="12"/>
      <c r="AM3" s="1"/>
      <c r="AN3" s="1"/>
      <c r="AO3" s="1"/>
      <c r="AP3" s="12"/>
      <c r="AQ3" s="1"/>
      <c r="AR3" s="1"/>
      <c r="AS3" s="1"/>
      <c r="AX3" s="12"/>
      <c r="BB3" s="12"/>
      <c r="BF3" s="12"/>
      <c r="BJ3" s="12"/>
    </row>
    <row r="4" spans="2:62" ht="54.75" customHeight="1" x14ac:dyDescent="0.4">
      <c r="B4" s="1227" t="s">
        <v>344</v>
      </c>
      <c r="D4" s="917"/>
      <c r="E4" s="917"/>
      <c r="F4" s="917"/>
      <c r="G4" s="918"/>
      <c r="H4" s="919"/>
      <c r="I4" s="919"/>
      <c r="J4" s="919"/>
      <c r="K4" s="918"/>
      <c r="L4" s="920"/>
      <c r="M4" s="920"/>
      <c r="N4" s="920"/>
      <c r="O4" s="918"/>
      <c r="P4" s="921"/>
      <c r="Q4" s="921"/>
      <c r="R4" s="921"/>
      <c r="S4" s="918"/>
      <c r="T4" s="922"/>
      <c r="U4" s="922"/>
      <c r="V4" s="922"/>
      <c r="Y4" s="1227" t="s">
        <v>344</v>
      </c>
      <c r="AA4" s="920"/>
      <c r="AB4" s="920"/>
      <c r="AC4" s="920"/>
      <c r="AD4" s="918"/>
      <c r="AE4" s="951"/>
      <c r="AF4" s="951"/>
      <c r="AG4" s="951"/>
      <c r="AH4" s="918"/>
      <c r="AI4" s="952"/>
      <c r="AJ4" s="952"/>
      <c r="AK4" s="952"/>
      <c r="AL4" s="918"/>
      <c r="AM4" s="953"/>
      <c r="AN4" s="953"/>
      <c r="AO4" s="953"/>
      <c r="AP4" s="918"/>
      <c r="AQ4" s="954"/>
      <c r="AR4" s="954"/>
      <c r="AS4" s="954"/>
      <c r="AT4" s="949"/>
      <c r="AX4" s="918"/>
      <c r="BB4" s="918"/>
      <c r="BF4" s="918"/>
      <c r="BJ4" s="918"/>
    </row>
    <row r="5" spans="2:62" ht="54.75" customHeight="1" x14ac:dyDescent="0.4">
      <c r="B5" s="1227"/>
      <c r="D5" s="917"/>
      <c r="E5" s="923"/>
      <c r="F5" s="917"/>
      <c r="G5" s="918"/>
      <c r="H5" s="919"/>
      <c r="I5" s="923"/>
      <c r="J5" s="919"/>
      <c r="K5" s="918"/>
      <c r="L5" s="920"/>
      <c r="M5" s="923"/>
      <c r="N5" s="920"/>
      <c r="O5" s="918"/>
      <c r="P5" s="921"/>
      <c r="Q5" s="923"/>
      <c r="R5" s="921"/>
      <c r="S5" s="918"/>
      <c r="T5" s="922"/>
      <c r="U5" s="923"/>
      <c r="V5" s="922"/>
      <c r="Y5" s="1227"/>
      <c r="AA5" s="920"/>
      <c r="AB5" s="923"/>
      <c r="AC5" s="920"/>
      <c r="AD5" s="918"/>
      <c r="AE5" s="951"/>
      <c r="AF5" s="923"/>
      <c r="AG5" s="951"/>
      <c r="AH5" s="918"/>
      <c r="AI5" s="952"/>
      <c r="AJ5" s="923"/>
      <c r="AK5" s="952"/>
      <c r="AL5" s="918"/>
      <c r="AM5" s="953"/>
      <c r="AN5" s="923"/>
      <c r="AO5" s="953"/>
      <c r="AP5" s="918"/>
      <c r="AQ5" s="954"/>
      <c r="AR5" s="923"/>
      <c r="AS5" s="954"/>
      <c r="AT5" s="949"/>
      <c r="AX5" s="918"/>
      <c r="BB5" s="918"/>
      <c r="BF5" s="918"/>
      <c r="BJ5" s="918"/>
    </row>
    <row r="6" spans="2:62" ht="54.75" customHeight="1" x14ac:dyDescent="0.4">
      <c r="B6" s="1227"/>
      <c r="D6" s="917"/>
      <c r="E6" s="917"/>
      <c r="F6" s="917"/>
      <c r="G6" s="918"/>
      <c r="H6" s="919"/>
      <c r="I6" s="919"/>
      <c r="J6" s="919"/>
      <c r="K6" s="918"/>
      <c r="L6" s="920"/>
      <c r="M6" s="920"/>
      <c r="N6" s="920"/>
      <c r="O6" s="918"/>
      <c r="P6" s="921"/>
      <c r="Q6" s="921"/>
      <c r="R6" s="921"/>
      <c r="S6" s="918"/>
      <c r="T6" s="922"/>
      <c r="U6" s="922"/>
      <c r="V6" s="922"/>
      <c r="Y6" s="1227"/>
      <c r="AA6" s="920"/>
      <c r="AB6" s="920"/>
      <c r="AC6" s="920"/>
      <c r="AD6" s="918"/>
      <c r="AE6" s="951"/>
      <c r="AF6" s="951"/>
      <c r="AG6" s="951"/>
      <c r="AH6" s="918"/>
      <c r="AI6" s="952"/>
      <c r="AJ6" s="952"/>
      <c r="AK6" s="952"/>
      <c r="AL6" s="918"/>
      <c r="AM6" s="953"/>
      <c r="AN6" s="953"/>
      <c r="AO6" s="953"/>
      <c r="AP6" s="918"/>
      <c r="AQ6" s="954"/>
      <c r="AR6" s="954"/>
      <c r="AS6" s="954"/>
      <c r="AT6" s="949"/>
      <c r="AX6" s="918"/>
      <c r="BB6" s="918"/>
      <c r="BF6" s="918"/>
      <c r="BJ6" s="918"/>
    </row>
    <row r="7" spans="2:62" x14ac:dyDescent="0.4">
      <c r="D7" s="1"/>
      <c r="E7" s="1"/>
      <c r="F7" s="1"/>
      <c r="G7" s="12"/>
      <c r="H7" s="1"/>
      <c r="I7" s="1"/>
      <c r="J7" s="1"/>
      <c r="K7" s="12"/>
      <c r="L7" s="1"/>
      <c r="M7" s="1"/>
      <c r="N7" s="1"/>
      <c r="O7" s="12"/>
      <c r="P7" s="1"/>
      <c r="Q7" s="1"/>
      <c r="R7" s="1"/>
      <c r="S7" s="1"/>
      <c r="T7" s="1"/>
      <c r="U7" s="1"/>
      <c r="V7" s="1"/>
      <c r="AA7" s="1"/>
      <c r="AB7" s="1"/>
      <c r="AC7" s="1"/>
      <c r="AD7" s="12"/>
      <c r="AE7" s="1"/>
      <c r="AF7" s="1"/>
      <c r="AG7" s="1"/>
      <c r="AH7" s="12"/>
      <c r="AI7" s="1"/>
      <c r="AJ7" s="1"/>
      <c r="AK7" s="1"/>
      <c r="AL7" s="12"/>
      <c r="AM7" s="1"/>
      <c r="AN7" s="1"/>
      <c r="AO7" s="1"/>
      <c r="AP7" s="12"/>
      <c r="AQ7" s="1"/>
      <c r="AR7" s="1"/>
      <c r="AS7" s="1"/>
      <c r="AX7" s="12"/>
      <c r="BB7" s="12"/>
      <c r="BF7" s="12"/>
      <c r="BJ7" s="12"/>
    </row>
    <row r="8" spans="2:62" ht="54.75" customHeight="1" x14ac:dyDescent="0.4">
      <c r="B8" s="1227" t="s">
        <v>356</v>
      </c>
      <c r="D8" s="924"/>
      <c r="E8" s="924"/>
      <c r="F8" s="924"/>
      <c r="G8" s="918"/>
      <c r="H8" s="925"/>
      <c r="I8" s="925"/>
      <c r="J8" s="925"/>
      <c r="K8" s="918"/>
      <c r="L8" s="926"/>
      <c r="M8" s="926"/>
      <c r="N8" s="926"/>
      <c r="O8" s="918"/>
      <c r="P8" s="927"/>
      <c r="Q8" s="927"/>
      <c r="R8" s="927"/>
      <c r="S8" s="918"/>
      <c r="T8" s="928"/>
      <c r="U8" s="928"/>
      <c r="V8" s="928"/>
      <c r="Y8" s="1227" t="s">
        <v>356</v>
      </c>
      <c r="AA8" s="926"/>
      <c r="AB8" s="926"/>
      <c r="AC8" s="926"/>
      <c r="AD8" s="918"/>
      <c r="AE8" s="955"/>
      <c r="AF8" s="955"/>
      <c r="AG8" s="955"/>
      <c r="AH8" s="918"/>
      <c r="AI8" s="956"/>
      <c r="AJ8" s="956"/>
      <c r="AK8" s="956"/>
      <c r="AL8" s="918"/>
      <c r="AM8" s="957"/>
      <c r="AN8" s="957"/>
      <c r="AO8" s="957"/>
      <c r="AP8" s="918"/>
      <c r="AQ8" s="958"/>
      <c r="AR8" s="958"/>
      <c r="AS8" s="958"/>
      <c r="AX8" s="918"/>
      <c r="BB8" s="918"/>
      <c r="BF8" s="918"/>
      <c r="BJ8" s="918"/>
    </row>
    <row r="9" spans="2:62" ht="54.75" customHeight="1" x14ac:dyDescent="0.4">
      <c r="B9" s="1227"/>
      <c r="D9" s="924"/>
      <c r="E9" s="923"/>
      <c r="F9" s="924"/>
      <c r="G9" s="918"/>
      <c r="H9" s="925"/>
      <c r="I9" s="923"/>
      <c r="J9" s="925"/>
      <c r="K9" s="918"/>
      <c r="L9" s="926"/>
      <c r="M9" s="923"/>
      <c r="N9" s="926"/>
      <c r="O9" s="918"/>
      <c r="P9" s="927"/>
      <c r="Q9" s="923"/>
      <c r="R9" s="927"/>
      <c r="S9" s="918"/>
      <c r="T9" s="928"/>
      <c r="U9" s="923"/>
      <c r="V9" s="928"/>
      <c r="Y9" s="1227"/>
      <c r="AA9" s="926"/>
      <c r="AB9" s="923"/>
      <c r="AC9" s="926"/>
      <c r="AD9" s="918"/>
      <c r="AE9" s="955"/>
      <c r="AF9" s="923"/>
      <c r="AG9" s="955"/>
      <c r="AH9" s="918"/>
      <c r="AI9" s="956"/>
      <c r="AJ9" s="923"/>
      <c r="AK9" s="956"/>
      <c r="AL9" s="918"/>
      <c r="AM9" s="957"/>
      <c r="AN9" s="923"/>
      <c r="AO9" s="957"/>
      <c r="AP9" s="918"/>
      <c r="AQ9" s="958"/>
      <c r="AR9" s="923"/>
      <c r="AS9" s="958"/>
      <c r="AT9" s="949"/>
      <c r="AX9" s="918"/>
      <c r="BB9" s="918"/>
      <c r="BF9" s="918"/>
      <c r="BJ9" s="918"/>
    </row>
    <row r="10" spans="2:62" ht="54.75" customHeight="1" x14ac:dyDescent="0.4">
      <c r="B10" s="1227"/>
      <c r="D10" s="924"/>
      <c r="E10" s="924"/>
      <c r="F10" s="924"/>
      <c r="G10" s="918"/>
      <c r="H10" s="925"/>
      <c r="I10" s="925"/>
      <c r="J10" s="925"/>
      <c r="K10" s="918"/>
      <c r="L10" s="926"/>
      <c r="M10" s="926"/>
      <c r="N10" s="926"/>
      <c r="O10" s="918"/>
      <c r="P10" s="927"/>
      <c r="Q10" s="927"/>
      <c r="R10" s="927"/>
      <c r="S10" s="918"/>
      <c r="T10" s="928"/>
      <c r="U10" s="928"/>
      <c r="V10" s="928"/>
      <c r="Y10" s="1227"/>
      <c r="AA10" s="926"/>
      <c r="AB10" s="926"/>
      <c r="AC10" s="926"/>
      <c r="AD10" s="918"/>
      <c r="AE10" s="955"/>
      <c r="AF10" s="955"/>
      <c r="AG10" s="955"/>
      <c r="AH10" s="918"/>
      <c r="AI10" s="956"/>
      <c r="AJ10" s="956"/>
      <c r="AK10" s="956"/>
      <c r="AL10" s="918"/>
      <c r="AM10" s="957"/>
      <c r="AN10" s="957"/>
      <c r="AO10" s="957"/>
      <c r="AP10" s="918"/>
      <c r="AQ10" s="958"/>
      <c r="AR10" s="958"/>
      <c r="AS10" s="958"/>
      <c r="AT10" s="949"/>
      <c r="AX10" s="918"/>
      <c r="BB10" s="918"/>
      <c r="BF10" s="918"/>
      <c r="BJ10" s="918"/>
    </row>
    <row r="11" spans="2:62" x14ac:dyDescent="0.4">
      <c r="D11" s="1"/>
      <c r="E11" s="1"/>
      <c r="F11" s="1"/>
      <c r="G11" s="12"/>
      <c r="H11" s="1"/>
      <c r="I11" s="1"/>
      <c r="J11" s="1"/>
      <c r="K11" s="12"/>
      <c r="L11" s="1"/>
      <c r="M11" s="1"/>
      <c r="N11" s="1"/>
      <c r="O11" s="12"/>
      <c r="P11" s="1"/>
      <c r="Q11" s="1"/>
      <c r="R11" s="1"/>
      <c r="S11" s="1"/>
      <c r="T11" s="1"/>
      <c r="U11" s="1"/>
      <c r="V11" s="1"/>
      <c r="AA11" s="1"/>
      <c r="AB11" s="1"/>
      <c r="AC11" s="1"/>
      <c r="AD11" s="12"/>
      <c r="AE11" s="1"/>
      <c r="AF11" s="1"/>
      <c r="AG11" s="1"/>
      <c r="AH11" s="12"/>
      <c r="AI11" s="1"/>
      <c r="AJ11" s="1"/>
      <c r="AK11" s="1"/>
      <c r="AL11" s="12"/>
      <c r="AM11" s="1"/>
      <c r="AN11" s="1"/>
      <c r="AO11" s="1"/>
      <c r="AP11" s="12"/>
      <c r="AQ11" s="1"/>
      <c r="AR11" s="1"/>
      <c r="AS11" s="1"/>
      <c r="AX11" s="12"/>
      <c r="BB11" s="12"/>
      <c r="BF11" s="12"/>
      <c r="BJ11" s="12"/>
    </row>
    <row r="12" spans="2:62" ht="54.75" customHeight="1" x14ac:dyDescent="0.4">
      <c r="B12" s="1227" t="s">
        <v>356</v>
      </c>
      <c r="D12" s="929"/>
      <c r="E12" s="929"/>
      <c r="F12" s="929"/>
      <c r="G12" s="918"/>
      <c r="H12" s="930"/>
      <c r="I12" s="930"/>
      <c r="J12" s="930"/>
      <c r="K12" s="918"/>
      <c r="L12" s="931"/>
      <c r="M12" s="931"/>
      <c r="N12" s="931"/>
      <c r="O12" s="918"/>
      <c r="P12" s="932"/>
      <c r="Q12" s="932"/>
      <c r="R12" s="932"/>
      <c r="S12" s="918"/>
      <c r="T12" s="933"/>
      <c r="U12" s="933"/>
      <c r="V12" s="933"/>
      <c r="Y12" s="1227" t="s">
        <v>356</v>
      </c>
      <c r="AA12" s="931"/>
      <c r="AB12" s="931"/>
      <c r="AC12" s="931"/>
      <c r="AD12" s="918"/>
      <c r="AE12" s="959"/>
      <c r="AF12" s="959"/>
      <c r="AG12" s="959"/>
      <c r="AH12" s="918"/>
      <c r="AI12" s="960"/>
      <c r="AJ12" s="960"/>
      <c r="AK12" s="960"/>
      <c r="AL12" s="918"/>
      <c r="AM12" s="961"/>
      <c r="AN12" s="961"/>
      <c r="AO12" s="961"/>
      <c r="AP12" s="918"/>
      <c r="AQ12" s="962"/>
      <c r="AR12" s="962"/>
      <c r="AS12" s="962"/>
      <c r="AT12" s="949"/>
      <c r="AX12" s="918"/>
      <c r="BB12" s="918"/>
      <c r="BF12" s="918"/>
      <c r="BJ12" s="918"/>
    </row>
    <row r="13" spans="2:62" ht="54.75" customHeight="1" x14ac:dyDescent="0.4">
      <c r="B13" s="1227"/>
      <c r="D13" s="929"/>
      <c r="E13" s="923"/>
      <c r="F13" s="929"/>
      <c r="G13" s="918"/>
      <c r="H13" s="930"/>
      <c r="I13" s="923"/>
      <c r="J13" s="930"/>
      <c r="K13" s="918"/>
      <c r="L13" s="931"/>
      <c r="M13" s="923"/>
      <c r="N13" s="931"/>
      <c r="O13" s="918"/>
      <c r="P13" s="932"/>
      <c r="Q13" s="923"/>
      <c r="R13" s="932"/>
      <c r="S13" s="918"/>
      <c r="T13" s="933"/>
      <c r="U13" s="923"/>
      <c r="V13" s="933"/>
      <c r="Y13" s="1227"/>
      <c r="AA13" s="931"/>
      <c r="AB13" s="923"/>
      <c r="AC13" s="931"/>
      <c r="AD13" s="918"/>
      <c r="AE13" s="959"/>
      <c r="AF13" s="923"/>
      <c r="AG13" s="959"/>
      <c r="AH13" s="918"/>
      <c r="AI13" s="960"/>
      <c r="AJ13" s="923"/>
      <c r="AK13" s="960"/>
      <c r="AL13" s="918"/>
      <c r="AM13" s="961"/>
      <c r="AN13" s="923"/>
      <c r="AO13" s="961"/>
      <c r="AP13" s="918"/>
      <c r="AQ13" s="962"/>
      <c r="AR13" s="923"/>
      <c r="AS13" s="962"/>
      <c r="AX13" s="918"/>
      <c r="BB13" s="918"/>
      <c r="BF13" s="918"/>
      <c r="BJ13" s="918"/>
    </row>
    <row r="14" spans="2:62" ht="54.75" customHeight="1" x14ac:dyDescent="0.4">
      <c r="B14" s="1227"/>
      <c r="D14" s="929"/>
      <c r="E14" s="929"/>
      <c r="F14" s="929"/>
      <c r="G14" s="918"/>
      <c r="H14" s="930"/>
      <c r="I14" s="930"/>
      <c r="J14" s="930"/>
      <c r="K14" s="918"/>
      <c r="L14" s="931"/>
      <c r="M14" s="931"/>
      <c r="N14" s="931"/>
      <c r="O14" s="918"/>
      <c r="P14" s="932"/>
      <c r="Q14" s="932"/>
      <c r="R14" s="932"/>
      <c r="S14" s="918"/>
      <c r="T14" s="933"/>
      <c r="U14" s="933"/>
      <c r="V14" s="933"/>
      <c r="Y14" s="1227"/>
      <c r="AA14" s="931"/>
      <c r="AB14" s="931"/>
      <c r="AC14" s="931"/>
      <c r="AD14" s="918"/>
      <c r="AE14" s="959"/>
      <c r="AF14" s="959"/>
      <c r="AG14" s="959"/>
      <c r="AH14" s="918"/>
      <c r="AI14" s="960"/>
      <c r="AJ14" s="960"/>
      <c r="AK14" s="960"/>
      <c r="AL14" s="918"/>
      <c r="AM14" s="961"/>
      <c r="AN14" s="961"/>
      <c r="AO14" s="961"/>
      <c r="AP14" s="918"/>
      <c r="AQ14" s="962"/>
      <c r="AR14" s="962"/>
      <c r="AS14" s="962"/>
      <c r="AT14" s="949"/>
      <c r="AX14" s="918"/>
      <c r="BB14" s="918"/>
      <c r="BF14" s="918"/>
      <c r="BJ14" s="918"/>
    </row>
    <row r="15" spans="2:62" x14ac:dyDescent="0.4">
      <c r="D15" s="1"/>
      <c r="E15" s="1"/>
      <c r="F15" s="1"/>
      <c r="G15" s="12"/>
      <c r="H15" s="1"/>
      <c r="I15" s="1"/>
      <c r="J15" s="1"/>
      <c r="K15" s="12"/>
      <c r="L15" s="1"/>
      <c r="M15" s="1"/>
      <c r="N15" s="1"/>
      <c r="O15" s="12"/>
      <c r="P15" s="1"/>
      <c r="Q15" s="1"/>
      <c r="R15" s="1"/>
      <c r="S15" s="1"/>
      <c r="T15" s="1"/>
      <c r="U15" s="1"/>
      <c r="V15" s="1"/>
      <c r="AA15" s="1"/>
      <c r="AB15" s="1"/>
      <c r="AC15" s="1"/>
      <c r="AD15" s="12"/>
      <c r="AE15" s="1"/>
      <c r="AF15" s="1"/>
      <c r="AG15" s="1"/>
      <c r="AH15" s="12"/>
      <c r="AI15" s="1"/>
      <c r="AJ15" s="1"/>
      <c r="AK15" s="1"/>
      <c r="AL15" s="12"/>
      <c r="AM15" s="1"/>
      <c r="AN15" s="1"/>
      <c r="AO15" s="1"/>
      <c r="AP15" s="12"/>
      <c r="AQ15" s="1"/>
      <c r="AR15" s="1"/>
      <c r="AS15" s="1"/>
      <c r="AX15" s="12"/>
      <c r="BB15" s="12"/>
      <c r="BF15" s="12"/>
      <c r="BJ15" s="12"/>
    </row>
    <row r="16" spans="2:62" ht="54.75" customHeight="1" x14ac:dyDescent="0.4">
      <c r="B16" s="1227" t="s">
        <v>357</v>
      </c>
      <c r="D16" s="934"/>
      <c r="E16" s="934"/>
      <c r="F16" s="934"/>
      <c r="G16" s="918"/>
      <c r="H16" s="935"/>
      <c r="I16" s="935"/>
      <c r="J16" s="935"/>
      <c r="K16" s="918"/>
      <c r="L16" s="936"/>
      <c r="M16" s="936"/>
      <c r="N16" s="936"/>
      <c r="O16" s="918"/>
      <c r="P16" s="937"/>
      <c r="Q16" s="937"/>
      <c r="R16" s="937"/>
      <c r="S16" s="918"/>
      <c r="T16" s="938"/>
      <c r="U16" s="938"/>
      <c r="V16" s="938"/>
      <c r="Y16" s="1227" t="s">
        <v>357</v>
      </c>
      <c r="AA16" s="936"/>
      <c r="AB16" s="936"/>
      <c r="AC16" s="936"/>
      <c r="AD16" s="918"/>
      <c r="AE16" s="963"/>
      <c r="AF16" s="963"/>
      <c r="AG16" s="963"/>
      <c r="AH16" s="918"/>
      <c r="AI16" s="964"/>
      <c r="AJ16" s="964"/>
      <c r="AK16" s="964"/>
      <c r="AL16" s="918"/>
      <c r="AM16" s="965"/>
      <c r="AN16" s="965"/>
      <c r="AO16" s="965"/>
      <c r="AP16" s="918"/>
      <c r="AQ16" s="966"/>
      <c r="AR16" s="966"/>
      <c r="AS16" s="966"/>
      <c r="AT16" s="949"/>
      <c r="AX16" s="918"/>
      <c r="BB16" s="918"/>
      <c r="BF16" s="918"/>
      <c r="BJ16" s="918"/>
    </row>
    <row r="17" spans="2:62" ht="54.75" customHeight="1" x14ac:dyDescent="0.4">
      <c r="B17" s="1227"/>
      <c r="D17" s="934"/>
      <c r="E17" s="923"/>
      <c r="F17" s="934"/>
      <c r="G17" s="918"/>
      <c r="H17" s="935"/>
      <c r="I17" s="923"/>
      <c r="J17" s="935"/>
      <c r="K17" s="918"/>
      <c r="L17" s="936"/>
      <c r="M17" s="923"/>
      <c r="N17" s="936"/>
      <c r="O17" s="918"/>
      <c r="P17" s="937"/>
      <c r="Q17" s="923"/>
      <c r="R17" s="937"/>
      <c r="S17" s="918"/>
      <c r="T17" s="938"/>
      <c r="U17" s="923"/>
      <c r="V17" s="938"/>
      <c r="Y17" s="1227"/>
      <c r="AA17" s="936"/>
      <c r="AB17" s="923"/>
      <c r="AC17" s="936"/>
      <c r="AD17" s="918"/>
      <c r="AE17" s="963"/>
      <c r="AF17" s="923"/>
      <c r="AG17" s="963"/>
      <c r="AH17" s="918"/>
      <c r="AI17" s="964"/>
      <c r="AJ17" s="923"/>
      <c r="AK17" s="964"/>
      <c r="AL17" s="918"/>
      <c r="AM17" s="965"/>
      <c r="AN17" s="923"/>
      <c r="AO17" s="965"/>
      <c r="AP17" s="918"/>
      <c r="AQ17" s="966"/>
      <c r="AR17" s="923"/>
      <c r="AS17" s="966"/>
      <c r="AT17" s="949"/>
      <c r="AX17" s="918"/>
      <c r="BB17" s="918"/>
      <c r="BF17" s="918"/>
      <c r="BJ17" s="918"/>
    </row>
    <row r="18" spans="2:62" ht="54.75" customHeight="1" x14ac:dyDescent="0.4">
      <c r="B18" s="1227"/>
      <c r="D18" s="934"/>
      <c r="E18" s="934"/>
      <c r="F18" s="934"/>
      <c r="G18" s="918"/>
      <c r="H18" s="935"/>
      <c r="I18" s="935"/>
      <c r="J18" s="935"/>
      <c r="K18" s="918"/>
      <c r="L18" s="936"/>
      <c r="M18" s="936"/>
      <c r="N18" s="936"/>
      <c r="O18" s="918"/>
      <c r="P18" s="937"/>
      <c r="Q18" s="937"/>
      <c r="R18" s="937"/>
      <c r="S18" s="918"/>
      <c r="T18" s="938"/>
      <c r="U18" s="938"/>
      <c r="V18" s="938"/>
      <c r="Y18" s="1227"/>
      <c r="AA18" s="936"/>
      <c r="AB18" s="936"/>
      <c r="AC18" s="936"/>
      <c r="AD18" s="918"/>
      <c r="AE18" s="963"/>
      <c r="AF18" s="963"/>
      <c r="AG18" s="963"/>
      <c r="AH18" s="918"/>
      <c r="AI18" s="964"/>
      <c r="AJ18" s="964"/>
      <c r="AK18" s="964"/>
      <c r="AL18" s="918"/>
      <c r="AM18" s="965"/>
      <c r="AN18" s="965"/>
      <c r="AO18" s="965"/>
      <c r="AP18" s="918"/>
      <c r="AQ18" s="966"/>
      <c r="AR18" s="966"/>
      <c r="AS18" s="966"/>
      <c r="AX18" s="918"/>
      <c r="BB18" s="918"/>
      <c r="BF18" s="918"/>
      <c r="BJ18" s="918"/>
    </row>
    <row r="19" spans="2:62" x14ac:dyDescent="0.4">
      <c r="D19" s="1"/>
      <c r="E19" s="1"/>
      <c r="F19" s="1"/>
      <c r="G19" s="12"/>
      <c r="H19" s="1"/>
      <c r="I19" s="1"/>
      <c r="J19" s="1"/>
      <c r="K19" s="12"/>
      <c r="L19" s="1"/>
      <c r="M19" s="1"/>
      <c r="N19" s="1"/>
      <c r="O19" s="12"/>
      <c r="P19" s="1"/>
      <c r="Q19" s="1"/>
      <c r="R19" s="1"/>
      <c r="S19" s="1"/>
      <c r="T19" s="1"/>
      <c r="U19" s="1"/>
      <c r="V19" s="1"/>
      <c r="AA19" s="1"/>
      <c r="AB19" s="1"/>
      <c r="AC19" s="1"/>
      <c r="AD19" s="12"/>
      <c r="AE19" s="1"/>
      <c r="AF19" s="1"/>
      <c r="AG19" s="1"/>
      <c r="AH19" s="12"/>
      <c r="AI19" s="1"/>
      <c r="AJ19" s="1"/>
      <c r="AK19" s="1"/>
      <c r="AL19" s="12"/>
      <c r="AM19" s="1"/>
      <c r="AN19" s="1"/>
      <c r="AO19" s="1"/>
      <c r="AP19" s="12"/>
      <c r="AQ19" s="1"/>
      <c r="AR19" s="1"/>
      <c r="AS19" s="1"/>
      <c r="AT19" s="949"/>
      <c r="AX19" s="12"/>
      <c r="BB19" s="12"/>
      <c r="BF19" s="12"/>
      <c r="BJ19" s="12"/>
    </row>
    <row r="20" spans="2:62" ht="54.75" customHeight="1" x14ac:dyDescent="0.4">
      <c r="B20" s="1227" t="s">
        <v>357</v>
      </c>
      <c r="D20" s="939"/>
      <c r="E20" s="939"/>
      <c r="F20" s="939"/>
      <c r="G20" s="918"/>
      <c r="H20" s="940"/>
      <c r="I20" s="940"/>
      <c r="J20" s="940"/>
      <c r="K20" s="918"/>
      <c r="L20" s="941"/>
      <c r="M20" s="941"/>
      <c r="N20" s="941"/>
      <c r="O20" s="918"/>
      <c r="P20" s="942"/>
      <c r="Q20" s="942"/>
      <c r="R20" s="942"/>
      <c r="S20" s="918"/>
      <c r="T20" s="943"/>
      <c r="U20" s="943"/>
      <c r="V20" s="943"/>
      <c r="Y20" s="1227" t="s">
        <v>357</v>
      </c>
      <c r="AA20" s="941"/>
      <c r="AB20" s="941"/>
      <c r="AC20" s="941"/>
      <c r="AD20" s="918"/>
      <c r="AE20" s="967"/>
      <c r="AF20" s="967"/>
      <c r="AG20" s="967"/>
      <c r="AH20" s="918"/>
      <c r="AI20" s="968"/>
      <c r="AJ20" s="968"/>
      <c r="AK20" s="968"/>
      <c r="AL20" s="918"/>
      <c r="AM20" s="969"/>
      <c r="AN20" s="969"/>
      <c r="AO20" s="969"/>
      <c r="AP20" s="918"/>
      <c r="AQ20" s="970"/>
      <c r="AR20" s="970"/>
      <c r="AS20" s="970"/>
      <c r="AT20" s="949"/>
      <c r="AX20" s="918"/>
      <c r="BB20" s="918"/>
      <c r="BF20" s="918"/>
      <c r="BJ20" s="918"/>
    </row>
    <row r="21" spans="2:62" ht="54.75" customHeight="1" x14ac:dyDescent="0.4">
      <c r="B21" s="1227"/>
      <c r="D21" s="939"/>
      <c r="E21" s="923"/>
      <c r="F21" s="939"/>
      <c r="G21" s="918"/>
      <c r="H21" s="940"/>
      <c r="I21" s="923"/>
      <c r="J21" s="940"/>
      <c r="K21" s="918"/>
      <c r="L21" s="941"/>
      <c r="M21" s="923"/>
      <c r="N21" s="941"/>
      <c r="O21" s="918"/>
      <c r="P21" s="942"/>
      <c r="Q21" s="923"/>
      <c r="R21" s="942"/>
      <c r="S21" s="918"/>
      <c r="T21" s="943"/>
      <c r="U21" s="923"/>
      <c r="V21" s="943"/>
      <c r="Y21" s="1227"/>
      <c r="AA21" s="941"/>
      <c r="AB21" s="923"/>
      <c r="AC21" s="941"/>
      <c r="AD21" s="918"/>
      <c r="AE21" s="967"/>
      <c r="AF21" s="923"/>
      <c r="AG21" s="967"/>
      <c r="AH21" s="918"/>
      <c r="AI21" s="968"/>
      <c r="AJ21" s="923"/>
      <c r="AK21" s="968"/>
      <c r="AL21" s="918"/>
      <c r="AM21" s="969"/>
      <c r="AN21" s="923"/>
      <c r="AO21" s="969"/>
      <c r="AP21" s="918"/>
      <c r="AQ21" s="970"/>
      <c r="AR21" s="923"/>
      <c r="AS21" s="970"/>
      <c r="AT21" s="949"/>
      <c r="AX21" s="918"/>
      <c r="BB21" s="918"/>
      <c r="BF21" s="918"/>
      <c r="BJ21" s="918"/>
    </row>
    <row r="22" spans="2:62" ht="54.75" customHeight="1" x14ac:dyDescent="0.4">
      <c r="B22" s="1227"/>
      <c r="D22" s="939"/>
      <c r="E22" s="939"/>
      <c r="F22" s="939"/>
      <c r="G22" s="918"/>
      <c r="H22" s="940"/>
      <c r="I22" s="940"/>
      <c r="J22" s="940"/>
      <c r="K22" s="918"/>
      <c r="L22" s="941"/>
      <c r="M22" s="941"/>
      <c r="N22" s="941"/>
      <c r="O22" s="918"/>
      <c r="P22" s="942"/>
      <c r="Q22" s="942"/>
      <c r="R22" s="942"/>
      <c r="S22" s="918"/>
      <c r="T22" s="943"/>
      <c r="U22" s="943"/>
      <c r="V22" s="943"/>
      <c r="Y22" s="1227"/>
      <c r="AA22" s="941"/>
      <c r="AB22" s="941"/>
      <c r="AC22" s="941"/>
      <c r="AD22" s="918"/>
      <c r="AE22" s="967"/>
      <c r="AF22" s="967"/>
      <c r="AG22" s="967"/>
      <c r="AH22" s="918"/>
      <c r="AI22" s="968"/>
      <c r="AJ22" s="968"/>
      <c r="AK22" s="968"/>
      <c r="AL22" s="918"/>
      <c r="AM22" s="969"/>
      <c r="AN22" s="969"/>
      <c r="AO22" s="969"/>
      <c r="AP22" s="918"/>
      <c r="AQ22" s="970"/>
      <c r="AR22" s="970"/>
      <c r="AS22" s="970"/>
      <c r="AX22" s="918"/>
      <c r="BB22" s="918"/>
      <c r="BF22" s="918"/>
      <c r="BJ22" s="918"/>
    </row>
    <row r="23" spans="2:62" x14ac:dyDescent="0.4">
      <c r="D23" s="1"/>
      <c r="E23" s="1"/>
      <c r="F23" s="1"/>
      <c r="G23" s="12"/>
      <c r="H23" s="1"/>
      <c r="I23" s="1"/>
      <c r="J23" s="1"/>
      <c r="K23" s="12"/>
      <c r="L23" s="1"/>
      <c r="M23" s="1"/>
      <c r="N23" s="1"/>
      <c r="O23" s="12"/>
      <c r="P23" s="1"/>
      <c r="Q23" s="1"/>
      <c r="R23" s="1"/>
      <c r="S23" s="1"/>
      <c r="T23" s="1"/>
      <c r="U23" s="1"/>
      <c r="V23" s="1"/>
      <c r="AA23" s="1"/>
      <c r="AB23" s="1"/>
      <c r="AC23" s="1"/>
      <c r="AD23" s="12"/>
      <c r="AE23" s="1"/>
      <c r="AF23" s="1"/>
      <c r="AG23" s="1"/>
      <c r="AH23" s="12"/>
      <c r="AI23" s="1"/>
      <c r="AJ23" s="1"/>
      <c r="AK23" s="1"/>
      <c r="AL23" s="12"/>
      <c r="AM23" s="1"/>
      <c r="AN23" s="1"/>
      <c r="AO23" s="1"/>
      <c r="AP23" s="12"/>
      <c r="AQ23" s="1"/>
      <c r="AR23" s="1"/>
      <c r="AS23" s="1"/>
      <c r="AX23" s="12"/>
      <c r="BB23" s="12"/>
      <c r="BF23" s="12"/>
      <c r="BJ23" s="12"/>
    </row>
    <row r="24" spans="2:62" ht="54.75" customHeight="1" x14ac:dyDescent="0.4">
      <c r="B24" s="1227" t="s">
        <v>357</v>
      </c>
      <c r="D24" s="944"/>
      <c r="E24" s="944"/>
      <c r="F24" s="944"/>
      <c r="G24" s="918"/>
      <c r="H24" s="945"/>
      <c r="I24" s="945"/>
      <c r="J24" s="945"/>
      <c r="K24" s="918"/>
      <c r="L24" s="946"/>
      <c r="M24" s="946"/>
      <c r="N24" s="946"/>
      <c r="O24" s="918"/>
      <c r="P24" s="947"/>
      <c r="Q24" s="947"/>
      <c r="R24" s="947"/>
      <c r="S24" s="918"/>
      <c r="T24" s="948"/>
      <c r="U24" s="948"/>
      <c r="V24" s="948"/>
      <c r="Y24" s="1227" t="s">
        <v>357</v>
      </c>
      <c r="AA24" s="946"/>
      <c r="AB24" s="946"/>
      <c r="AC24" s="946"/>
      <c r="AD24" s="918"/>
      <c r="AE24" s="971"/>
      <c r="AF24" s="971"/>
      <c r="AG24" s="971"/>
      <c r="AH24" s="918"/>
      <c r="AI24" s="972"/>
      <c r="AJ24" s="972"/>
      <c r="AK24" s="972"/>
      <c r="AL24" s="918"/>
      <c r="AM24" s="973"/>
      <c r="AN24" s="973"/>
      <c r="AO24" s="973"/>
      <c r="AP24" s="918"/>
      <c r="AQ24" s="974"/>
      <c r="AR24" s="974"/>
      <c r="AS24" s="974"/>
      <c r="AT24" s="949"/>
      <c r="AX24" s="918"/>
      <c r="BB24" s="918"/>
      <c r="BF24" s="918"/>
      <c r="BJ24" s="918"/>
    </row>
    <row r="25" spans="2:62" ht="54.75" customHeight="1" x14ac:dyDescent="0.4">
      <c r="B25" s="1227"/>
      <c r="D25" s="944"/>
      <c r="E25" s="923"/>
      <c r="F25" s="944"/>
      <c r="G25" s="918"/>
      <c r="H25" s="945"/>
      <c r="I25" s="923"/>
      <c r="J25" s="945"/>
      <c r="K25" s="918"/>
      <c r="L25" s="946"/>
      <c r="M25" s="923"/>
      <c r="N25" s="946"/>
      <c r="O25" s="918"/>
      <c r="P25" s="947"/>
      <c r="Q25" s="923"/>
      <c r="R25" s="947"/>
      <c r="S25" s="918"/>
      <c r="T25" s="948"/>
      <c r="U25" s="923"/>
      <c r="V25" s="948"/>
      <c r="Y25" s="1227"/>
      <c r="AA25" s="946"/>
      <c r="AB25" s="923"/>
      <c r="AC25" s="946"/>
      <c r="AD25" s="918"/>
      <c r="AE25" s="971"/>
      <c r="AF25" s="923"/>
      <c r="AG25" s="971"/>
      <c r="AH25" s="918"/>
      <c r="AI25" s="972"/>
      <c r="AJ25" s="923"/>
      <c r="AK25" s="972"/>
      <c r="AL25" s="918"/>
      <c r="AM25" s="973"/>
      <c r="AN25" s="923"/>
      <c r="AO25" s="973"/>
      <c r="AP25" s="918"/>
      <c r="AQ25" s="974"/>
      <c r="AR25" s="923"/>
      <c r="AS25" s="974"/>
      <c r="AT25" s="949"/>
      <c r="AX25" s="918"/>
      <c r="BB25" s="918"/>
      <c r="BF25" s="918"/>
      <c r="BJ25" s="918"/>
    </row>
    <row r="26" spans="2:62" ht="54.75" customHeight="1" x14ac:dyDescent="0.4">
      <c r="B26" s="1227"/>
      <c r="D26" s="944"/>
      <c r="E26" s="944"/>
      <c r="F26" s="944"/>
      <c r="G26" s="918"/>
      <c r="H26" s="945"/>
      <c r="I26" s="945"/>
      <c r="J26" s="945"/>
      <c r="K26" s="918"/>
      <c r="L26" s="946"/>
      <c r="M26" s="946"/>
      <c r="N26" s="946"/>
      <c r="O26" s="918"/>
      <c r="P26" s="947"/>
      <c r="Q26" s="947"/>
      <c r="R26" s="947"/>
      <c r="S26" s="918"/>
      <c r="T26" s="948"/>
      <c r="U26" s="948"/>
      <c r="V26" s="948"/>
      <c r="Y26" s="1227"/>
      <c r="AA26" s="946"/>
      <c r="AB26" s="946"/>
      <c r="AC26" s="946"/>
      <c r="AD26" s="918"/>
      <c r="AE26" s="971"/>
      <c r="AF26" s="971"/>
      <c r="AG26" s="971"/>
      <c r="AH26" s="918"/>
      <c r="AI26" s="972"/>
      <c r="AJ26" s="972"/>
      <c r="AK26" s="972"/>
      <c r="AL26" s="918"/>
      <c r="AM26" s="973"/>
      <c r="AN26" s="973"/>
      <c r="AO26" s="973"/>
      <c r="AP26" s="918"/>
      <c r="AQ26" s="974"/>
      <c r="AR26" s="974"/>
      <c r="AS26" s="974"/>
      <c r="AX26" s="918"/>
      <c r="BB26" s="918"/>
      <c r="BF26" s="918"/>
      <c r="BJ26" s="918"/>
    </row>
    <row r="31" spans="2:62" x14ac:dyDescent="0.4">
      <c r="W31"/>
    </row>
    <row r="32" spans="2:62" x14ac:dyDescent="0.4">
      <c r="W32"/>
    </row>
    <row r="33" spans="23:79" x14ac:dyDescent="0.4">
      <c r="W33"/>
    </row>
    <row r="34" spans="23:79" x14ac:dyDescent="0.4">
      <c r="W34"/>
    </row>
    <row r="35" spans="23:79" x14ac:dyDescent="0.4">
      <c r="W35"/>
    </row>
    <row r="36" spans="23:79" x14ac:dyDescent="0.4">
      <c r="W36"/>
    </row>
    <row r="37" spans="23:79" x14ac:dyDescent="0.4">
      <c r="W37"/>
    </row>
    <row r="38" spans="23:79" x14ac:dyDescent="0.4">
      <c r="W38"/>
    </row>
    <row r="39" spans="23:79" x14ac:dyDescent="0.4">
      <c r="W39"/>
    </row>
    <row r="40" spans="23:79" x14ac:dyDescent="0.4">
      <c r="W40"/>
    </row>
    <row r="41" spans="23:79" x14ac:dyDescent="0.4">
      <c r="W41"/>
    </row>
    <row r="42" spans="23:79" x14ac:dyDescent="0.4">
      <c r="W42"/>
    </row>
    <row r="43" spans="23:79" x14ac:dyDescent="0.4">
      <c r="W43"/>
    </row>
    <row r="44" spans="23:79" x14ac:dyDescent="0.4">
      <c r="W44"/>
    </row>
    <row r="45" spans="23:79" x14ac:dyDescent="0.4">
      <c r="W45"/>
    </row>
    <row r="46" spans="23:79" x14ac:dyDescent="0.4">
      <c r="W46"/>
      <c r="BK46" s="911"/>
      <c r="BL46" s="911"/>
      <c r="BM46" s="911"/>
      <c r="BN46" s="911"/>
      <c r="BO46" s="911"/>
      <c r="BP46" s="911"/>
      <c r="BQ46" s="911"/>
      <c r="BR46" s="911"/>
      <c r="BS46" s="911"/>
      <c r="BT46" s="911"/>
      <c r="BU46" s="911"/>
      <c r="BV46" s="911"/>
      <c r="BW46" s="911"/>
      <c r="BX46" s="911"/>
      <c r="BY46" s="911"/>
      <c r="BZ46" s="911"/>
      <c r="CA46" s="911"/>
    </row>
    <row r="47" spans="23:79" x14ac:dyDescent="0.4">
      <c r="W47"/>
      <c r="BK47" s="911"/>
      <c r="BL47" s="911"/>
      <c r="BM47" s="911"/>
      <c r="BN47" s="911"/>
      <c r="BO47" s="911"/>
      <c r="BP47" s="911"/>
      <c r="BQ47" s="911"/>
      <c r="BR47" s="911"/>
      <c r="BS47" s="911"/>
      <c r="BT47" s="911"/>
      <c r="BU47" s="911"/>
      <c r="BV47" s="911"/>
      <c r="BW47" s="911"/>
      <c r="BX47" s="911"/>
      <c r="BY47" s="911"/>
      <c r="BZ47" s="911"/>
      <c r="CA47" s="911"/>
    </row>
    <row r="48" spans="23:79" x14ac:dyDescent="0.4">
      <c r="W48"/>
      <c r="BK48" s="911"/>
      <c r="BL48" s="911"/>
      <c r="BM48" s="911"/>
      <c r="BN48" s="911"/>
      <c r="BO48" s="911"/>
      <c r="BP48" s="911"/>
      <c r="BQ48" s="911"/>
      <c r="BR48" s="911"/>
      <c r="BS48" s="911"/>
      <c r="BT48" s="911"/>
      <c r="BU48" s="911"/>
      <c r="BV48" s="911"/>
      <c r="BW48" s="911"/>
      <c r="BX48" s="911"/>
      <c r="BY48" s="911"/>
      <c r="BZ48" s="911"/>
      <c r="CA48" s="911"/>
    </row>
    <row r="49" spans="23:79" x14ac:dyDescent="0.4">
      <c r="W49"/>
      <c r="BK49" s="911"/>
      <c r="BL49" s="911"/>
      <c r="BM49" s="911"/>
      <c r="BN49" s="911"/>
      <c r="BO49" s="911"/>
      <c r="BP49" s="911"/>
      <c r="BQ49" s="911"/>
      <c r="BR49" s="911"/>
      <c r="BS49" s="911"/>
      <c r="BT49" s="911"/>
      <c r="BU49" s="911"/>
      <c r="BV49" s="911"/>
      <c r="BW49" s="911"/>
      <c r="BX49" s="911"/>
      <c r="BY49" s="911"/>
      <c r="BZ49" s="911"/>
      <c r="CA49" s="911"/>
    </row>
    <row r="50" spans="23:79" x14ac:dyDescent="0.4">
      <c r="W50"/>
      <c r="BK50" s="911"/>
      <c r="BL50" s="911"/>
      <c r="BM50" s="911"/>
      <c r="BN50" s="911"/>
      <c r="BO50" s="911"/>
      <c r="BP50" s="911"/>
      <c r="BQ50" s="911"/>
      <c r="BR50" s="911"/>
      <c r="BS50" s="911"/>
      <c r="BT50" s="911"/>
      <c r="BU50" s="911"/>
      <c r="BV50" s="911"/>
      <c r="BW50" s="911"/>
      <c r="BX50" s="911"/>
      <c r="BY50" s="911"/>
      <c r="BZ50" s="911"/>
      <c r="CA50" s="911"/>
    </row>
    <row r="51" spans="23:79" x14ac:dyDescent="0.4">
      <c r="W51"/>
      <c r="BK51" s="911"/>
      <c r="BL51" s="911"/>
      <c r="BM51" s="911"/>
      <c r="BN51" s="911"/>
      <c r="BO51" s="911"/>
      <c r="BP51" s="911"/>
      <c r="BQ51" s="911"/>
      <c r="BR51" s="911"/>
      <c r="BS51" s="911"/>
      <c r="BT51" s="911"/>
      <c r="BU51" s="911"/>
      <c r="BV51" s="911"/>
      <c r="BW51" s="911"/>
      <c r="BX51" s="911"/>
      <c r="BY51" s="911"/>
      <c r="BZ51" s="911"/>
      <c r="CA51" s="911"/>
    </row>
    <row r="52" spans="23:79" x14ac:dyDescent="0.4">
      <c r="W52"/>
      <c r="BK52" s="911"/>
      <c r="BL52" s="911"/>
      <c r="BM52" s="911"/>
      <c r="BN52" s="911"/>
      <c r="BO52" s="911"/>
      <c r="BP52" s="911"/>
      <c r="BQ52" s="911"/>
      <c r="BR52" s="911"/>
      <c r="BS52" s="911"/>
      <c r="BT52" s="911"/>
      <c r="BU52" s="911"/>
      <c r="BV52" s="911"/>
      <c r="BW52" s="911"/>
      <c r="BX52" s="911"/>
      <c r="BY52" s="911"/>
      <c r="BZ52" s="911"/>
      <c r="CA52" s="911"/>
    </row>
    <row r="53" spans="23:79" x14ac:dyDescent="0.4">
      <c r="W53"/>
      <c r="BK53" s="911"/>
      <c r="BL53" s="911"/>
      <c r="BM53" s="911"/>
      <c r="BN53" s="911"/>
      <c r="BO53" s="911"/>
      <c r="BP53" s="911"/>
      <c r="BQ53" s="911"/>
      <c r="BR53" s="911"/>
      <c r="BS53" s="911"/>
      <c r="BT53" s="911"/>
      <c r="BU53" s="911"/>
      <c r="BV53" s="911"/>
      <c r="BW53" s="911"/>
      <c r="BX53" s="911"/>
      <c r="BY53" s="911"/>
      <c r="BZ53" s="911"/>
      <c r="CA53" s="911"/>
    </row>
    <row r="54" spans="23:79" x14ac:dyDescent="0.4">
      <c r="W54"/>
      <c r="BK54" s="911"/>
      <c r="BL54" s="911"/>
      <c r="BM54" s="911"/>
      <c r="BN54" s="911"/>
      <c r="BO54" s="911"/>
      <c r="BP54" s="911"/>
      <c r="BQ54" s="911"/>
      <c r="BR54" s="911"/>
      <c r="BS54" s="911"/>
      <c r="BT54" s="911"/>
      <c r="BU54" s="911"/>
      <c r="BV54" s="911"/>
      <c r="BW54" s="911"/>
      <c r="BX54" s="911"/>
      <c r="BY54" s="911"/>
      <c r="BZ54" s="911"/>
      <c r="CA54" s="911"/>
    </row>
    <row r="55" spans="23:79" x14ac:dyDescent="0.4">
      <c r="W55"/>
      <c r="BK55" s="911"/>
      <c r="BL55" s="911"/>
      <c r="BM55" s="911"/>
      <c r="BN55" s="911"/>
      <c r="BO55" s="911"/>
      <c r="BP55" s="911"/>
      <c r="BQ55" s="911"/>
      <c r="BR55" s="911"/>
      <c r="BS55" s="911"/>
      <c r="BT55" s="911"/>
      <c r="BU55" s="911"/>
      <c r="BV55" s="911"/>
      <c r="BW55" s="911"/>
      <c r="BX55" s="911"/>
      <c r="BY55" s="911"/>
      <c r="BZ55" s="911"/>
      <c r="CA55" s="911"/>
    </row>
    <row r="56" spans="23:79" x14ac:dyDescent="0.4">
      <c r="W56"/>
      <c r="BK56" s="911"/>
      <c r="BL56" s="911"/>
      <c r="BM56" s="911"/>
      <c r="BN56" s="911"/>
      <c r="BO56" s="911"/>
      <c r="BP56" s="911"/>
      <c r="BQ56" s="911"/>
      <c r="BR56" s="911"/>
      <c r="BS56" s="911"/>
      <c r="BT56" s="911"/>
      <c r="BU56" s="911"/>
      <c r="BV56" s="911"/>
      <c r="BW56" s="911"/>
      <c r="BX56" s="911"/>
      <c r="BY56" s="911"/>
      <c r="BZ56" s="911"/>
      <c r="CA56" s="911"/>
    </row>
    <row r="57" spans="23:79" x14ac:dyDescent="0.4">
      <c r="W57"/>
      <c r="BK57" s="911"/>
      <c r="BL57" s="911"/>
      <c r="BM57" s="911"/>
      <c r="BN57" s="911"/>
      <c r="BO57" s="911"/>
      <c r="BP57" s="911"/>
      <c r="BQ57" s="911"/>
      <c r="BR57" s="911"/>
      <c r="BS57" s="911"/>
      <c r="BT57" s="911"/>
      <c r="BU57" s="911"/>
      <c r="BV57" s="911"/>
      <c r="BW57" s="911"/>
      <c r="BX57" s="911"/>
      <c r="BY57" s="911"/>
      <c r="BZ57" s="911"/>
      <c r="CA57" s="911"/>
    </row>
    <row r="58" spans="23:79" x14ac:dyDescent="0.4">
      <c r="W58"/>
      <c r="BK58" s="911"/>
      <c r="BL58" s="911"/>
      <c r="BM58" s="911"/>
      <c r="BN58" s="911"/>
      <c r="BO58" s="911"/>
      <c r="BP58" s="911"/>
      <c r="BQ58" s="911"/>
      <c r="BR58" s="911"/>
      <c r="BS58" s="911"/>
      <c r="BT58" s="911"/>
      <c r="BU58" s="911"/>
      <c r="BV58" s="911"/>
      <c r="BW58" s="911"/>
      <c r="BX58" s="911"/>
      <c r="BY58" s="911"/>
      <c r="BZ58" s="911"/>
      <c r="CA58" s="911"/>
    </row>
    <row r="59" spans="23:79" x14ac:dyDescent="0.4">
      <c r="W59"/>
      <c r="BK59" s="911"/>
      <c r="BL59" s="911"/>
      <c r="BM59" s="911"/>
      <c r="BN59" s="911"/>
      <c r="BO59" s="911"/>
      <c r="BP59" s="911"/>
      <c r="BQ59" s="911"/>
      <c r="BR59" s="911"/>
      <c r="BS59" s="911"/>
      <c r="BT59" s="911"/>
      <c r="BU59" s="911"/>
      <c r="BV59" s="911"/>
      <c r="BW59" s="911"/>
      <c r="BX59" s="911"/>
      <c r="BY59" s="911"/>
      <c r="BZ59" s="911"/>
      <c r="CA59" s="911"/>
    </row>
    <row r="60" spans="23:79" x14ac:dyDescent="0.4">
      <c r="W60"/>
      <c r="BK60" s="911"/>
      <c r="BL60" s="911"/>
      <c r="BM60" s="911"/>
      <c r="BN60" s="911"/>
      <c r="BO60" s="911"/>
      <c r="BP60" s="911"/>
      <c r="BQ60" s="911"/>
      <c r="BR60" s="911"/>
      <c r="BS60" s="911"/>
      <c r="BT60" s="911"/>
      <c r="BU60" s="911"/>
      <c r="BV60" s="911"/>
      <c r="BW60" s="911"/>
      <c r="BX60" s="911"/>
      <c r="BY60" s="911"/>
      <c r="BZ60" s="911"/>
      <c r="CA60" s="911"/>
    </row>
    <row r="61" spans="23:79" x14ac:dyDescent="0.4">
      <c r="W61"/>
      <c r="BK61" s="911"/>
      <c r="BL61" s="911"/>
      <c r="BM61" s="911"/>
      <c r="BN61" s="911"/>
      <c r="BO61" s="911"/>
      <c r="BP61" s="911"/>
      <c r="BQ61" s="911"/>
      <c r="BR61" s="911"/>
      <c r="BS61" s="911"/>
      <c r="BT61" s="911"/>
      <c r="BU61" s="911"/>
      <c r="BV61" s="911"/>
      <c r="BW61" s="911"/>
      <c r="BX61" s="911"/>
      <c r="BY61" s="911"/>
      <c r="BZ61" s="911"/>
      <c r="CA61" s="911"/>
    </row>
    <row r="62" spans="23:79" x14ac:dyDescent="0.4">
      <c r="W62"/>
      <c r="BK62" s="911"/>
      <c r="BL62" s="911"/>
      <c r="BM62" s="911"/>
      <c r="BN62" s="911"/>
      <c r="BO62" s="911"/>
      <c r="BP62" s="911"/>
      <c r="BQ62" s="911"/>
      <c r="BR62" s="911"/>
      <c r="BS62" s="911"/>
      <c r="BT62" s="911"/>
      <c r="BU62" s="911"/>
      <c r="BV62" s="911"/>
      <c r="BW62" s="911"/>
      <c r="BX62" s="911"/>
      <c r="BY62" s="911"/>
      <c r="BZ62" s="911"/>
      <c r="CA62" s="911"/>
    </row>
    <row r="63" spans="23:79" x14ac:dyDescent="0.4">
      <c r="W63"/>
      <c r="BK63" s="911"/>
      <c r="BL63" s="911"/>
      <c r="BM63" s="911"/>
      <c r="BN63" s="911"/>
      <c r="BO63" s="911"/>
      <c r="BP63" s="911"/>
      <c r="BQ63" s="911"/>
      <c r="BR63" s="911"/>
      <c r="BS63" s="911"/>
      <c r="BT63" s="911"/>
      <c r="BU63" s="911"/>
      <c r="BV63" s="911"/>
      <c r="BW63" s="911"/>
      <c r="BX63" s="911"/>
      <c r="BY63" s="911"/>
      <c r="BZ63" s="911"/>
      <c r="CA63" s="911"/>
    </row>
    <row r="64" spans="23:79" x14ac:dyDescent="0.4">
      <c r="W64"/>
      <c r="BK64" s="911"/>
      <c r="BL64" s="911"/>
      <c r="BM64" s="911"/>
      <c r="BN64" s="911"/>
      <c r="BO64" s="911"/>
      <c r="BP64" s="911"/>
      <c r="BQ64" s="911"/>
      <c r="BR64" s="911"/>
      <c r="BS64" s="911"/>
      <c r="BT64" s="911"/>
      <c r="BU64" s="911"/>
      <c r="BV64" s="911"/>
      <c r="BW64" s="911"/>
      <c r="BX64" s="911"/>
      <c r="BY64" s="911"/>
      <c r="BZ64" s="911"/>
      <c r="CA64" s="911"/>
    </row>
    <row r="65" spans="23:79" x14ac:dyDescent="0.4">
      <c r="W65"/>
      <c r="BK65" s="911"/>
      <c r="BL65" s="911"/>
      <c r="BM65" s="911"/>
      <c r="BN65" s="911"/>
      <c r="BO65" s="911"/>
      <c r="BP65" s="911"/>
      <c r="BQ65" s="911"/>
      <c r="BR65" s="911"/>
      <c r="BS65" s="911"/>
      <c r="BT65" s="911"/>
      <c r="BU65" s="911"/>
      <c r="BV65" s="911"/>
      <c r="BW65" s="911"/>
      <c r="BX65" s="911"/>
      <c r="BY65" s="911"/>
      <c r="BZ65" s="911"/>
      <c r="CA65" s="911"/>
    </row>
    <row r="66" spans="23:79" x14ac:dyDescent="0.4">
      <c r="W66"/>
      <c r="BK66" s="911"/>
      <c r="BL66" s="911"/>
      <c r="BM66" s="911"/>
      <c r="BN66" s="911"/>
      <c r="BO66" s="911"/>
      <c r="BP66" s="911"/>
      <c r="BQ66" s="911"/>
      <c r="BR66" s="911"/>
      <c r="BS66" s="911"/>
      <c r="BT66" s="911"/>
      <c r="BU66" s="911"/>
      <c r="BV66" s="911"/>
      <c r="BW66" s="911"/>
      <c r="BX66" s="911"/>
      <c r="BY66" s="911"/>
      <c r="BZ66" s="911"/>
      <c r="CA66" s="911"/>
    </row>
    <row r="67" spans="23:79" x14ac:dyDescent="0.4">
      <c r="W67"/>
      <c r="BK67" s="911"/>
      <c r="BL67" s="911"/>
      <c r="BM67" s="911"/>
      <c r="BN67" s="911"/>
      <c r="BO67" s="911"/>
      <c r="BP67" s="911"/>
      <c r="BQ67" s="911"/>
      <c r="BR67" s="911"/>
      <c r="BS67" s="911"/>
      <c r="BT67" s="911"/>
      <c r="BU67" s="911"/>
      <c r="BV67" s="911"/>
      <c r="BW67" s="911"/>
      <c r="BX67" s="911"/>
      <c r="BY67" s="911"/>
      <c r="BZ67" s="911"/>
      <c r="CA67" s="911"/>
    </row>
    <row r="68" spans="23:79" x14ac:dyDescent="0.4">
      <c r="W68"/>
      <c r="BK68" s="911"/>
      <c r="BL68" s="911"/>
      <c r="BM68" s="911"/>
      <c r="BN68" s="911"/>
      <c r="BO68" s="911"/>
      <c r="BP68" s="911"/>
      <c r="BQ68" s="911"/>
      <c r="BR68" s="911"/>
      <c r="BS68" s="911"/>
      <c r="BT68" s="911"/>
      <c r="BU68" s="911"/>
      <c r="BV68" s="911"/>
      <c r="BW68" s="911"/>
      <c r="BX68" s="911"/>
      <c r="BY68" s="911"/>
      <c r="BZ68" s="911"/>
      <c r="CA68" s="911"/>
    </row>
    <row r="69" spans="23:79" x14ac:dyDescent="0.4">
      <c r="W69"/>
      <c r="BK69" s="911"/>
      <c r="BL69" s="911"/>
      <c r="BM69" s="911"/>
      <c r="BN69" s="911"/>
      <c r="BO69" s="911"/>
      <c r="BP69" s="911"/>
      <c r="BQ69" s="911"/>
      <c r="BR69" s="911"/>
      <c r="BS69" s="911"/>
      <c r="BT69" s="911"/>
      <c r="BU69" s="911"/>
      <c r="BV69" s="911"/>
      <c r="BW69" s="911"/>
      <c r="BX69" s="911"/>
      <c r="BY69" s="911"/>
      <c r="BZ69" s="911"/>
      <c r="CA69" s="911"/>
    </row>
    <row r="70" spans="23:79" x14ac:dyDescent="0.4">
      <c r="W70"/>
      <c r="BK70" s="911"/>
      <c r="BL70" s="911"/>
      <c r="BM70" s="911"/>
      <c r="BN70" s="911"/>
      <c r="BO70" s="911"/>
      <c r="BP70" s="911"/>
      <c r="BQ70" s="911"/>
      <c r="BR70" s="911"/>
      <c r="BS70" s="911"/>
      <c r="BT70" s="911"/>
      <c r="BU70" s="911"/>
      <c r="BV70" s="911"/>
      <c r="BW70" s="911"/>
      <c r="BX70" s="911"/>
      <c r="BY70" s="911"/>
      <c r="BZ70" s="911"/>
      <c r="CA70" s="911"/>
    </row>
    <row r="71" spans="23:79" x14ac:dyDescent="0.4">
      <c r="W71"/>
      <c r="BK71" s="911"/>
      <c r="BL71" s="911"/>
      <c r="BM71" s="911"/>
      <c r="BN71" s="911"/>
      <c r="BO71" s="911"/>
      <c r="BP71" s="911"/>
      <c r="BQ71" s="911"/>
      <c r="BR71" s="911"/>
      <c r="BS71" s="911"/>
      <c r="BT71" s="911"/>
      <c r="BU71" s="911"/>
      <c r="BV71" s="911"/>
      <c r="BW71" s="911"/>
      <c r="BX71" s="911"/>
      <c r="BY71" s="911"/>
      <c r="BZ71" s="911"/>
      <c r="CA71" s="911"/>
    </row>
    <row r="72" spans="23:79" x14ac:dyDescent="0.4">
      <c r="W72"/>
    </row>
    <row r="73" spans="23:79" x14ac:dyDescent="0.4">
      <c r="W73"/>
    </row>
    <row r="74" spans="23:79" x14ac:dyDescent="0.4">
      <c r="W74"/>
    </row>
    <row r="75" spans="23:79" x14ac:dyDescent="0.4">
      <c r="W75"/>
    </row>
    <row r="76" spans="23:79" x14ac:dyDescent="0.4">
      <c r="W76"/>
    </row>
    <row r="77" spans="23:79" x14ac:dyDescent="0.4">
      <c r="W77"/>
    </row>
    <row r="78" spans="23:79" x14ac:dyDescent="0.4">
      <c r="W78"/>
    </row>
    <row r="79" spans="23:79" x14ac:dyDescent="0.4">
      <c r="W79"/>
    </row>
    <row r="80" spans="23:79" x14ac:dyDescent="0.4">
      <c r="W80"/>
    </row>
    <row r="81" spans="23:23" x14ac:dyDescent="0.4">
      <c r="W81"/>
    </row>
    <row r="82" spans="23:23" x14ac:dyDescent="0.4">
      <c r="W82"/>
    </row>
    <row r="83" spans="23:23" x14ac:dyDescent="0.4">
      <c r="W83"/>
    </row>
    <row r="84" spans="23:23" x14ac:dyDescent="0.4">
      <c r="W84"/>
    </row>
    <row r="85" spans="23:23" x14ac:dyDescent="0.4">
      <c r="W85"/>
    </row>
    <row r="86" spans="23:23" x14ac:dyDescent="0.4">
      <c r="W86"/>
    </row>
    <row r="87" spans="23:23" x14ac:dyDescent="0.4">
      <c r="W87"/>
    </row>
    <row r="88" spans="23:23" x14ac:dyDescent="0.4">
      <c r="W88"/>
    </row>
    <row r="89" spans="23:23" x14ac:dyDescent="0.4">
      <c r="W89"/>
    </row>
    <row r="90" spans="23:23" x14ac:dyDescent="0.4">
      <c r="W90"/>
    </row>
    <row r="91" spans="23:23" x14ac:dyDescent="0.4">
      <c r="W91"/>
    </row>
    <row r="92" spans="23:23" x14ac:dyDescent="0.4">
      <c r="W92"/>
    </row>
    <row r="93" spans="23:23" x14ac:dyDescent="0.4">
      <c r="W93"/>
    </row>
    <row r="94" spans="23:23" x14ac:dyDescent="0.4">
      <c r="W94"/>
    </row>
    <row r="95" spans="23:23" x14ac:dyDescent="0.4">
      <c r="W95"/>
    </row>
    <row r="96" spans="23:23" x14ac:dyDescent="0.4">
      <c r="W96"/>
    </row>
    <row r="97" spans="23:23" x14ac:dyDescent="0.4">
      <c r="W97"/>
    </row>
    <row r="98" spans="23:23" x14ac:dyDescent="0.4">
      <c r="W98"/>
    </row>
    <row r="99" spans="23:23" x14ac:dyDescent="0.4">
      <c r="W99"/>
    </row>
    <row r="100" spans="23:23" x14ac:dyDescent="0.4">
      <c r="W100"/>
    </row>
    <row r="101" spans="23:23" x14ac:dyDescent="0.4">
      <c r="W101"/>
    </row>
    <row r="102" spans="23:23" x14ac:dyDescent="0.4">
      <c r="W102"/>
    </row>
    <row r="103" spans="23:23" x14ac:dyDescent="0.4">
      <c r="W103"/>
    </row>
    <row r="104" spans="23:23" x14ac:dyDescent="0.4">
      <c r="W104"/>
    </row>
    <row r="105" spans="23:23" x14ac:dyDescent="0.4">
      <c r="W105"/>
    </row>
    <row r="106" spans="23:23" x14ac:dyDescent="0.4">
      <c r="W106"/>
    </row>
    <row r="107" spans="23:23" x14ac:dyDescent="0.4">
      <c r="W107"/>
    </row>
    <row r="108" spans="23:23" x14ac:dyDescent="0.4">
      <c r="W108"/>
    </row>
    <row r="109" spans="23:23" x14ac:dyDescent="0.4">
      <c r="W109"/>
    </row>
    <row r="110" spans="23:23" x14ac:dyDescent="0.4">
      <c r="W110"/>
    </row>
    <row r="111" spans="23:23" x14ac:dyDescent="0.4">
      <c r="W111"/>
    </row>
    <row r="112" spans="23:23" x14ac:dyDescent="0.4">
      <c r="W112"/>
    </row>
    <row r="113" spans="23:23" x14ac:dyDescent="0.4">
      <c r="W113"/>
    </row>
    <row r="114" spans="23:23" x14ac:dyDescent="0.4">
      <c r="W114"/>
    </row>
    <row r="115" spans="23:23" x14ac:dyDescent="0.4">
      <c r="W115"/>
    </row>
    <row r="116" spans="23:23" x14ac:dyDescent="0.4">
      <c r="W116"/>
    </row>
    <row r="117" spans="23:23" x14ac:dyDescent="0.4">
      <c r="W117"/>
    </row>
    <row r="118" spans="23:23" x14ac:dyDescent="0.4">
      <c r="W118"/>
    </row>
    <row r="119" spans="23:23" x14ac:dyDescent="0.4">
      <c r="W119"/>
    </row>
    <row r="120" spans="23:23" x14ac:dyDescent="0.4">
      <c r="W120"/>
    </row>
    <row r="121" spans="23:23" x14ac:dyDescent="0.4">
      <c r="W121"/>
    </row>
    <row r="122" spans="23:23" x14ac:dyDescent="0.4">
      <c r="W122"/>
    </row>
    <row r="123" spans="23:23" x14ac:dyDescent="0.4">
      <c r="W123"/>
    </row>
  </sheetData>
  <mergeCells count="18">
    <mergeCell ref="Y24:Y26"/>
    <mergeCell ref="AM2:AO2"/>
    <mergeCell ref="AQ2:AS2"/>
    <mergeCell ref="B20:B22"/>
    <mergeCell ref="B24:B26"/>
    <mergeCell ref="L2:N2"/>
    <mergeCell ref="B4:B6"/>
    <mergeCell ref="AI2:AK2"/>
    <mergeCell ref="AE2:AG2"/>
    <mergeCell ref="AA2:AC2"/>
    <mergeCell ref="B8:B10"/>
    <mergeCell ref="B12:B14"/>
    <mergeCell ref="B16:B18"/>
    <mergeCell ref="Y4:Y6"/>
    <mergeCell ref="Y8:Y10"/>
    <mergeCell ref="Y12:Y14"/>
    <mergeCell ref="Y16:Y18"/>
    <mergeCell ref="Y20:Y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65B8"/>
  </sheetPr>
  <dimension ref="A2:AX48"/>
  <sheetViews>
    <sheetView showGridLines="0" zoomScale="70" zoomScaleNormal="70" workbookViewId="0"/>
  </sheetViews>
  <sheetFormatPr defaultRowHeight="17.399999999999999" x14ac:dyDescent="0.4"/>
  <cols>
    <col min="1" max="1" width="2.69921875" customWidth="1"/>
    <col min="2" max="2" width="5.59765625" customWidth="1"/>
    <col min="3" max="4" width="15.69921875" customWidth="1"/>
    <col min="5" max="5" width="2.19921875" customWidth="1"/>
    <col min="6" max="7" width="15.69921875" customWidth="1"/>
    <col min="8" max="8" width="2.19921875" customWidth="1"/>
    <col min="9" max="10" width="15.69921875" customWidth="1"/>
    <col min="11" max="11" width="2.19921875" customWidth="1"/>
    <col min="12" max="13" width="15.69921875" customWidth="1"/>
    <col min="14" max="14" width="2.19921875" customWidth="1"/>
    <col min="15" max="16" width="15.69921875" customWidth="1"/>
    <col min="17" max="17" width="2.19921875" customWidth="1"/>
  </cols>
  <sheetData>
    <row r="2" spans="1:50" x14ac:dyDescent="0.4">
      <c r="A2" s="975"/>
      <c r="B2" s="1003" t="s">
        <v>443</v>
      </c>
      <c r="C2" s="1004"/>
      <c r="D2" s="1004" t="s">
        <v>417</v>
      </c>
      <c r="E2" s="1005"/>
      <c r="F2" s="1004"/>
      <c r="G2" s="1005" t="s">
        <v>410</v>
      </c>
      <c r="H2" s="1005"/>
      <c r="I2" s="1004"/>
      <c r="J2" s="1005" t="s">
        <v>438</v>
      </c>
      <c r="K2" s="1005"/>
      <c r="L2" s="1004"/>
      <c r="M2" s="1005" t="s">
        <v>412</v>
      </c>
      <c r="N2" s="1005"/>
      <c r="O2" s="1004"/>
      <c r="P2" s="1005" t="s">
        <v>414</v>
      </c>
      <c r="Q2" s="1005"/>
    </row>
    <row r="3" spans="1:50" ht="13.8" customHeight="1" x14ac:dyDescent="0.4">
      <c r="A3" s="975"/>
      <c r="B3" s="975"/>
      <c r="C3" s="975"/>
      <c r="D3" s="975"/>
      <c r="E3" s="975"/>
      <c r="F3" s="975"/>
      <c r="G3" s="975"/>
      <c r="H3" s="975"/>
      <c r="I3" s="975"/>
      <c r="J3" s="975"/>
      <c r="K3" s="975"/>
      <c r="L3" s="975"/>
      <c r="M3" s="975"/>
      <c r="N3" s="975"/>
      <c r="O3" s="975"/>
      <c r="P3" s="975"/>
      <c r="Q3" s="975"/>
      <c r="AL3" s="918"/>
      <c r="AP3" s="918"/>
      <c r="AT3" s="918"/>
      <c r="AX3" s="918"/>
    </row>
    <row r="4" spans="1:50" ht="95.25" customHeight="1" x14ac:dyDescent="0.4">
      <c r="A4" s="975"/>
      <c r="B4" s="1006" t="s">
        <v>439</v>
      </c>
      <c r="C4" s="976"/>
      <c r="D4" s="982"/>
      <c r="E4" s="976"/>
      <c r="F4" s="976"/>
      <c r="G4" s="983"/>
      <c r="H4" s="976"/>
      <c r="I4" s="976"/>
      <c r="J4" s="1010"/>
      <c r="K4" s="976"/>
      <c r="L4" s="976"/>
      <c r="M4" s="984"/>
      <c r="N4" s="976"/>
      <c r="O4" s="976"/>
      <c r="P4" s="985"/>
      <c r="Q4" s="976"/>
      <c r="AL4" s="918"/>
      <c r="AP4" s="918"/>
      <c r="AT4" s="918"/>
      <c r="AX4" s="918"/>
    </row>
    <row r="5" spans="1:50" ht="34.5" customHeight="1" x14ac:dyDescent="0.4">
      <c r="A5" s="975"/>
      <c r="B5" s="1006"/>
      <c r="C5" s="975"/>
      <c r="D5" s="976"/>
      <c r="E5" s="976"/>
      <c r="F5" s="976"/>
      <c r="G5" s="976"/>
      <c r="H5" s="976"/>
      <c r="I5" s="976"/>
      <c r="J5" s="976"/>
      <c r="K5" s="976"/>
      <c r="L5" s="976"/>
      <c r="M5" s="976"/>
      <c r="N5" s="976"/>
      <c r="O5" s="976"/>
      <c r="P5" s="976"/>
      <c r="Q5" s="976"/>
      <c r="AL5" s="918"/>
      <c r="AP5" s="918"/>
      <c r="AT5" s="918"/>
      <c r="AX5" s="918"/>
    </row>
    <row r="6" spans="1:50" ht="95.25" customHeight="1" x14ac:dyDescent="0.4">
      <c r="A6" s="975"/>
      <c r="B6" s="1006" t="s">
        <v>440</v>
      </c>
      <c r="C6" s="976"/>
      <c r="D6" s="981"/>
      <c r="E6" s="977"/>
      <c r="F6" s="977"/>
      <c r="G6" s="980"/>
      <c r="H6" s="977"/>
      <c r="I6" s="977"/>
      <c r="J6" s="1011"/>
      <c r="K6" s="977"/>
      <c r="L6" s="977"/>
      <c r="M6" s="979"/>
      <c r="N6" s="977"/>
      <c r="O6" s="977"/>
      <c r="P6" s="978"/>
      <c r="Q6" s="977"/>
      <c r="AL6" s="918"/>
      <c r="AP6" s="918"/>
      <c r="AT6" s="918"/>
      <c r="AX6" s="918"/>
    </row>
    <row r="7" spans="1:50" ht="34.5" customHeight="1" x14ac:dyDescent="0.4">
      <c r="A7" s="975"/>
      <c r="B7" s="1006"/>
      <c r="C7" s="975"/>
      <c r="D7" s="977"/>
      <c r="E7" s="977"/>
      <c r="F7" s="977"/>
      <c r="G7" s="977"/>
      <c r="H7" s="977"/>
      <c r="I7" s="977"/>
      <c r="J7" s="977"/>
      <c r="K7" s="977"/>
      <c r="L7" s="977"/>
      <c r="M7" s="977"/>
      <c r="N7" s="977"/>
      <c r="O7" s="977"/>
      <c r="P7" s="977"/>
      <c r="Q7" s="977"/>
      <c r="AL7" s="918"/>
      <c r="AP7" s="918"/>
      <c r="AT7" s="918"/>
      <c r="AX7" s="918"/>
    </row>
    <row r="8" spans="1:50" ht="95.25" customHeight="1" x14ac:dyDescent="0.4">
      <c r="A8" s="975"/>
      <c r="B8" s="1006" t="s">
        <v>441</v>
      </c>
      <c r="C8" s="976"/>
      <c r="D8" s="1002"/>
      <c r="E8" s="977"/>
      <c r="F8" s="977"/>
      <c r="G8" s="986"/>
      <c r="H8" s="977"/>
      <c r="I8" s="977"/>
      <c r="J8" s="1008"/>
      <c r="K8" s="977"/>
      <c r="L8" s="977"/>
      <c r="M8" s="987"/>
      <c r="N8" s="977"/>
      <c r="O8" s="977"/>
      <c r="P8" s="988"/>
      <c r="Q8" s="977"/>
      <c r="AL8" s="918"/>
      <c r="AP8" s="918"/>
      <c r="AT8" s="918"/>
      <c r="AX8" s="918"/>
    </row>
    <row r="9" spans="1:50" ht="34.5" customHeight="1" x14ac:dyDescent="0.4">
      <c r="A9" s="975"/>
      <c r="B9" s="1006"/>
      <c r="C9" s="975"/>
      <c r="D9" s="977"/>
      <c r="E9" s="977"/>
      <c r="F9" s="977"/>
      <c r="G9" s="977"/>
      <c r="H9" s="977"/>
      <c r="I9" s="977"/>
      <c r="J9" s="977"/>
      <c r="K9" s="977"/>
      <c r="L9" s="977"/>
      <c r="M9" s="977"/>
      <c r="N9" s="977"/>
      <c r="O9" s="977"/>
      <c r="P9" s="977"/>
      <c r="Q9" s="977"/>
      <c r="AL9" s="918"/>
      <c r="AP9" s="918"/>
      <c r="AT9" s="918"/>
      <c r="AX9" s="918"/>
    </row>
    <row r="10" spans="1:50" ht="95.25" customHeight="1" x14ac:dyDescent="0.4">
      <c r="A10" s="975"/>
      <c r="B10" s="1006" t="s">
        <v>442</v>
      </c>
      <c r="C10" s="976"/>
      <c r="D10" s="989"/>
      <c r="E10" s="977"/>
      <c r="F10" s="977"/>
      <c r="G10" s="990"/>
      <c r="H10" s="977"/>
      <c r="I10" s="977"/>
      <c r="J10" s="1012"/>
      <c r="K10" s="977"/>
      <c r="L10" s="977"/>
      <c r="M10" s="991"/>
      <c r="N10" s="977"/>
      <c r="O10" s="977"/>
      <c r="P10" s="992"/>
      <c r="Q10" s="977"/>
      <c r="AL10" s="918"/>
      <c r="AP10" s="918"/>
      <c r="AT10" s="918"/>
      <c r="AX10" s="918"/>
    </row>
    <row r="11" spans="1:50" x14ac:dyDescent="0.4">
      <c r="A11" s="975"/>
      <c r="B11" s="975"/>
      <c r="C11" s="975"/>
      <c r="D11" s="975"/>
      <c r="E11" s="975"/>
      <c r="F11" s="975"/>
      <c r="G11" s="975"/>
      <c r="H11" s="975"/>
      <c r="I11" s="975"/>
      <c r="J11" s="975"/>
      <c r="K11" s="975"/>
      <c r="L11" s="975"/>
      <c r="M11" s="975"/>
      <c r="N11" s="975"/>
      <c r="O11" s="975"/>
      <c r="P11" s="975"/>
      <c r="Q11" s="975"/>
      <c r="S11" s="1"/>
      <c r="T11" s="1"/>
      <c r="U11" s="1"/>
      <c r="V11" s="1"/>
      <c r="W11" s="1"/>
      <c r="X11" s="1"/>
      <c r="Y11" s="1"/>
      <c r="Z11" s="1"/>
    </row>
    <row r="12" spans="1:50" x14ac:dyDescent="0.4">
      <c r="A12" s="975"/>
      <c r="B12" s="975"/>
      <c r="C12" s="975"/>
      <c r="D12" s="975"/>
      <c r="E12" s="975"/>
      <c r="F12" s="975"/>
      <c r="G12" s="975"/>
      <c r="H12" s="975"/>
      <c r="I12" s="975"/>
      <c r="J12" s="975"/>
      <c r="K12" s="975"/>
      <c r="L12" s="975"/>
      <c r="M12" s="975"/>
      <c r="N12" s="975"/>
      <c r="O12" s="975"/>
      <c r="P12" s="975"/>
      <c r="Q12" s="975"/>
      <c r="S12" s="1"/>
      <c r="T12" s="1"/>
      <c r="U12" s="1" t="s">
        <v>458</v>
      </c>
      <c r="V12" s="1" t="s">
        <v>460</v>
      </c>
      <c r="W12" s="1" t="s">
        <v>459</v>
      </c>
      <c r="X12" s="1" t="s">
        <v>419</v>
      </c>
      <c r="Y12" s="1" t="s">
        <v>420</v>
      </c>
      <c r="Z12" s="1" t="s">
        <v>421</v>
      </c>
      <c r="AC12" s="1024">
        <f>AVERAGE(AC32,AC27,AC22,AC17)</f>
        <v>-4.1249999999999982</v>
      </c>
      <c r="AD12" s="1024">
        <f>AVERAGE(AD32,AD27,AD22,AD17)</f>
        <v>7.84375</v>
      </c>
    </row>
    <row r="13" spans="1:50" x14ac:dyDescent="0.4">
      <c r="A13" s="975"/>
      <c r="B13" s="975"/>
      <c r="C13" s="975"/>
      <c r="D13" s="975"/>
      <c r="E13" s="975"/>
      <c r="F13" s="975"/>
      <c r="G13" s="975"/>
      <c r="H13" s="975"/>
      <c r="I13" s="975"/>
      <c r="J13" s="975"/>
      <c r="K13" s="975"/>
      <c r="L13" s="975"/>
      <c r="M13" s="975"/>
      <c r="N13" s="975"/>
      <c r="O13" s="975"/>
      <c r="P13" s="975"/>
      <c r="Q13" s="975"/>
      <c r="S13" s="1" t="s">
        <v>405</v>
      </c>
      <c r="T13" s="1" t="s">
        <v>404</v>
      </c>
      <c r="U13" s="1007">
        <v>14.75</v>
      </c>
      <c r="V13" s="1007">
        <v>34.6</v>
      </c>
      <c r="W13" s="1007">
        <v>82.74</v>
      </c>
      <c r="X13" s="1">
        <v>212</v>
      </c>
      <c r="Y13" s="1">
        <v>156</v>
      </c>
      <c r="Z13" s="1">
        <v>138</v>
      </c>
    </row>
    <row r="14" spans="1:50" x14ac:dyDescent="0.4">
      <c r="A14" s="975"/>
      <c r="B14" s="975"/>
      <c r="C14" s="975"/>
      <c r="D14" s="975"/>
      <c r="E14" s="975"/>
      <c r="F14" s="975"/>
      <c r="G14" s="975"/>
      <c r="H14" s="975"/>
      <c r="I14" s="975"/>
      <c r="J14" s="975"/>
      <c r="K14" s="975"/>
      <c r="L14" s="975"/>
      <c r="M14" s="975"/>
      <c r="N14" s="975"/>
      <c r="O14" s="975"/>
      <c r="P14" s="975"/>
      <c r="Q14" s="975"/>
      <c r="S14" s="1" t="str">
        <f>S13</f>
        <v>정우성</v>
      </c>
      <c r="T14" s="1" t="s">
        <v>406</v>
      </c>
      <c r="U14" s="1007">
        <v>22.22</v>
      </c>
      <c r="V14" s="1007">
        <v>34.31</v>
      </c>
      <c r="W14" s="1007">
        <v>80</v>
      </c>
      <c r="X14" s="1">
        <v>204</v>
      </c>
      <c r="Y14" s="1">
        <v>160</v>
      </c>
      <c r="Z14" s="1">
        <v>135</v>
      </c>
      <c r="AB14" s="1024">
        <f>(U14+U16)/2</f>
        <v>21.08</v>
      </c>
      <c r="AC14" s="1024">
        <f>(V14+V16)/2</f>
        <v>34.32</v>
      </c>
      <c r="AD14" s="1024">
        <f>(W14+W16)/2</f>
        <v>79.41</v>
      </c>
    </row>
    <row r="15" spans="1:50" x14ac:dyDescent="0.4">
      <c r="A15" s="975"/>
      <c r="B15" s="975"/>
      <c r="C15" s="975"/>
      <c r="D15" s="975"/>
      <c r="E15" s="975"/>
      <c r="F15" s="975"/>
      <c r="G15" s="975"/>
      <c r="H15" s="975"/>
      <c r="I15" s="975"/>
      <c r="J15" s="975"/>
      <c r="K15" s="975"/>
      <c r="L15" s="975"/>
      <c r="M15" s="975"/>
      <c r="N15" s="975"/>
      <c r="O15" s="975"/>
      <c r="P15" s="975"/>
      <c r="Q15" s="975"/>
      <c r="S15" s="1" t="str">
        <f t="shared" ref="S15:S17" si="0">S14</f>
        <v>정우성</v>
      </c>
      <c r="T15" s="1" t="s">
        <v>407</v>
      </c>
      <c r="U15" s="1007">
        <v>19.66</v>
      </c>
      <c r="V15" s="1007">
        <v>38.25</v>
      </c>
      <c r="W15" s="1007">
        <v>71.760000000000005</v>
      </c>
      <c r="X15" s="1">
        <v>184</v>
      </c>
      <c r="Y15" s="1">
        <v>137</v>
      </c>
      <c r="Z15" s="1">
        <v>114</v>
      </c>
    </row>
    <row r="16" spans="1:50" x14ac:dyDescent="0.4">
      <c r="A16" s="975"/>
      <c r="B16" s="975"/>
      <c r="C16" s="975"/>
      <c r="D16" s="975"/>
      <c r="E16" s="975"/>
      <c r="F16" s="975"/>
      <c r="G16" s="975"/>
      <c r="H16" s="975"/>
      <c r="I16" s="975"/>
      <c r="J16" s="975"/>
      <c r="K16" s="975"/>
      <c r="L16" s="975"/>
      <c r="M16" s="975"/>
      <c r="N16" s="975"/>
      <c r="O16" s="975"/>
      <c r="P16" s="975"/>
      <c r="Q16" s="975"/>
      <c r="S16" s="1" t="str">
        <f t="shared" si="0"/>
        <v>정우성</v>
      </c>
      <c r="T16" s="1" t="s">
        <v>408</v>
      </c>
      <c r="U16" s="1007">
        <v>19.940000000000001</v>
      </c>
      <c r="V16" s="1007">
        <v>34.33</v>
      </c>
      <c r="W16" s="1007">
        <v>78.819999999999993</v>
      </c>
      <c r="X16" s="1">
        <v>201</v>
      </c>
      <c r="Y16" s="1">
        <v>156</v>
      </c>
      <c r="Z16" s="1">
        <v>133</v>
      </c>
      <c r="AB16" s="1024"/>
      <c r="AC16" s="1024"/>
      <c r="AD16" s="1024"/>
    </row>
    <row r="17" spans="1:30" x14ac:dyDescent="0.4">
      <c r="A17" s="975"/>
      <c r="B17" s="975"/>
      <c r="C17" s="975"/>
      <c r="D17" s="975"/>
      <c r="E17" s="975"/>
      <c r="F17" s="975"/>
      <c r="G17" s="975"/>
      <c r="H17" s="975"/>
      <c r="I17" s="975"/>
      <c r="J17" s="975"/>
      <c r="K17" s="975"/>
      <c r="L17" s="975"/>
      <c r="M17" s="975"/>
      <c r="N17" s="975"/>
      <c r="O17" s="975"/>
      <c r="P17" s="975"/>
      <c r="Q17" s="975"/>
      <c r="S17" s="1005" t="str">
        <f t="shared" si="0"/>
        <v>정우성</v>
      </c>
      <c r="T17" s="1005" t="s">
        <v>444</v>
      </c>
      <c r="U17" s="1023">
        <v>17.34</v>
      </c>
      <c r="V17" s="1023">
        <v>35.94</v>
      </c>
      <c r="W17" s="1023">
        <v>75.290000000000006</v>
      </c>
      <c r="X17" s="1005">
        <v>191</v>
      </c>
      <c r="Y17" s="1005">
        <v>142</v>
      </c>
      <c r="Z17" s="1005">
        <v>122</v>
      </c>
      <c r="AB17" s="1025">
        <f>AB14-U17</f>
        <v>3.7399999999999984</v>
      </c>
      <c r="AC17" s="1025">
        <f>AC14-V17</f>
        <v>-1.6199999999999974</v>
      </c>
      <c r="AD17" s="1025">
        <f>AD14-W17</f>
        <v>4.1199999999999903</v>
      </c>
    </row>
    <row r="18" spans="1:30" x14ac:dyDescent="0.4">
      <c r="A18" s="975"/>
      <c r="B18" s="975"/>
      <c r="C18" s="975"/>
      <c r="D18" s="975"/>
      <c r="E18" s="975"/>
      <c r="F18" s="975"/>
      <c r="G18" s="975"/>
      <c r="H18" s="975"/>
      <c r="I18" s="975"/>
      <c r="J18" s="975"/>
      <c r="K18" s="975"/>
      <c r="L18" s="975"/>
      <c r="M18" s="975"/>
      <c r="N18" s="975"/>
      <c r="O18" s="975"/>
      <c r="P18" s="975"/>
      <c r="Q18" s="975"/>
      <c r="S18" s="1" t="s">
        <v>416</v>
      </c>
      <c r="T18" s="1" t="s">
        <v>409</v>
      </c>
      <c r="U18" s="1007">
        <v>35.1</v>
      </c>
      <c r="V18" s="1007">
        <v>33.94</v>
      </c>
      <c r="W18" s="1007">
        <v>86.6</v>
      </c>
      <c r="X18" s="1">
        <v>222</v>
      </c>
      <c r="Y18" s="1">
        <v>190</v>
      </c>
      <c r="Z18" s="1">
        <v>146</v>
      </c>
    </row>
    <row r="19" spans="1:30" x14ac:dyDescent="0.4">
      <c r="A19" s="975"/>
      <c r="B19" s="975"/>
      <c r="C19" s="975"/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  <c r="Q19" s="975"/>
      <c r="S19" s="1" t="str">
        <f>S18</f>
        <v>원빈</v>
      </c>
      <c r="T19" s="1" t="s">
        <v>411</v>
      </c>
      <c r="U19" s="1007">
        <v>35.32</v>
      </c>
      <c r="V19" s="1007">
        <v>43.92</v>
      </c>
      <c r="W19" s="1007">
        <v>74.12</v>
      </c>
      <c r="X19" s="1">
        <v>189</v>
      </c>
      <c r="Y19" s="1">
        <v>154</v>
      </c>
      <c r="Z19" s="1">
        <v>106</v>
      </c>
      <c r="AB19" s="1024">
        <f>(U19+U21)/2</f>
        <v>36.495000000000005</v>
      </c>
      <c r="AC19" s="1024">
        <f>(V19+V21)/2</f>
        <v>44.09</v>
      </c>
      <c r="AD19" s="1024">
        <f>(W19+W21)/2</f>
        <v>84.905000000000001</v>
      </c>
    </row>
    <row r="20" spans="1:30" x14ac:dyDescent="0.4">
      <c r="A20" s="975"/>
      <c r="B20" s="975"/>
      <c r="C20" s="975"/>
      <c r="D20" s="975"/>
      <c r="E20" s="975"/>
      <c r="F20" s="975"/>
      <c r="G20" s="975"/>
      <c r="H20" s="975"/>
      <c r="I20" s="975"/>
      <c r="J20" s="975"/>
      <c r="K20" s="975"/>
      <c r="L20" s="975"/>
      <c r="M20" s="975"/>
      <c r="N20" s="975"/>
      <c r="O20" s="975"/>
      <c r="P20" s="975"/>
      <c r="Q20" s="975"/>
      <c r="S20" s="1" t="str">
        <f t="shared" ref="S20:S22" si="1">S19</f>
        <v>원빈</v>
      </c>
      <c r="T20" s="1" t="s">
        <v>413</v>
      </c>
      <c r="U20" s="1007">
        <v>37.08</v>
      </c>
      <c r="V20" s="1007">
        <v>38.17</v>
      </c>
      <c r="W20" s="1007">
        <v>72.94</v>
      </c>
      <c r="X20" s="1">
        <v>186</v>
      </c>
      <c r="Y20" s="1">
        <v>159</v>
      </c>
      <c r="Z20" s="1">
        <v>115</v>
      </c>
    </row>
    <row r="21" spans="1:30" x14ac:dyDescent="0.4">
      <c r="A21" s="975"/>
      <c r="B21" s="975"/>
      <c r="C21" s="975"/>
      <c r="D21" s="975"/>
      <c r="E21" s="975"/>
      <c r="F21" s="975"/>
      <c r="G21" s="975"/>
      <c r="H21" s="975"/>
      <c r="I21" s="975"/>
      <c r="J21" s="975"/>
      <c r="K21" s="975"/>
      <c r="L21" s="975"/>
      <c r="M21" s="975"/>
      <c r="N21" s="975"/>
      <c r="O21" s="975"/>
      <c r="P21" s="975"/>
      <c r="Q21" s="975"/>
      <c r="S21" s="1" t="str">
        <f t="shared" si="1"/>
        <v>원빈</v>
      </c>
      <c r="T21" s="1" t="s">
        <v>415</v>
      </c>
      <c r="U21" s="1007">
        <v>37.67</v>
      </c>
      <c r="V21" s="1007">
        <v>44.26</v>
      </c>
      <c r="W21" s="1007">
        <v>95.69</v>
      </c>
      <c r="X21" s="1">
        <v>245</v>
      </c>
      <c r="Y21" s="1">
        <v>205</v>
      </c>
      <c r="Z21" s="1">
        <v>137</v>
      </c>
      <c r="AB21" s="1024"/>
      <c r="AC21" s="1024"/>
      <c r="AD21" s="1024"/>
    </row>
    <row r="22" spans="1:30" x14ac:dyDescent="0.4">
      <c r="A22" s="975"/>
      <c r="B22" s="975"/>
      <c r="C22" s="975"/>
      <c r="D22" s="975"/>
      <c r="E22" s="975"/>
      <c r="F22" s="975"/>
      <c r="G22" s="975"/>
      <c r="H22" s="975"/>
      <c r="I22" s="975"/>
      <c r="J22" s="975"/>
      <c r="K22" s="975"/>
      <c r="L22" s="975"/>
      <c r="M22" s="975"/>
      <c r="N22" s="975"/>
      <c r="O22" s="975"/>
      <c r="P22" s="975"/>
      <c r="Q22" s="975"/>
      <c r="S22" s="1005" t="str">
        <f t="shared" si="1"/>
        <v>원빈</v>
      </c>
      <c r="T22" s="1005" t="s">
        <v>444</v>
      </c>
      <c r="U22" s="1023">
        <v>32.700000000000003</v>
      </c>
      <c r="V22" s="1023">
        <v>49.14</v>
      </c>
      <c r="W22" s="1023">
        <v>68.63</v>
      </c>
      <c r="X22" s="1005">
        <v>176</v>
      </c>
      <c r="Y22" s="1005">
        <v>137</v>
      </c>
      <c r="Z22" s="1005">
        <v>90</v>
      </c>
      <c r="AB22" s="1025">
        <f>AB19-U22</f>
        <v>3.7950000000000017</v>
      </c>
      <c r="AC22" s="1025">
        <f>AC19-V22</f>
        <v>-5.0499999999999972</v>
      </c>
      <c r="AD22" s="1025">
        <f>AD19-W22</f>
        <v>16.275000000000006</v>
      </c>
    </row>
    <row r="23" spans="1:30" x14ac:dyDescent="0.4">
      <c r="A23" s="975"/>
      <c r="B23" s="975"/>
      <c r="C23" s="975"/>
      <c r="D23" s="975"/>
      <c r="E23" s="975"/>
      <c r="F23" s="975"/>
      <c r="G23" s="975"/>
      <c r="H23" s="975"/>
      <c r="I23" s="975"/>
      <c r="J23" s="975"/>
      <c r="K23" s="975"/>
      <c r="L23" s="975"/>
      <c r="M23" s="975"/>
      <c r="N23" s="975"/>
      <c r="O23" s="975"/>
      <c r="P23" s="975"/>
      <c r="Q23" s="975"/>
      <c r="S23" s="1" t="s">
        <v>418</v>
      </c>
      <c r="T23" s="1" t="s">
        <v>404</v>
      </c>
      <c r="U23" s="1007">
        <v>14.31</v>
      </c>
      <c r="V23" s="1007">
        <v>19.739999999999998</v>
      </c>
      <c r="W23" s="1007">
        <v>91.37</v>
      </c>
      <c r="X23" s="1">
        <v>232</v>
      </c>
      <c r="Y23" s="1">
        <v>196</v>
      </c>
      <c r="Z23" s="1">
        <v>186</v>
      </c>
    </row>
    <row r="24" spans="1:30" x14ac:dyDescent="0.4">
      <c r="A24" s="975"/>
      <c r="B24" s="975"/>
      <c r="C24" s="975"/>
      <c r="D24" s="975"/>
      <c r="E24" s="975"/>
      <c r="F24" s="975"/>
      <c r="G24" s="975"/>
      <c r="H24" s="975"/>
      <c r="I24" s="975"/>
      <c r="J24" s="975"/>
      <c r="K24" s="975"/>
      <c r="L24" s="975"/>
      <c r="M24" s="975"/>
      <c r="N24" s="975"/>
      <c r="O24" s="975"/>
      <c r="P24" s="975"/>
      <c r="Q24" s="975"/>
      <c r="S24" s="1" t="str">
        <f>S23</f>
        <v>이영애</v>
      </c>
      <c r="T24" s="1" t="s">
        <v>406</v>
      </c>
      <c r="U24" s="1007">
        <v>17.100000000000001</v>
      </c>
      <c r="V24" s="1007">
        <v>18.670000000000002</v>
      </c>
      <c r="W24" s="1007">
        <v>88.24</v>
      </c>
      <c r="X24" s="1">
        <v>224</v>
      </c>
      <c r="Y24" s="1">
        <v>194</v>
      </c>
      <c r="Z24" s="1">
        <v>182</v>
      </c>
      <c r="AB24" s="1024">
        <f>(U24+U26)/2</f>
        <v>17.100000000000001</v>
      </c>
      <c r="AC24" s="1024">
        <f>(V24+V26)/2</f>
        <v>18.670000000000002</v>
      </c>
      <c r="AD24" s="1024">
        <f>(W24+W26)/2</f>
        <v>88.24</v>
      </c>
    </row>
    <row r="25" spans="1:30" x14ac:dyDescent="0.4">
      <c r="A25" s="975"/>
      <c r="B25" s="975"/>
      <c r="C25" s="975"/>
      <c r="D25" s="975"/>
      <c r="E25" s="975"/>
      <c r="F25" s="975"/>
      <c r="G25" s="975"/>
      <c r="H25" s="975"/>
      <c r="I25" s="975"/>
      <c r="J25" s="975"/>
      <c r="K25" s="975"/>
      <c r="L25" s="975"/>
      <c r="M25" s="975"/>
      <c r="N25" s="975"/>
      <c r="O25" s="975"/>
      <c r="P25" s="975"/>
      <c r="Q25" s="975"/>
      <c r="S25" s="1" t="str">
        <f t="shared" ref="S25:S27" si="2">S24</f>
        <v>이영애</v>
      </c>
      <c r="T25" s="1" t="s">
        <v>407</v>
      </c>
      <c r="U25" s="1007">
        <v>19.940000000000001</v>
      </c>
      <c r="V25" s="1007">
        <v>19.36</v>
      </c>
      <c r="W25" s="1007">
        <v>85.1</v>
      </c>
      <c r="X25" s="1">
        <v>217</v>
      </c>
      <c r="Y25" s="1">
        <v>189</v>
      </c>
      <c r="Z25" s="1">
        <v>176</v>
      </c>
    </row>
    <row r="26" spans="1:30" x14ac:dyDescent="0.4">
      <c r="A26" s="975"/>
      <c r="B26" s="975"/>
      <c r="C26" s="975"/>
      <c r="D26" s="975"/>
      <c r="E26" s="975"/>
      <c r="F26" s="975"/>
      <c r="G26" s="975"/>
      <c r="H26" s="975"/>
      <c r="I26" s="975"/>
      <c r="J26" s="975"/>
      <c r="K26" s="975"/>
      <c r="L26" s="975"/>
      <c r="M26" s="975"/>
      <c r="N26" s="975"/>
      <c r="O26" s="975"/>
      <c r="P26" s="975"/>
      <c r="Q26" s="975"/>
      <c r="S26" s="1" t="str">
        <f t="shared" si="2"/>
        <v>이영애</v>
      </c>
      <c r="T26" s="1" t="s">
        <v>408</v>
      </c>
      <c r="U26" s="1007">
        <v>17.100000000000001</v>
      </c>
      <c r="V26" s="1007">
        <v>18.670000000000002</v>
      </c>
      <c r="W26" s="1007">
        <v>88.24</v>
      </c>
      <c r="X26" s="1">
        <v>224</v>
      </c>
      <c r="Y26" s="1">
        <v>194</v>
      </c>
      <c r="Z26" s="1">
        <v>182</v>
      </c>
      <c r="AB26" s="1024"/>
      <c r="AC26" s="1024"/>
      <c r="AD26" s="1024"/>
    </row>
    <row r="27" spans="1:30" x14ac:dyDescent="0.4">
      <c r="A27" s="975"/>
      <c r="B27" s="975"/>
      <c r="C27" s="975"/>
      <c r="D27" s="975"/>
      <c r="E27" s="975"/>
      <c r="F27" s="975"/>
      <c r="G27" s="975"/>
      <c r="H27" s="975"/>
      <c r="I27" s="975"/>
      <c r="J27" s="975"/>
      <c r="K27" s="975"/>
      <c r="L27" s="975"/>
      <c r="M27" s="975"/>
      <c r="N27" s="975"/>
      <c r="O27" s="975"/>
      <c r="P27" s="975"/>
      <c r="Q27" s="975"/>
      <c r="S27" s="1005" t="str">
        <f t="shared" si="2"/>
        <v>이영애</v>
      </c>
      <c r="T27" s="1005" t="s">
        <v>444</v>
      </c>
      <c r="U27" s="1023">
        <v>19.54</v>
      </c>
      <c r="V27" s="1023">
        <v>22.58</v>
      </c>
      <c r="W27" s="1023">
        <v>85.1</v>
      </c>
      <c r="X27" s="1005">
        <v>217</v>
      </c>
      <c r="Y27" s="1005">
        <v>184</v>
      </c>
      <c r="Z27" s="1005">
        <v>167</v>
      </c>
      <c r="AB27" s="1025">
        <f>AB24-U27</f>
        <v>-2.4399999999999977</v>
      </c>
      <c r="AC27" s="1025">
        <f>AC24-V27</f>
        <v>-3.9099999999999966</v>
      </c>
      <c r="AD27" s="1025">
        <f>AD24-W27</f>
        <v>3.1400000000000006</v>
      </c>
    </row>
    <row r="28" spans="1:30" x14ac:dyDescent="0.4">
      <c r="A28" s="975"/>
      <c r="B28" s="975"/>
      <c r="C28" s="975"/>
      <c r="D28" s="975"/>
      <c r="E28" s="975"/>
      <c r="F28" s="975"/>
      <c r="G28" s="975"/>
      <c r="H28" s="975"/>
      <c r="I28" s="975"/>
      <c r="J28" s="975"/>
      <c r="K28" s="975"/>
      <c r="L28" s="975"/>
      <c r="M28" s="975"/>
      <c r="N28" s="975"/>
      <c r="O28" s="975"/>
      <c r="P28" s="975"/>
      <c r="Q28" s="975"/>
      <c r="S28" s="1" t="s">
        <v>422</v>
      </c>
      <c r="T28" s="1" t="s">
        <v>409</v>
      </c>
      <c r="U28" s="1007">
        <v>24.6</v>
      </c>
      <c r="V28" s="1007">
        <v>43.27</v>
      </c>
      <c r="W28" s="1007">
        <v>81.569999999999993</v>
      </c>
      <c r="X28" s="1">
        <v>209</v>
      </c>
      <c r="Y28" s="1">
        <v>157</v>
      </c>
      <c r="Z28" s="1">
        <v>119</v>
      </c>
    </row>
    <row r="29" spans="1:30" x14ac:dyDescent="0.4">
      <c r="A29" s="975"/>
      <c r="B29" s="975"/>
      <c r="C29" s="975"/>
      <c r="D29" s="975"/>
      <c r="E29" s="975"/>
      <c r="F29" s="975"/>
      <c r="G29" s="975"/>
      <c r="H29" s="975"/>
      <c r="I29" s="975"/>
      <c r="J29" s="975"/>
      <c r="K29" s="975"/>
      <c r="L29" s="975"/>
      <c r="M29" s="975"/>
      <c r="N29" s="975"/>
      <c r="O29" s="975"/>
      <c r="P29" s="975"/>
      <c r="Q29" s="975"/>
      <c r="S29" s="1" t="str">
        <f>S28</f>
        <v>이효리</v>
      </c>
      <c r="T29" s="1" t="s">
        <v>411</v>
      </c>
      <c r="U29" s="1007">
        <v>27</v>
      </c>
      <c r="V29" s="1007">
        <v>38.32</v>
      </c>
      <c r="W29" s="1007">
        <v>83.92</v>
      </c>
      <c r="X29" s="1">
        <v>214</v>
      </c>
      <c r="Y29" s="1">
        <v>169</v>
      </c>
      <c r="Z29" s="1">
        <v>133</v>
      </c>
      <c r="AB29" s="1024">
        <f>(U29+U31)/2</f>
        <v>27.1</v>
      </c>
      <c r="AC29" s="1024">
        <f>(V29+V31)/2</f>
        <v>36.5</v>
      </c>
      <c r="AD29" s="1024">
        <f>(W29+W31)/2</f>
        <v>85.490000000000009</v>
      </c>
    </row>
    <row r="30" spans="1:30" x14ac:dyDescent="0.4">
      <c r="A30" s="975"/>
      <c r="B30" s="975"/>
      <c r="C30" s="975"/>
      <c r="D30" s="975"/>
      <c r="E30" s="975"/>
      <c r="F30" s="975"/>
      <c r="G30" s="975"/>
      <c r="H30" s="975"/>
      <c r="I30" s="975"/>
      <c r="J30" s="975"/>
      <c r="K30" s="975"/>
      <c r="L30" s="975"/>
      <c r="M30" s="975"/>
      <c r="N30" s="975"/>
      <c r="O30" s="975"/>
      <c r="P30" s="975"/>
      <c r="Q30" s="975"/>
      <c r="S30" s="1" t="str">
        <f t="shared" ref="S30:S32" si="3">S29</f>
        <v>이효리</v>
      </c>
      <c r="T30" s="1" t="s">
        <v>413</v>
      </c>
      <c r="U30" s="1007">
        <v>24.28</v>
      </c>
      <c r="V30" s="1007">
        <v>40.590000000000003</v>
      </c>
      <c r="W30" s="1007">
        <v>66.67</v>
      </c>
      <c r="X30" s="1">
        <v>171</v>
      </c>
      <c r="Y30" s="1">
        <v>129</v>
      </c>
      <c r="Z30" s="1">
        <v>101</v>
      </c>
    </row>
    <row r="31" spans="1:30" x14ac:dyDescent="0.4">
      <c r="A31" s="975"/>
      <c r="B31" s="975"/>
      <c r="C31" s="975"/>
      <c r="D31" s="975"/>
      <c r="E31" s="975"/>
      <c r="F31" s="975"/>
      <c r="G31" s="975"/>
      <c r="H31" s="975"/>
      <c r="I31" s="975"/>
      <c r="J31" s="975"/>
      <c r="K31" s="975"/>
      <c r="L31" s="975"/>
      <c r="M31" s="975"/>
      <c r="N31" s="975"/>
      <c r="O31" s="975"/>
      <c r="P31" s="975"/>
      <c r="Q31" s="975"/>
      <c r="S31" s="1" t="str">
        <f t="shared" si="3"/>
        <v>이효리</v>
      </c>
      <c r="T31" s="1" t="s">
        <v>414</v>
      </c>
      <c r="U31" s="1007">
        <v>27.2</v>
      </c>
      <c r="V31" s="1007">
        <v>34.68</v>
      </c>
      <c r="W31" s="1007">
        <v>87.06</v>
      </c>
      <c r="X31" s="1">
        <v>222</v>
      </c>
      <c r="Y31" s="1">
        <v>179</v>
      </c>
      <c r="Z31" s="1">
        <v>144</v>
      </c>
      <c r="AB31" s="1024"/>
      <c r="AC31" s="1024"/>
      <c r="AD31" s="1024"/>
    </row>
    <row r="32" spans="1:30" x14ac:dyDescent="0.4">
      <c r="A32" s="975"/>
      <c r="B32" s="975"/>
      <c r="C32" s="975"/>
      <c r="D32" s="975"/>
      <c r="E32" s="975"/>
      <c r="F32" s="975"/>
      <c r="G32" s="975"/>
      <c r="H32" s="975"/>
      <c r="I32" s="975"/>
      <c r="J32" s="975"/>
      <c r="K32" s="975"/>
      <c r="L32" s="975"/>
      <c r="M32" s="975"/>
      <c r="N32" s="975"/>
      <c r="O32" s="975"/>
      <c r="P32" s="975"/>
      <c r="Q32" s="975"/>
      <c r="S32" s="1005" t="str">
        <f t="shared" si="3"/>
        <v>이효리</v>
      </c>
      <c r="T32" s="1005" t="s">
        <v>444</v>
      </c>
      <c r="U32" s="1023">
        <v>24.93</v>
      </c>
      <c r="V32" s="1023">
        <v>42.42</v>
      </c>
      <c r="W32" s="1023">
        <v>77.650000000000006</v>
      </c>
      <c r="X32" s="1005">
        <v>199</v>
      </c>
      <c r="Y32" s="1005">
        <v>150</v>
      </c>
      <c r="Z32" s="1005">
        <v>115</v>
      </c>
      <c r="AB32" s="1025">
        <f>AB29-U32</f>
        <v>2.1700000000000017</v>
      </c>
      <c r="AC32" s="1025">
        <f>AC29-V32</f>
        <v>-5.9200000000000017</v>
      </c>
      <c r="AD32" s="1025">
        <f>AD29-W32</f>
        <v>7.8400000000000034</v>
      </c>
    </row>
    <row r="33" spans="1:28" x14ac:dyDescent="0.4">
      <c r="A33" s="975"/>
      <c r="B33" s="975"/>
      <c r="C33" s="975"/>
      <c r="D33" s="975"/>
      <c r="E33" s="975"/>
      <c r="F33" s="975"/>
      <c r="G33" s="975"/>
      <c r="H33" s="975"/>
      <c r="I33" s="975"/>
      <c r="J33" s="975"/>
      <c r="K33" s="975"/>
      <c r="L33" s="975"/>
      <c r="M33" s="975"/>
      <c r="N33" s="975"/>
      <c r="O33" s="975"/>
      <c r="P33" s="975"/>
      <c r="Q33" s="975"/>
    </row>
    <row r="34" spans="1:28" x14ac:dyDescent="0.4">
      <c r="A34" s="975"/>
      <c r="B34" s="975"/>
      <c r="C34" s="975"/>
      <c r="D34" s="975"/>
      <c r="E34" s="975"/>
      <c r="F34" s="975"/>
      <c r="G34" s="975"/>
      <c r="H34" s="975"/>
      <c r="I34" s="975"/>
      <c r="J34" s="975"/>
      <c r="K34" s="975"/>
      <c r="L34" s="975"/>
      <c r="M34" s="975"/>
      <c r="N34" s="975"/>
      <c r="O34" s="975"/>
      <c r="P34" s="975"/>
      <c r="Q34" s="975"/>
      <c r="S34" s="993" t="s">
        <v>423</v>
      </c>
      <c r="T34" s="999" t="s">
        <v>434</v>
      </c>
      <c r="U34" s="1000" t="s">
        <v>351</v>
      </c>
      <c r="V34" s="1001" t="s">
        <v>435</v>
      </c>
      <c r="W34" s="999" t="s">
        <v>435</v>
      </c>
      <c r="X34" s="1000" t="s">
        <v>433</v>
      </c>
      <c r="Y34" s="1001" t="s">
        <v>435</v>
      </c>
      <c r="Z34" s="999" t="s">
        <v>436</v>
      </c>
      <c r="AA34" s="1000" t="s">
        <v>432</v>
      </c>
      <c r="AB34" s="1001" t="s">
        <v>435</v>
      </c>
    </row>
    <row r="35" spans="1:28" x14ac:dyDescent="0.4">
      <c r="A35" s="975"/>
      <c r="B35" s="975"/>
      <c r="C35" s="975"/>
      <c r="D35" s="975"/>
      <c r="E35" s="975"/>
      <c r="F35" s="975"/>
      <c r="G35" s="975"/>
      <c r="H35" s="975"/>
      <c r="I35" s="975"/>
      <c r="J35" s="975"/>
      <c r="K35" s="975"/>
      <c r="L35" s="975"/>
      <c r="M35" s="975"/>
      <c r="N35" s="975"/>
      <c r="O35" s="975"/>
      <c r="P35" s="975"/>
      <c r="Q35" s="975"/>
      <c r="S35" t="s">
        <v>437</v>
      </c>
      <c r="T35" t="s">
        <v>437</v>
      </c>
      <c r="U35" t="s">
        <v>437</v>
      </c>
      <c r="V35" t="s">
        <v>437</v>
      </c>
      <c r="W35" t="s">
        <v>437</v>
      </c>
      <c r="X35" t="s">
        <v>437</v>
      </c>
      <c r="Y35" t="s">
        <v>437</v>
      </c>
      <c r="Z35" t="s">
        <v>437</v>
      </c>
      <c r="AA35" t="s">
        <v>437</v>
      </c>
      <c r="AB35" t="s">
        <v>437</v>
      </c>
    </row>
    <row r="36" spans="1:28" x14ac:dyDescent="0.4">
      <c r="A36" s="975"/>
      <c r="B36" s="975"/>
      <c r="C36" s="975"/>
      <c r="D36" s="975"/>
      <c r="E36" s="975"/>
      <c r="F36" s="975"/>
      <c r="G36" s="975"/>
      <c r="H36" s="975"/>
      <c r="I36" s="975"/>
      <c r="J36" s="975"/>
      <c r="K36" s="975"/>
      <c r="L36" s="975"/>
      <c r="M36" s="975"/>
      <c r="N36" s="975"/>
      <c r="O36" s="975"/>
      <c r="P36" s="975"/>
      <c r="Q36" s="975"/>
      <c r="S36" s="994" t="s">
        <v>424</v>
      </c>
      <c r="T36" s="994" t="s">
        <v>425</v>
      </c>
      <c r="U36" s="994" t="s">
        <v>426</v>
      </c>
      <c r="V36" s="994" t="s">
        <v>427</v>
      </c>
      <c r="W36" s="994" t="s">
        <v>425</v>
      </c>
      <c r="X36" s="994" t="s">
        <v>426</v>
      </c>
      <c r="Y36" s="994" t="s">
        <v>427</v>
      </c>
      <c r="Z36" s="994" t="s">
        <v>425</v>
      </c>
      <c r="AA36" s="994" t="s">
        <v>426</v>
      </c>
      <c r="AB36" s="994" t="s">
        <v>427</v>
      </c>
    </row>
    <row r="37" spans="1:28" x14ac:dyDescent="0.4">
      <c r="A37" s="975"/>
      <c r="B37" s="975"/>
      <c r="C37" s="975"/>
      <c r="D37" s="975"/>
      <c r="E37" s="975"/>
      <c r="F37" s="975"/>
      <c r="G37" s="975"/>
      <c r="H37" s="975"/>
      <c r="I37" s="975"/>
      <c r="J37" s="975"/>
      <c r="K37" s="975"/>
      <c r="L37" s="975"/>
      <c r="M37" s="975"/>
      <c r="N37" s="975"/>
      <c r="O37" s="975"/>
      <c r="P37" s="975"/>
      <c r="Q37" s="975"/>
      <c r="S37" s="995" t="s">
        <v>428</v>
      </c>
      <c r="T37" s="996">
        <v>63.04</v>
      </c>
      <c r="U37" s="996">
        <v>65.2</v>
      </c>
      <c r="V37" s="996">
        <v>63.61</v>
      </c>
      <c r="W37" s="996">
        <v>9.48</v>
      </c>
      <c r="X37" s="996">
        <v>9.1</v>
      </c>
      <c r="Y37" s="996">
        <v>10.050000000000001</v>
      </c>
      <c r="Z37" s="996">
        <v>18.760000000000002</v>
      </c>
      <c r="AA37" s="996">
        <v>17.87</v>
      </c>
      <c r="AB37" s="996">
        <v>18.46</v>
      </c>
    </row>
    <row r="38" spans="1:28" x14ac:dyDescent="0.4">
      <c r="A38" s="975"/>
      <c r="B38" s="975"/>
      <c r="C38" s="975"/>
      <c r="D38" s="975"/>
      <c r="E38" s="975"/>
      <c r="F38" s="975"/>
      <c r="G38" s="975"/>
      <c r="H38" s="975"/>
      <c r="I38" s="975"/>
      <c r="J38" s="975"/>
      <c r="K38" s="975"/>
      <c r="L38" s="975"/>
      <c r="M38" s="975"/>
      <c r="N38" s="975"/>
      <c r="O38" s="975"/>
      <c r="P38" s="975"/>
      <c r="Q38" s="975"/>
      <c r="S38" s="997" t="s">
        <v>429</v>
      </c>
      <c r="T38" s="998">
        <v>2.74</v>
      </c>
      <c r="U38" s="998">
        <v>2.92</v>
      </c>
      <c r="V38" s="998">
        <v>3.55</v>
      </c>
      <c r="W38" s="998">
        <v>1.67</v>
      </c>
      <c r="X38" s="998">
        <v>1.69</v>
      </c>
      <c r="Y38" s="998">
        <v>2.0299999999999998</v>
      </c>
      <c r="Z38" s="998">
        <v>2.3199999999999998</v>
      </c>
      <c r="AA38" s="998">
        <v>2.33</v>
      </c>
      <c r="AB38" s="998">
        <v>2.71</v>
      </c>
    </row>
    <row r="39" spans="1:28" x14ac:dyDescent="0.4">
      <c r="A39" s="975"/>
      <c r="B39" s="975"/>
      <c r="C39" s="975"/>
      <c r="D39" s="975"/>
      <c r="E39" s="975"/>
      <c r="F39" s="975"/>
      <c r="G39" s="975"/>
      <c r="H39" s="975"/>
      <c r="I39" s="975"/>
      <c r="J39" s="975"/>
      <c r="K39" s="975"/>
      <c r="L39" s="975"/>
      <c r="M39" s="975"/>
      <c r="N39" s="975"/>
      <c r="O39" s="975"/>
      <c r="P39" s="975"/>
      <c r="Q39" s="975"/>
      <c r="S39" s="994" t="s">
        <v>430</v>
      </c>
      <c r="T39" s="994" t="s">
        <v>414</v>
      </c>
      <c r="U39" s="994" t="s">
        <v>417</v>
      </c>
      <c r="V39" s="994" t="s">
        <v>410</v>
      </c>
      <c r="W39" s="994" t="s">
        <v>414</v>
      </c>
      <c r="X39" s="994" t="s">
        <v>417</v>
      </c>
      <c r="Y39" s="994" t="s">
        <v>410</v>
      </c>
      <c r="Z39" s="994" t="s">
        <v>414</v>
      </c>
      <c r="AA39" s="994" t="s">
        <v>417</v>
      </c>
      <c r="AB39" s="994" t="s">
        <v>410</v>
      </c>
    </row>
    <row r="40" spans="1:28" x14ac:dyDescent="0.4">
      <c r="A40" s="975"/>
      <c r="B40" s="975"/>
      <c r="C40" s="975"/>
      <c r="D40" s="975"/>
      <c r="E40" s="975"/>
      <c r="F40" s="975"/>
      <c r="G40" s="975"/>
      <c r="H40" s="975"/>
      <c r="I40" s="975"/>
      <c r="J40" s="975"/>
      <c r="K40" s="975"/>
      <c r="L40" s="975"/>
      <c r="M40" s="975"/>
      <c r="N40" s="975"/>
      <c r="O40" s="975"/>
      <c r="P40" s="975"/>
      <c r="Q40" s="975"/>
      <c r="S40" s="995" t="s">
        <v>428</v>
      </c>
      <c r="T40" s="996">
        <v>63.5</v>
      </c>
      <c r="U40" s="996">
        <v>65.59</v>
      </c>
      <c r="V40" s="996">
        <v>64.17</v>
      </c>
      <c r="W40" s="996">
        <v>9.4700000000000006</v>
      </c>
      <c r="X40" s="996">
        <v>9.1999999999999993</v>
      </c>
      <c r="Y40" s="996">
        <v>10</v>
      </c>
      <c r="Z40" s="996">
        <v>18.52</v>
      </c>
      <c r="AA40" s="996">
        <v>17.670000000000002</v>
      </c>
      <c r="AB40" s="996">
        <v>17.91</v>
      </c>
    </row>
    <row r="41" spans="1:28" x14ac:dyDescent="0.4">
      <c r="A41" s="975"/>
      <c r="B41" s="975"/>
      <c r="C41" s="975"/>
      <c r="D41" s="975"/>
      <c r="E41" s="975"/>
      <c r="F41" s="975"/>
      <c r="G41" s="975"/>
      <c r="H41" s="975"/>
      <c r="I41" s="975"/>
      <c r="J41" s="975"/>
      <c r="K41" s="975"/>
      <c r="L41" s="975"/>
      <c r="M41" s="975"/>
      <c r="N41" s="975"/>
      <c r="O41" s="975"/>
      <c r="P41" s="975"/>
      <c r="Q41" s="975"/>
      <c r="S41" s="997" t="s">
        <v>429</v>
      </c>
      <c r="T41" s="998">
        <v>2.93</v>
      </c>
      <c r="U41" s="998">
        <v>2.7</v>
      </c>
      <c r="V41" s="998">
        <v>3.56</v>
      </c>
      <c r="W41" s="998">
        <v>1.64</v>
      </c>
      <c r="X41" s="998">
        <v>1.63</v>
      </c>
      <c r="Y41" s="998">
        <v>1.9</v>
      </c>
      <c r="Z41" s="998">
        <v>2.5499999999999998</v>
      </c>
      <c r="AA41" s="998">
        <v>2.19</v>
      </c>
      <c r="AB41" s="998">
        <v>2.29</v>
      </c>
    </row>
    <row r="42" spans="1:28" x14ac:dyDescent="0.4">
      <c r="A42" s="975"/>
      <c r="B42" s="975"/>
      <c r="C42" s="975"/>
      <c r="D42" s="975"/>
      <c r="E42" s="975"/>
      <c r="F42" s="975"/>
      <c r="G42" s="975"/>
      <c r="H42" s="975"/>
      <c r="I42" s="975"/>
      <c r="J42" s="975"/>
      <c r="K42" s="975"/>
      <c r="L42" s="975"/>
      <c r="M42" s="975"/>
      <c r="N42" s="975"/>
      <c r="O42" s="975"/>
      <c r="P42" s="975"/>
      <c r="Q42" s="975"/>
      <c r="S42" s="994" t="s">
        <v>431</v>
      </c>
      <c r="T42" s="994" t="s">
        <v>414</v>
      </c>
      <c r="U42" s="994" t="s">
        <v>417</v>
      </c>
      <c r="V42" s="994" t="s">
        <v>410</v>
      </c>
      <c r="W42" s="994" t="s">
        <v>414</v>
      </c>
      <c r="X42" s="994" t="s">
        <v>417</v>
      </c>
      <c r="Y42" s="994" t="s">
        <v>410</v>
      </c>
      <c r="Z42" s="994" t="s">
        <v>414</v>
      </c>
      <c r="AA42" s="994" t="s">
        <v>417</v>
      </c>
      <c r="AB42" s="994" t="s">
        <v>410</v>
      </c>
    </row>
    <row r="43" spans="1:28" x14ac:dyDescent="0.4">
      <c r="A43" s="975"/>
      <c r="B43" s="975"/>
      <c r="C43" s="975"/>
      <c r="D43" s="975"/>
      <c r="E43" s="975"/>
      <c r="F43" s="975"/>
      <c r="G43" s="975"/>
      <c r="H43" s="975"/>
      <c r="I43" s="975"/>
      <c r="J43" s="975"/>
      <c r="K43" s="975"/>
      <c r="L43" s="975"/>
      <c r="M43" s="975"/>
      <c r="N43" s="975"/>
      <c r="O43" s="975"/>
      <c r="P43" s="975"/>
      <c r="Q43" s="975"/>
      <c r="S43" s="995" t="s">
        <v>428</v>
      </c>
      <c r="T43" s="996">
        <f t="shared" ref="T43:AB43" si="4">ROUND(T37-T40,2)</f>
        <v>-0.46</v>
      </c>
      <c r="U43" s="996">
        <f t="shared" si="4"/>
        <v>-0.39</v>
      </c>
      <c r="V43" s="996">
        <f t="shared" si="4"/>
        <v>-0.56000000000000005</v>
      </c>
      <c r="W43" s="996">
        <f t="shared" si="4"/>
        <v>0.01</v>
      </c>
      <c r="X43" s="996">
        <f t="shared" si="4"/>
        <v>-0.1</v>
      </c>
      <c r="Y43" s="996">
        <f t="shared" si="4"/>
        <v>0.05</v>
      </c>
      <c r="Z43" s="996">
        <f t="shared" si="4"/>
        <v>0.24</v>
      </c>
      <c r="AA43" s="996">
        <f t="shared" si="4"/>
        <v>0.2</v>
      </c>
      <c r="AB43" s="996">
        <f t="shared" si="4"/>
        <v>0.55000000000000004</v>
      </c>
    </row>
    <row r="44" spans="1:28" x14ac:dyDescent="0.4">
      <c r="A44" s="975"/>
      <c r="B44" s="975"/>
      <c r="C44" s="975"/>
      <c r="D44" s="975"/>
      <c r="E44" s="975"/>
      <c r="F44" s="975"/>
      <c r="G44" s="975"/>
      <c r="H44" s="975"/>
      <c r="I44" s="975"/>
      <c r="J44" s="975"/>
      <c r="K44" s="975"/>
      <c r="L44" s="975"/>
      <c r="M44" s="975"/>
      <c r="N44" s="975"/>
      <c r="O44" s="975"/>
      <c r="P44" s="975"/>
      <c r="Q44" s="975"/>
      <c r="S44" s="997" t="s">
        <v>429</v>
      </c>
      <c r="T44" s="998">
        <f t="shared" ref="T44:AB44" si="5">ROUND(T38-T41,2)</f>
        <v>-0.19</v>
      </c>
      <c r="U44" s="998">
        <f t="shared" si="5"/>
        <v>0.22</v>
      </c>
      <c r="V44" s="998">
        <f t="shared" si="5"/>
        <v>-0.01</v>
      </c>
      <c r="W44" s="998">
        <f t="shared" si="5"/>
        <v>0.03</v>
      </c>
      <c r="X44" s="998">
        <f t="shared" si="5"/>
        <v>0.06</v>
      </c>
      <c r="Y44" s="998">
        <f t="shared" si="5"/>
        <v>0.13</v>
      </c>
      <c r="Z44" s="998">
        <f t="shared" si="5"/>
        <v>-0.23</v>
      </c>
      <c r="AA44" s="998">
        <f t="shared" si="5"/>
        <v>0.14000000000000001</v>
      </c>
      <c r="AB44" s="998">
        <f t="shared" si="5"/>
        <v>0.42</v>
      </c>
    </row>
    <row r="45" spans="1:28" x14ac:dyDescent="0.4">
      <c r="A45" s="975"/>
      <c r="B45" s="975"/>
      <c r="C45" s="975"/>
      <c r="D45" s="975"/>
      <c r="E45" s="975"/>
      <c r="F45" s="975"/>
      <c r="G45" s="975"/>
      <c r="H45" s="975"/>
      <c r="I45" s="975"/>
      <c r="J45" s="975"/>
      <c r="K45" s="975"/>
      <c r="L45" s="975"/>
      <c r="M45" s="975"/>
      <c r="N45" s="975"/>
      <c r="O45" s="975"/>
      <c r="P45" s="975"/>
      <c r="Q45" s="975"/>
    </row>
    <row r="46" spans="1:28" x14ac:dyDescent="0.4">
      <c r="A46" s="975"/>
      <c r="B46" s="975"/>
      <c r="C46" s="975"/>
      <c r="D46" s="975"/>
      <c r="E46" s="975"/>
      <c r="F46" s="975"/>
      <c r="G46" s="975"/>
      <c r="H46" s="975"/>
      <c r="I46" s="975"/>
      <c r="J46" s="975"/>
      <c r="K46" s="975"/>
      <c r="L46" s="975"/>
      <c r="M46" s="975"/>
      <c r="N46" s="975"/>
      <c r="O46" s="975"/>
      <c r="P46" s="975"/>
      <c r="Q46" s="975"/>
    </row>
    <row r="47" spans="1:28" x14ac:dyDescent="0.4">
      <c r="A47" s="975"/>
      <c r="B47" s="975"/>
      <c r="C47" s="975"/>
      <c r="D47" s="975"/>
      <c r="E47" s="975"/>
      <c r="F47" s="975"/>
      <c r="G47" s="975"/>
      <c r="H47" s="975"/>
      <c r="I47" s="975"/>
      <c r="J47" s="975"/>
      <c r="K47" s="975"/>
      <c r="L47" s="975"/>
      <c r="M47" s="975"/>
      <c r="N47" s="975"/>
      <c r="O47" s="975"/>
      <c r="P47" s="975"/>
      <c r="Q47" s="975"/>
    </row>
    <row r="48" spans="1:28" x14ac:dyDescent="0.4">
      <c r="A48" s="975"/>
      <c r="B48" s="975"/>
      <c r="C48" s="975"/>
      <c r="D48" s="975"/>
      <c r="E48" s="975"/>
      <c r="F48" s="975"/>
      <c r="G48" s="975"/>
      <c r="H48" s="975"/>
      <c r="I48" s="975"/>
      <c r="J48" s="975"/>
      <c r="K48" s="975"/>
      <c r="L48" s="975"/>
      <c r="M48" s="975"/>
      <c r="N48" s="975"/>
      <c r="O48" s="975"/>
      <c r="P48" s="975"/>
      <c r="Q48" s="975"/>
    </row>
  </sheetData>
  <autoFilter ref="S12:Z32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BP235"/>
  <sheetViews>
    <sheetView showGridLines="0" zoomScale="25" zoomScaleNormal="25" workbookViewId="0"/>
  </sheetViews>
  <sheetFormatPr defaultRowHeight="17.399999999999999" x14ac:dyDescent="0.4"/>
  <cols>
    <col min="1" max="1" width="6" customWidth="1"/>
    <col min="3" max="3" width="2" customWidth="1"/>
    <col min="4" max="4" width="26.296875" customWidth="1"/>
    <col min="5" max="5" width="2" customWidth="1"/>
    <col min="6" max="6" width="26.296875" style="454" customWidth="1"/>
    <col min="7" max="7" width="2" customWidth="1"/>
    <col min="8" max="8" width="26.296875" style="454" customWidth="1"/>
    <col min="9" max="9" width="2" customWidth="1"/>
    <col min="10" max="10" width="26.296875" style="454" customWidth="1"/>
    <col min="11" max="11" width="2" customWidth="1"/>
    <col min="12" max="12" width="26.296875" style="454" customWidth="1"/>
    <col min="13" max="13" width="2" customWidth="1"/>
    <col min="14" max="14" width="26.296875" style="454" customWidth="1"/>
    <col min="15" max="15" width="2" customWidth="1"/>
    <col min="16" max="16" width="26.296875" style="454" customWidth="1"/>
    <col min="17" max="17" width="2" customWidth="1"/>
    <col min="18" max="18" width="26.296875" style="454" customWidth="1"/>
    <col min="19" max="19" width="2" customWidth="1"/>
    <col min="20" max="20" width="26.296875" style="454" customWidth="1"/>
    <col min="21" max="21" width="2" customWidth="1"/>
    <col min="22" max="22" width="26.296875" style="454" customWidth="1"/>
    <col min="23" max="23" width="2" customWidth="1"/>
    <col min="24" max="24" width="26.296875" style="454" customWidth="1"/>
    <col min="25" max="25" width="2" customWidth="1"/>
    <col min="26" max="26" width="26.296875" style="454" customWidth="1"/>
    <col min="27" max="27" width="2" customWidth="1"/>
    <col min="28" max="28" width="26.296875" style="454" customWidth="1"/>
    <col min="29" max="29" width="2" customWidth="1"/>
    <col min="30" max="30" width="26.296875" style="454" customWidth="1"/>
    <col min="31" max="31" width="2" customWidth="1"/>
    <col min="32" max="32" width="26.296875" style="454" customWidth="1"/>
    <col min="33" max="33" width="2" customWidth="1"/>
    <col min="34" max="34" width="26.296875" style="454" customWidth="1"/>
    <col min="35" max="35" width="2" customWidth="1"/>
    <col min="36" max="36" width="26.296875" style="454" customWidth="1"/>
    <col min="37" max="37" width="2" customWidth="1"/>
    <col min="38" max="38" width="26.296875" style="454" customWidth="1"/>
    <col min="39" max="39" width="2" customWidth="1"/>
    <col min="40" max="40" width="26.296875" style="454" customWidth="1"/>
    <col min="41" max="41" width="2" customWidth="1"/>
    <col min="42" max="42" width="26.296875" style="454" customWidth="1"/>
    <col min="43" max="43" width="2" customWidth="1"/>
    <col min="44" max="44" width="26.296875" style="454" customWidth="1"/>
    <col min="45" max="45" width="2" customWidth="1"/>
    <col min="46" max="46" width="31.5" style="454" customWidth="1"/>
    <col min="47" max="47" width="4.19921875" customWidth="1"/>
    <col min="48" max="48" width="31.5" style="454" customWidth="1"/>
    <col min="49" max="49" width="4.19921875" customWidth="1"/>
    <col min="50" max="50" width="31.5" style="454" customWidth="1"/>
  </cols>
  <sheetData>
    <row r="2" spans="2:68" s="3" customFormat="1" ht="52.8" x14ac:dyDescent="0.4">
      <c r="B2" s="1568"/>
      <c r="C2" s="1560"/>
      <c r="D2" s="1567" t="s">
        <v>473</v>
      </c>
      <c r="E2" s="1567"/>
      <c r="F2" s="1567"/>
      <c r="G2" s="1567"/>
      <c r="H2" s="1567"/>
      <c r="I2" s="1567"/>
      <c r="J2" s="1567"/>
      <c r="K2" s="1567"/>
      <c r="L2" s="1567"/>
      <c r="M2" s="1567"/>
      <c r="N2" s="1567"/>
      <c r="O2" s="1567"/>
      <c r="P2" s="1567" t="s">
        <v>474</v>
      </c>
      <c r="Q2" s="1567"/>
      <c r="R2" s="1567"/>
      <c r="S2" s="1567"/>
      <c r="T2" s="1567"/>
      <c r="U2" s="1567"/>
      <c r="V2" s="1567"/>
      <c r="W2" s="1567"/>
      <c r="X2" s="1567"/>
      <c r="Y2" s="1567"/>
      <c r="Z2" s="1567"/>
      <c r="AA2" s="1567"/>
      <c r="AB2" s="1567" t="s">
        <v>494</v>
      </c>
      <c r="AC2" s="1567"/>
      <c r="AD2" s="1567"/>
      <c r="AE2" s="1567"/>
      <c r="AF2" s="1567"/>
      <c r="AG2" s="1567"/>
      <c r="AH2" s="1567"/>
      <c r="AI2" s="1567"/>
      <c r="AJ2" s="1567"/>
      <c r="AK2" s="1567"/>
      <c r="AL2" s="1567"/>
      <c r="AM2" s="1567"/>
      <c r="AN2" s="1567" t="s">
        <v>499</v>
      </c>
      <c r="AO2" s="1567"/>
      <c r="AP2" s="1567"/>
      <c r="AQ2" s="1567"/>
      <c r="AR2" s="1567"/>
      <c r="AS2" s="1560"/>
      <c r="AT2" s="1560"/>
      <c r="AU2" s="1560"/>
      <c r="AV2" s="1560"/>
      <c r="AW2" s="1560"/>
      <c r="AX2" s="1560"/>
      <c r="AY2" s="1560"/>
      <c r="AZ2" s="1560"/>
      <c r="BA2" s="1560"/>
      <c r="BB2" s="1560"/>
      <c r="BC2" s="1560"/>
      <c r="BD2" s="1560"/>
      <c r="BE2" s="1560"/>
      <c r="BF2" s="1560"/>
      <c r="BG2" s="1560"/>
      <c r="BH2" s="1560"/>
      <c r="BI2" s="1560"/>
      <c r="BJ2" s="1560"/>
      <c r="BK2" s="1560"/>
      <c r="BL2" s="1560"/>
      <c r="BM2" s="1560"/>
      <c r="BN2" s="1560"/>
      <c r="BO2" s="1560"/>
      <c r="BP2" s="1560"/>
    </row>
    <row r="3" spans="2:68" ht="52.8" x14ac:dyDescent="0.4">
      <c r="B3" s="975"/>
      <c r="C3" s="1553"/>
      <c r="D3" s="1553" t="s">
        <v>468</v>
      </c>
      <c r="E3" s="1553"/>
      <c r="F3" s="1553" t="s">
        <v>467</v>
      </c>
      <c r="G3" s="1553"/>
      <c r="H3" s="1553" t="s">
        <v>466</v>
      </c>
      <c r="I3" s="1553"/>
      <c r="J3" s="1553" t="s">
        <v>465</v>
      </c>
      <c r="K3" s="1553"/>
      <c r="L3" s="1553" t="s">
        <v>479</v>
      </c>
      <c r="M3" s="1553"/>
      <c r="N3" s="1553" t="s">
        <v>480</v>
      </c>
      <c r="O3" s="1553"/>
      <c r="P3" s="1553" t="s">
        <v>485</v>
      </c>
      <c r="Q3" s="1553"/>
      <c r="R3" s="1553" t="s">
        <v>486</v>
      </c>
      <c r="S3" s="1553"/>
      <c r="T3" s="1553" t="s">
        <v>487</v>
      </c>
      <c r="U3" s="1553"/>
      <c r="V3" s="1553" t="s">
        <v>488</v>
      </c>
      <c r="W3" s="1553"/>
      <c r="X3" s="1553" t="s">
        <v>481</v>
      </c>
      <c r="Y3" s="1553"/>
      <c r="Z3" s="1553" t="s">
        <v>482</v>
      </c>
      <c r="AA3" s="1553"/>
      <c r="AB3" s="1553" t="s">
        <v>489</v>
      </c>
      <c r="AC3" s="1553"/>
      <c r="AD3" s="1553" t="s">
        <v>490</v>
      </c>
      <c r="AE3" s="1553"/>
      <c r="AF3" s="1553" t="s">
        <v>491</v>
      </c>
      <c r="AG3" s="1553"/>
      <c r="AH3" s="1553" t="s">
        <v>492</v>
      </c>
      <c r="AI3" s="1553"/>
      <c r="AJ3" s="1553" t="s">
        <v>483</v>
      </c>
      <c r="AK3" s="1553"/>
      <c r="AL3" s="1553" t="s">
        <v>484</v>
      </c>
      <c r="AM3" s="1553"/>
      <c r="AN3" s="1553" t="s">
        <v>470</v>
      </c>
      <c r="AO3" s="1553"/>
      <c r="AP3" s="1553" t="s">
        <v>482</v>
      </c>
      <c r="AQ3" s="1553"/>
      <c r="AR3" s="1553" t="s">
        <v>476</v>
      </c>
      <c r="AS3" s="1553"/>
      <c r="AU3" s="1553"/>
      <c r="AV3" s="1553"/>
      <c r="AW3" s="1553"/>
      <c r="AX3" s="1553"/>
      <c r="AY3" s="1553"/>
      <c r="BB3" s="1553"/>
      <c r="BE3" s="1553"/>
      <c r="BF3" s="1553"/>
      <c r="BG3" s="1553"/>
      <c r="BH3" s="1553"/>
      <c r="BI3" s="1553"/>
      <c r="BJ3" s="1553"/>
      <c r="BK3" s="1553"/>
      <c r="BL3" s="1553"/>
      <c r="BM3" s="1553"/>
      <c r="BN3" s="1553"/>
      <c r="BO3" s="1553"/>
      <c r="BP3" s="1553"/>
    </row>
    <row r="4" spans="2:68" ht="9" customHeight="1" x14ac:dyDescent="0.4">
      <c r="B4" s="1569" t="s">
        <v>497</v>
      </c>
      <c r="C4" s="1570"/>
      <c r="D4" s="1571"/>
      <c r="E4" s="1572"/>
      <c r="F4" s="1571"/>
      <c r="G4" s="1572"/>
      <c r="H4" s="1571"/>
      <c r="I4" s="1572"/>
      <c r="J4" s="1571"/>
      <c r="K4" s="1572"/>
      <c r="L4" s="1571"/>
      <c r="M4" s="1572"/>
      <c r="N4" s="1571"/>
      <c r="O4" s="1572"/>
      <c r="P4" s="1573"/>
      <c r="Q4" s="1572"/>
      <c r="R4" s="1573"/>
      <c r="S4" s="1572"/>
      <c r="T4" s="1573"/>
      <c r="U4" s="1572"/>
      <c r="V4" s="1573"/>
      <c r="W4" s="1572"/>
      <c r="X4" s="1573"/>
      <c r="Y4" s="1572"/>
      <c r="Z4" s="1573"/>
      <c r="AA4" s="1572"/>
      <c r="AB4" s="1574"/>
      <c r="AC4" s="1572"/>
      <c r="AD4" s="1574"/>
      <c r="AE4" s="1572"/>
      <c r="AF4" s="1574"/>
      <c r="AG4" s="1572"/>
      <c r="AH4" s="1574"/>
      <c r="AI4" s="1572"/>
      <c r="AJ4" s="1574"/>
      <c r="AK4" s="1572"/>
      <c r="AL4" s="1574"/>
      <c r="AM4" s="1572"/>
      <c r="AN4" s="1575"/>
      <c r="AO4" s="1570"/>
      <c r="AP4" s="1574"/>
      <c r="AQ4" s="1570"/>
      <c r="AR4" s="1575"/>
      <c r="AS4" s="1576"/>
      <c r="AV4"/>
      <c r="AX4"/>
    </row>
    <row r="5" spans="2:68" ht="9" customHeight="1" x14ac:dyDescent="0.4">
      <c r="B5" s="1577"/>
      <c r="C5" s="1552"/>
      <c r="D5" s="1051"/>
      <c r="E5" s="975"/>
      <c r="F5" s="1051"/>
      <c r="G5" s="975"/>
      <c r="H5" s="1051"/>
      <c r="I5" s="975"/>
      <c r="J5" s="1051"/>
      <c r="K5" s="975"/>
      <c r="L5" s="1051"/>
      <c r="M5" s="975"/>
      <c r="N5" s="1051"/>
      <c r="O5" s="975"/>
      <c r="P5" s="1077"/>
      <c r="Q5" s="975"/>
      <c r="R5" s="1077"/>
      <c r="S5" s="975"/>
      <c r="T5" s="1077"/>
      <c r="U5" s="975"/>
      <c r="V5" s="1077"/>
      <c r="W5" s="975"/>
      <c r="X5" s="1077"/>
      <c r="Y5" s="975"/>
      <c r="Z5" s="1077"/>
      <c r="AA5" s="975"/>
      <c r="AB5" s="1027"/>
      <c r="AC5" s="975"/>
      <c r="AD5" s="1027"/>
      <c r="AE5" s="975"/>
      <c r="AF5" s="1027"/>
      <c r="AG5" s="975"/>
      <c r="AH5" s="1027"/>
      <c r="AI5" s="975"/>
      <c r="AJ5" s="1027"/>
      <c r="AK5" s="975"/>
      <c r="AL5" s="1027"/>
      <c r="AM5" s="975"/>
      <c r="AN5" s="1052"/>
      <c r="AO5" s="1552"/>
      <c r="AP5" s="1027"/>
      <c r="AQ5" s="1552"/>
      <c r="AR5" s="1035"/>
      <c r="AS5" s="1578"/>
      <c r="AV5"/>
      <c r="AX5"/>
    </row>
    <row r="6" spans="2:68" ht="9" customHeight="1" x14ac:dyDescent="0.4">
      <c r="B6" s="1577"/>
      <c r="C6" s="1552"/>
      <c r="D6" s="1028"/>
      <c r="E6" s="975"/>
      <c r="F6" s="1028"/>
      <c r="G6" s="975"/>
      <c r="H6" s="1028"/>
      <c r="I6" s="975"/>
      <c r="J6" s="1028"/>
      <c r="K6" s="975"/>
      <c r="L6" s="1028"/>
      <c r="M6" s="975"/>
      <c r="N6" s="1028"/>
      <c r="O6" s="975"/>
      <c r="P6" s="1064"/>
      <c r="Q6" s="975"/>
      <c r="R6" s="1064"/>
      <c r="S6" s="975"/>
      <c r="T6" s="1064"/>
      <c r="U6" s="975"/>
      <c r="V6" s="1064"/>
      <c r="W6" s="975"/>
      <c r="X6" s="1064"/>
      <c r="Y6" s="975"/>
      <c r="Z6" s="1064"/>
      <c r="AA6" s="975"/>
      <c r="AB6" s="1028"/>
      <c r="AC6" s="975"/>
      <c r="AD6" s="1028"/>
      <c r="AE6" s="975"/>
      <c r="AF6" s="1028"/>
      <c r="AG6" s="975"/>
      <c r="AH6" s="1028"/>
      <c r="AI6" s="975"/>
      <c r="AJ6" s="1028"/>
      <c r="AK6" s="975"/>
      <c r="AL6" s="1028"/>
      <c r="AM6" s="975"/>
      <c r="AN6" s="1035"/>
      <c r="AO6" s="1552"/>
      <c r="AP6" s="1030"/>
      <c r="AQ6" s="1552"/>
      <c r="AR6" s="1033"/>
      <c r="AS6" s="1578"/>
      <c r="AV6"/>
      <c r="AX6"/>
    </row>
    <row r="7" spans="2:68" ht="9" customHeight="1" x14ac:dyDescent="0.4">
      <c r="B7" s="1577"/>
      <c r="C7" s="1552"/>
      <c r="D7" s="1028"/>
      <c r="E7" s="975"/>
      <c r="F7" s="1028"/>
      <c r="G7" s="975"/>
      <c r="H7" s="1028"/>
      <c r="I7" s="975"/>
      <c r="J7" s="1028"/>
      <c r="K7" s="975"/>
      <c r="L7" s="1028"/>
      <c r="M7" s="975"/>
      <c r="N7" s="1028"/>
      <c r="O7" s="975"/>
      <c r="P7" s="1064"/>
      <c r="Q7" s="975"/>
      <c r="R7" s="1064"/>
      <c r="S7" s="975"/>
      <c r="T7" s="1064"/>
      <c r="U7" s="975"/>
      <c r="V7" s="1064"/>
      <c r="W7" s="975"/>
      <c r="X7" s="1064"/>
      <c r="Y7" s="975"/>
      <c r="Z7" s="1064"/>
      <c r="AA7" s="975"/>
      <c r="AB7" s="1028"/>
      <c r="AC7" s="975"/>
      <c r="AD7" s="1028"/>
      <c r="AE7" s="975"/>
      <c r="AF7" s="1028"/>
      <c r="AG7" s="975"/>
      <c r="AH7" s="1028"/>
      <c r="AI7" s="975"/>
      <c r="AJ7" s="1028"/>
      <c r="AK7" s="975"/>
      <c r="AL7" s="1028"/>
      <c r="AM7" s="975"/>
      <c r="AN7" s="1049"/>
      <c r="AO7" s="1552"/>
      <c r="AP7" s="1029"/>
      <c r="AQ7" s="1552"/>
      <c r="AR7" s="1033"/>
      <c r="AS7" s="1578"/>
      <c r="AV7"/>
      <c r="AX7"/>
    </row>
    <row r="8" spans="2:68" ht="9" customHeight="1" x14ac:dyDescent="0.4">
      <c r="B8" s="1577"/>
      <c r="C8" s="1552"/>
      <c r="D8" s="1068"/>
      <c r="E8" s="975"/>
      <c r="F8" s="1027"/>
      <c r="G8" s="975"/>
      <c r="H8" s="1068"/>
      <c r="I8" s="975"/>
      <c r="J8" s="1027"/>
      <c r="K8" s="975"/>
      <c r="L8" s="1068"/>
      <c r="M8" s="975"/>
      <c r="N8" s="1027"/>
      <c r="O8" s="975"/>
      <c r="P8" s="1146"/>
      <c r="Q8" s="975"/>
      <c r="R8" s="1146"/>
      <c r="S8" s="975"/>
      <c r="T8" s="1146"/>
      <c r="U8" s="975"/>
      <c r="V8" s="1146"/>
      <c r="W8" s="975"/>
      <c r="X8" s="1146"/>
      <c r="Y8" s="975"/>
      <c r="Z8" s="1146"/>
      <c r="AA8" s="975"/>
      <c r="AB8" s="1029"/>
      <c r="AC8" s="975"/>
      <c r="AD8" s="1029"/>
      <c r="AE8" s="975"/>
      <c r="AF8" s="1029"/>
      <c r="AG8" s="975"/>
      <c r="AH8" s="1029"/>
      <c r="AI8" s="975"/>
      <c r="AJ8" s="1029"/>
      <c r="AK8" s="975"/>
      <c r="AL8" s="1029"/>
      <c r="AM8" s="975"/>
      <c r="AN8" s="1033"/>
      <c r="AO8" s="1552"/>
      <c r="AP8" s="1029"/>
      <c r="AQ8" s="1552"/>
      <c r="AR8" s="1052"/>
      <c r="AS8" s="1578"/>
      <c r="AV8"/>
      <c r="AX8"/>
    </row>
    <row r="9" spans="2:68" ht="9" customHeight="1" x14ac:dyDescent="0.4">
      <c r="B9" s="1577"/>
      <c r="C9" s="1552"/>
      <c r="D9" s="1068"/>
      <c r="E9" s="975"/>
      <c r="F9" s="1027"/>
      <c r="G9" s="975"/>
      <c r="H9" s="1068"/>
      <c r="I9" s="975"/>
      <c r="J9" s="1027"/>
      <c r="K9" s="975"/>
      <c r="L9" s="1068"/>
      <c r="M9" s="975"/>
      <c r="N9" s="1027"/>
      <c r="O9" s="975"/>
      <c r="P9" s="1146"/>
      <c r="Q9" s="975"/>
      <c r="R9" s="1146"/>
      <c r="S9" s="975"/>
      <c r="T9" s="1146"/>
      <c r="U9" s="975"/>
      <c r="V9" s="1146"/>
      <c r="W9" s="975"/>
      <c r="X9" s="1146"/>
      <c r="Y9" s="975"/>
      <c r="Z9" s="1146"/>
      <c r="AA9" s="975"/>
      <c r="AB9" s="1029"/>
      <c r="AC9" s="975"/>
      <c r="AD9" s="1029"/>
      <c r="AE9" s="975"/>
      <c r="AF9" s="1029"/>
      <c r="AG9" s="975"/>
      <c r="AH9" s="1029"/>
      <c r="AI9" s="975"/>
      <c r="AJ9" s="1029"/>
      <c r="AK9" s="975"/>
      <c r="AL9" s="1029"/>
      <c r="AM9" s="975"/>
      <c r="AN9" s="1033"/>
      <c r="AO9" s="1552"/>
      <c r="AP9" s="1028"/>
      <c r="AQ9" s="1552"/>
      <c r="AR9" s="1049"/>
      <c r="AS9" s="1578"/>
      <c r="AV9"/>
      <c r="AX9"/>
    </row>
    <row r="10" spans="2:68" ht="9" customHeight="1" x14ac:dyDescent="0.4">
      <c r="B10" s="1577"/>
      <c r="C10" s="1552"/>
      <c r="D10" s="1027"/>
      <c r="E10" s="975"/>
      <c r="F10" s="1068"/>
      <c r="G10" s="975"/>
      <c r="H10" s="1027"/>
      <c r="I10" s="975"/>
      <c r="J10" s="1068"/>
      <c r="K10" s="975"/>
      <c r="L10" s="1027"/>
      <c r="M10" s="975"/>
      <c r="N10" s="1068"/>
      <c r="O10" s="975"/>
      <c r="P10" s="1051"/>
      <c r="Q10" s="975"/>
      <c r="R10" s="1051"/>
      <c r="S10" s="975"/>
      <c r="T10" s="1051"/>
      <c r="U10" s="975"/>
      <c r="V10" s="1051"/>
      <c r="W10" s="975"/>
      <c r="X10" s="1051"/>
      <c r="Y10" s="975"/>
      <c r="Z10" s="1051"/>
      <c r="AA10" s="975"/>
      <c r="AB10" s="1030"/>
      <c r="AC10" s="975"/>
      <c r="AD10" s="1030"/>
      <c r="AE10" s="975"/>
      <c r="AF10" s="1030"/>
      <c r="AG10" s="975"/>
      <c r="AH10" s="1030"/>
      <c r="AI10" s="975"/>
      <c r="AJ10" s="1030"/>
      <c r="AK10" s="975"/>
      <c r="AL10" s="1030"/>
      <c r="AM10" s="975"/>
      <c r="AN10" s="1047"/>
      <c r="AO10" s="1552"/>
      <c r="AP10" s="1028"/>
      <c r="AQ10" s="1552"/>
      <c r="AR10" s="1031"/>
      <c r="AS10" s="1578"/>
      <c r="AV10"/>
      <c r="AX10"/>
    </row>
    <row r="11" spans="2:68" ht="9" customHeight="1" x14ac:dyDescent="0.4">
      <c r="B11" s="1577"/>
      <c r="C11" s="1552"/>
      <c r="D11" s="1027"/>
      <c r="E11" s="975"/>
      <c r="F11" s="1068"/>
      <c r="G11" s="975"/>
      <c r="H11" s="1027"/>
      <c r="I11" s="975"/>
      <c r="J11" s="1068"/>
      <c r="K11" s="975"/>
      <c r="L11" s="1027"/>
      <c r="M11" s="975"/>
      <c r="N11" s="1068"/>
      <c r="O11" s="975"/>
      <c r="P11" s="1051"/>
      <c r="Q11" s="975"/>
      <c r="R11" s="1051"/>
      <c r="S11" s="975"/>
      <c r="T11" s="1051"/>
      <c r="U11" s="975"/>
      <c r="V11" s="1051"/>
      <c r="W11" s="975"/>
      <c r="X11" s="1051"/>
      <c r="Y11" s="975"/>
      <c r="Z11" s="1051"/>
      <c r="AA11" s="975"/>
      <c r="AB11" s="1031"/>
      <c r="AC11" s="975"/>
      <c r="AD11" s="1031"/>
      <c r="AE11" s="975"/>
      <c r="AF11" s="1031"/>
      <c r="AG11" s="975"/>
      <c r="AH11" s="1031"/>
      <c r="AI11" s="975"/>
      <c r="AJ11" s="1031"/>
      <c r="AK11" s="975"/>
      <c r="AL11" s="1031"/>
      <c r="AM11" s="975"/>
      <c r="AN11" s="1059"/>
      <c r="AO11" s="1552"/>
      <c r="AP11" s="1031"/>
      <c r="AQ11" s="1552"/>
      <c r="AR11" s="1031"/>
      <c r="AS11" s="1578"/>
      <c r="AV11"/>
      <c r="AX11"/>
    </row>
    <row r="12" spans="2:68" ht="9" customHeight="1" x14ac:dyDescent="0.4">
      <c r="B12" s="1577"/>
      <c r="C12" s="1552"/>
      <c r="D12" s="1077"/>
      <c r="E12" s="975"/>
      <c r="F12" s="1064"/>
      <c r="G12" s="975"/>
      <c r="H12" s="1077"/>
      <c r="I12" s="975"/>
      <c r="J12" s="1064"/>
      <c r="K12" s="975"/>
      <c r="L12" s="1077"/>
      <c r="M12" s="975"/>
      <c r="N12" s="1064"/>
      <c r="O12" s="975"/>
      <c r="P12" s="1119"/>
      <c r="Q12" s="975"/>
      <c r="R12" s="1119"/>
      <c r="S12" s="975"/>
      <c r="T12" s="1119"/>
      <c r="U12" s="975"/>
      <c r="V12" s="1119"/>
      <c r="W12" s="975"/>
      <c r="X12" s="1119"/>
      <c r="Y12" s="975"/>
      <c r="Z12" s="1119"/>
      <c r="AA12" s="975"/>
      <c r="AB12" s="1031"/>
      <c r="AC12" s="975"/>
      <c r="AD12" s="1031"/>
      <c r="AE12" s="975"/>
      <c r="AF12" s="1031"/>
      <c r="AG12" s="975"/>
      <c r="AH12" s="1031"/>
      <c r="AI12" s="975"/>
      <c r="AJ12" s="1031"/>
      <c r="AK12" s="975"/>
      <c r="AL12" s="1031"/>
      <c r="AM12" s="975"/>
      <c r="AN12" s="1044"/>
      <c r="AO12" s="1552"/>
      <c r="AP12" s="1031"/>
      <c r="AQ12" s="1552"/>
      <c r="AR12" s="1047"/>
      <c r="AS12" s="1578"/>
      <c r="AV12"/>
      <c r="AX12"/>
    </row>
    <row r="13" spans="2:68" ht="9" customHeight="1" x14ac:dyDescent="0.4">
      <c r="B13" s="1577"/>
      <c r="C13" s="1552"/>
      <c r="D13" s="1077"/>
      <c r="E13" s="975"/>
      <c r="F13" s="1064"/>
      <c r="G13" s="975"/>
      <c r="H13" s="1077"/>
      <c r="I13" s="975"/>
      <c r="J13" s="1064"/>
      <c r="K13" s="975"/>
      <c r="L13" s="1077"/>
      <c r="M13" s="975"/>
      <c r="N13" s="1064"/>
      <c r="O13" s="975"/>
      <c r="P13" s="1119"/>
      <c r="Q13" s="975"/>
      <c r="R13" s="1119"/>
      <c r="S13" s="975"/>
      <c r="T13" s="1119"/>
      <c r="U13" s="975"/>
      <c r="V13" s="1119"/>
      <c r="W13" s="975"/>
      <c r="X13" s="1119"/>
      <c r="Y13" s="975"/>
      <c r="Z13" s="1119"/>
      <c r="AA13" s="975"/>
      <c r="AB13" s="1032"/>
      <c r="AC13" s="975"/>
      <c r="AD13" s="1032"/>
      <c r="AE13" s="975"/>
      <c r="AF13" s="1032"/>
      <c r="AG13" s="975"/>
      <c r="AH13" s="1032"/>
      <c r="AI13" s="975"/>
      <c r="AJ13" s="1032"/>
      <c r="AK13" s="975"/>
      <c r="AL13" s="1032"/>
      <c r="AM13" s="975"/>
      <c r="AN13" s="1031"/>
      <c r="AO13" s="1552"/>
      <c r="AP13" s="1033"/>
      <c r="AQ13" s="1552"/>
      <c r="AR13" s="1029"/>
      <c r="AS13" s="1578"/>
      <c r="AV13"/>
      <c r="AX13"/>
    </row>
    <row r="14" spans="2:68" ht="9" customHeight="1" x14ac:dyDescent="0.4">
      <c r="B14" s="1577"/>
      <c r="C14" s="1552"/>
      <c r="D14" s="1064"/>
      <c r="E14" s="975"/>
      <c r="F14" s="1077"/>
      <c r="G14" s="975"/>
      <c r="H14" s="1064"/>
      <c r="I14" s="975"/>
      <c r="J14" s="1077"/>
      <c r="K14" s="975"/>
      <c r="L14" s="1064"/>
      <c r="M14" s="975"/>
      <c r="N14" s="1077"/>
      <c r="O14" s="975"/>
      <c r="P14" s="1039"/>
      <c r="Q14" s="975"/>
      <c r="R14" s="1106"/>
      <c r="S14" s="975"/>
      <c r="T14" s="1039"/>
      <c r="U14" s="975"/>
      <c r="V14" s="1106"/>
      <c r="W14" s="975"/>
      <c r="X14" s="1106"/>
      <c r="Y14" s="975"/>
      <c r="Z14" s="1039"/>
      <c r="AA14" s="975"/>
      <c r="AB14" s="1033"/>
      <c r="AC14" s="975"/>
      <c r="AD14" s="1033"/>
      <c r="AE14" s="975"/>
      <c r="AF14" s="1033"/>
      <c r="AG14" s="975"/>
      <c r="AH14" s="1033"/>
      <c r="AI14" s="975"/>
      <c r="AJ14" s="1033"/>
      <c r="AK14" s="975"/>
      <c r="AL14" s="1033"/>
      <c r="AM14" s="975"/>
      <c r="AN14" s="1031"/>
      <c r="AO14" s="1552"/>
      <c r="AP14" s="1033"/>
      <c r="AQ14" s="1552"/>
      <c r="AR14" s="1029"/>
      <c r="AS14" s="1578"/>
      <c r="AV14"/>
      <c r="AX14"/>
    </row>
    <row r="15" spans="2:68" ht="9" customHeight="1" x14ac:dyDescent="0.4">
      <c r="B15" s="1577"/>
      <c r="C15" s="1552"/>
      <c r="D15" s="1064"/>
      <c r="E15" s="975"/>
      <c r="F15" s="1077"/>
      <c r="G15" s="975"/>
      <c r="H15" s="1064"/>
      <c r="I15" s="975"/>
      <c r="J15" s="1077"/>
      <c r="K15" s="975"/>
      <c r="L15" s="1064"/>
      <c r="M15" s="975"/>
      <c r="N15" s="1077"/>
      <c r="O15" s="975"/>
      <c r="P15" s="1039"/>
      <c r="Q15" s="975"/>
      <c r="R15" s="1106"/>
      <c r="S15" s="975"/>
      <c r="T15" s="1039"/>
      <c r="U15" s="975"/>
      <c r="V15" s="1106"/>
      <c r="W15" s="975"/>
      <c r="X15" s="1106"/>
      <c r="Y15" s="975"/>
      <c r="Z15" s="1039"/>
      <c r="AA15" s="975"/>
      <c r="AB15" s="1033"/>
      <c r="AC15" s="975"/>
      <c r="AD15" s="1033"/>
      <c r="AE15" s="975"/>
      <c r="AF15" s="1033"/>
      <c r="AG15" s="975"/>
      <c r="AH15" s="1033"/>
      <c r="AI15" s="975"/>
      <c r="AJ15" s="1033"/>
      <c r="AK15" s="975"/>
      <c r="AL15" s="1033"/>
      <c r="AM15" s="975"/>
      <c r="AN15" s="1073"/>
      <c r="AO15" s="1552"/>
      <c r="AP15" s="1032"/>
      <c r="AQ15" s="1552"/>
      <c r="AR15" s="1044"/>
      <c r="AS15" s="1578"/>
      <c r="AV15"/>
      <c r="AX15"/>
    </row>
    <row r="16" spans="2:68" ht="9" customHeight="1" x14ac:dyDescent="0.4">
      <c r="B16" s="1577"/>
      <c r="C16" s="1552"/>
      <c r="D16" s="1042"/>
      <c r="E16" s="975"/>
      <c r="F16" s="1071"/>
      <c r="G16" s="975"/>
      <c r="H16" s="1042"/>
      <c r="I16" s="975"/>
      <c r="J16" s="1071"/>
      <c r="K16" s="975"/>
      <c r="L16" s="1071"/>
      <c r="M16" s="975"/>
      <c r="N16" s="1032"/>
      <c r="O16" s="975"/>
      <c r="P16" s="1106"/>
      <c r="Q16" s="975"/>
      <c r="R16" s="1039"/>
      <c r="S16" s="975"/>
      <c r="T16" s="1106"/>
      <c r="U16" s="975"/>
      <c r="V16" s="1039"/>
      <c r="W16" s="975"/>
      <c r="X16" s="1039"/>
      <c r="Y16" s="975"/>
      <c r="Z16" s="1106"/>
      <c r="AA16" s="975"/>
      <c r="AB16" s="1034"/>
      <c r="AC16" s="975"/>
      <c r="AD16" s="1034"/>
      <c r="AE16" s="975"/>
      <c r="AF16" s="1034"/>
      <c r="AG16" s="975"/>
      <c r="AH16" s="1034"/>
      <c r="AI16" s="975"/>
      <c r="AJ16" s="1034"/>
      <c r="AK16" s="975"/>
      <c r="AL16" s="1034"/>
      <c r="AM16" s="975"/>
      <c r="AN16" s="1056"/>
      <c r="AO16" s="1552"/>
      <c r="AP16" s="1034"/>
      <c r="AQ16" s="1552"/>
      <c r="AR16" s="1028"/>
      <c r="AS16" s="1578"/>
      <c r="AV16"/>
      <c r="AX16"/>
    </row>
    <row r="17" spans="2:50" ht="9" customHeight="1" x14ac:dyDescent="0.4">
      <c r="B17" s="1577"/>
      <c r="C17" s="1552"/>
      <c r="D17" s="1042"/>
      <c r="E17" s="975"/>
      <c r="F17" s="1071"/>
      <c r="G17" s="975"/>
      <c r="H17" s="1042"/>
      <c r="I17" s="975"/>
      <c r="J17" s="1071"/>
      <c r="K17" s="975"/>
      <c r="L17" s="1071"/>
      <c r="M17" s="975"/>
      <c r="N17" s="1042"/>
      <c r="O17" s="975"/>
      <c r="P17" s="1106"/>
      <c r="Q17" s="975"/>
      <c r="R17" s="1039"/>
      <c r="S17" s="975"/>
      <c r="T17" s="1106"/>
      <c r="U17" s="975"/>
      <c r="V17" s="1039"/>
      <c r="W17" s="975"/>
      <c r="X17" s="1039"/>
      <c r="Y17" s="975"/>
      <c r="Z17" s="1106"/>
      <c r="AA17" s="975"/>
      <c r="AB17" s="1035"/>
      <c r="AC17" s="975"/>
      <c r="AD17" s="1035"/>
      <c r="AE17" s="975"/>
      <c r="AF17" s="1035"/>
      <c r="AG17" s="975"/>
      <c r="AH17" s="1035"/>
      <c r="AI17" s="975"/>
      <c r="AJ17" s="1035"/>
      <c r="AK17" s="975"/>
      <c r="AL17" s="1035"/>
      <c r="AM17" s="975"/>
      <c r="AN17" s="1056"/>
      <c r="AO17" s="1552"/>
      <c r="AP17" s="1035"/>
      <c r="AQ17" s="1552"/>
      <c r="AR17" s="1028"/>
      <c r="AS17" s="1578"/>
      <c r="AV17"/>
      <c r="AX17"/>
    </row>
    <row r="18" spans="2:50" ht="9" customHeight="1" x14ac:dyDescent="0.4">
      <c r="B18" s="1577"/>
      <c r="C18" s="1552"/>
      <c r="D18" s="1032"/>
      <c r="E18" s="975"/>
      <c r="F18" s="1032"/>
      <c r="G18" s="975"/>
      <c r="H18" s="1032"/>
      <c r="I18" s="975"/>
      <c r="J18" s="1032"/>
      <c r="K18" s="975"/>
      <c r="L18" s="1042"/>
      <c r="M18" s="975"/>
      <c r="N18" s="1042"/>
      <c r="O18" s="975"/>
      <c r="P18" s="1030"/>
      <c r="Q18" s="975"/>
      <c r="R18" s="1030"/>
      <c r="S18" s="975"/>
      <c r="T18" s="1030"/>
      <c r="U18" s="975"/>
      <c r="V18" s="1030"/>
      <c r="W18" s="975"/>
      <c r="X18" s="1030"/>
      <c r="Y18" s="975"/>
      <c r="Z18" s="1030"/>
      <c r="AA18" s="975"/>
      <c r="AB18" s="1036"/>
      <c r="AC18" s="975"/>
      <c r="AD18" s="1036"/>
      <c r="AE18" s="975"/>
      <c r="AF18" s="1036"/>
      <c r="AG18" s="975"/>
      <c r="AH18" s="1036"/>
      <c r="AI18" s="975"/>
      <c r="AJ18" s="1036"/>
      <c r="AK18" s="975"/>
      <c r="AL18" s="1036"/>
      <c r="AM18" s="975"/>
      <c r="AN18" s="1041"/>
      <c r="AO18" s="1552"/>
      <c r="AP18" s="1036"/>
      <c r="AQ18" s="1552"/>
      <c r="AR18" s="1041"/>
      <c r="AS18" s="1578"/>
      <c r="AV18"/>
      <c r="AX18"/>
    </row>
    <row r="19" spans="2:50" ht="9" customHeight="1" x14ac:dyDescent="0.4">
      <c r="B19" s="1577"/>
      <c r="C19" s="1552"/>
      <c r="D19" s="1071"/>
      <c r="E19" s="975"/>
      <c r="F19" s="1042"/>
      <c r="G19" s="975"/>
      <c r="H19" s="1071"/>
      <c r="I19" s="975"/>
      <c r="J19" s="1042"/>
      <c r="K19" s="975"/>
      <c r="L19" s="1042"/>
      <c r="M19" s="975"/>
      <c r="N19" s="1071"/>
      <c r="O19" s="975"/>
      <c r="P19" s="1122"/>
      <c r="Q19" s="975"/>
      <c r="R19" s="1122"/>
      <c r="S19" s="975"/>
      <c r="T19" s="1122"/>
      <c r="U19" s="975"/>
      <c r="V19" s="1122"/>
      <c r="W19" s="975"/>
      <c r="X19" s="1122"/>
      <c r="Y19" s="975"/>
      <c r="Z19" s="1122"/>
      <c r="AA19" s="975"/>
      <c r="AB19" s="1037"/>
      <c r="AC19" s="975"/>
      <c r="AD19" s="1037"/>
      <c r="AE19" s="975"/>
      <c r="AF19" s="1037"/>
      <c r="AG19" s="975"/>
      <c r="AH19" s="1037"/>
      <c r="AI19" s="975"/>
      <c r="AJ19" s="1037"/>
      <c r="AK19" s="975"/>
      <c r="AL19" s="1037"/>
      <c r="AM19" s="975"/>
      <c r="AN19" s="1029"/>
      <c r="AO19" s="1552"/>
      <c r="AP19" s="1039"/>
      <c r="AQ19" s="1552"/>
      <c r="AR19" s="1059"/>
      <c r="AS19" s="1578"/>
      <c r="AV19"/>
      <c r="AX19"/>
    </row>
    <row r="20" spans="2:50" ht="9" customHeight="1" x14ac:dyDescent="0.4">
      <c r="B20" s="1577"/>
      <c r="C20" s="1552"/>
      <c r="D20" s="1071"/>
      <c r="E20" s="975"/>
      <c r="F20" s="1042"/>
      <c r="G20" s="975"/>
      <c r="H20" s="1071"/>
      <c r="I20" s="975"/>
      <c r="J20" s="1042"/>
      <c r="K20" s="975"/>
      <c r="L20" s="1032"/>
      <c r="M20" s="975"/>
      <c r="N20" s="1071"/>
      <c r="O20" s="975"/>
      <c r="P20" s="1122"/>
      <c r="Q20" s="975"/>
      <c r="R20" s="1122"/>
      <c r="S20" s="975"/>
      <c r="T20" s="1122"/>
      <c r="U20" s="975"/>
      <c r="V20" s="1122"/>
      <c r="W20" s="975"/>
      <c r="X20" s="1122"/>
      <c r="Y20" s="975"/>
      <c r="Z20" s="1122"/>
      <c r="AA20" s="975"/>
      <c r="AB20" s="1039"/>
      <c r="AC20" s="975"/>
      <c r="AD20" s="1039"/>
      <c r="AE20" s="975"/>
      <c r="AF20" s="1039"/>
      <c r="AG20" s="975"/>
      <c r="AH20" s="1039"/>
      <c r="AI20" s="975"/>
      <c r="AJ20" s="1039"/>
      <c r="AK20" s="975"/>
      <c r="AL20" s="1039"/>
      <c r="AM20" s="975"/>
      <c r="AN20" s="1029"/>
      <c r="AO20" s="1552"/>
      <c r="AP20" s="1039"/>
      <c r="AQ20" s="1552"/>
      <c r="AR20" s="1037"/>
      <c r="AS20" s="1578"/>
      <c r="AV20"/>
      <c r="AX20"/>
    </row>
    <row r="21" spans="2:50" ht="9" customHeight="1" x14ac:dyDescent="0.4">
      <c r="B21" s="1577"/>
      <c r="C21" s="1552"/>
      <c r="D21" s="1037"/>
      <c r="E21" s="975"/>
      <c r="F21" s="1029"/>
      <c r="G21" s="975"/>
      <c r="H21" s="1037"/>
      <c r="I21" s="975"/>
      <c r="J21" s="1029"/>
      <c r="K21" s="975"/>
      <c r="L21" s="1037"/>
      <c r="M21" s="975"/>
      <c r="N21" s="1029"/>
      <c r="O21" s="975"/>
      <c r="P21" s="1068"/>
      <c r="Q21" s="975"/>
      <c r="R21" s="1068"/>
      <c r="S21" s="975"/>
      <c r="T21" s="1068"/>
      <c r="U21" s="975"/>
      <c r="V21" s="1068"/>
      <c r="W21" s="975"/>
      <c r="X21" s="1068"/>
      <c r="Y21" s="975"/>
      <c r="Z21" s="1068"/>
      <c r="AA21" s="975"/>
      <c r="AB21" s="1039"/>
      <c r="AC21" s="975"/>
      <c r="AD21" s="1039"/>
      <c r="AE21" s="975"/>
      <c r="AF21" s="1039"/>
      <c r="AG21" s="975"/>
      <c r="AH21" s="1039"/>
      <c r="AI21" s="975"/>
      <c r="AJ21" s="1039"/>
      <c r="AK21" s="975"/>
      <c r="AL21" s="1039"/>
      <c r="AM21" s="975"/>
      <c r="AN21" s="1085"/>
      <c r="AO21" s="1552"/>
      <c r="AP21" s="1037"/>
      <c r="AQ21" s="1552"/>
      <c r="AR21" s="1027"/>
      <c r="AS21" s="1578"/>
      <c r="AV21"/>
      <c r="AX21"/>
    </row>
    <row r="22" spans="2:50" ht="9" customHeight="1" x14ac:dyDescent="0.4">
      <c r="B22" s="1577"/>
      <c r="C22" s="1552"/>
      <c r="D22" s="1029"/>
      <c r="E22" s="975"/>
      <c r="F22" s="1029"/>
      <c r="G22" s="975"/>
      <c r="H22" s="1029"/>
      <c r="I22" s="975"/>
      <c r="J22" s="1029"/>
      <c r="K22" s="975"/>
      <c r="L22" s="1029"/>
      <c r="M22" s="975"/>
      <c r="N22" s="1029"/>
      <c r="O22" s="975"/>
      <c r="P22" s="1068"/>
      <c r="Q22" s="975"/>
      <c r="R22" s="1068"/>
      <c r="S22" s="975"/>
      <c r="T22" s="1068"/>
      <c r="U22" s="975"/>
      <c r="V22" s="1068"/>
      <c r="W22" s="975"/>
      <c r="X22" s="1068"/>
      <c r="Y22" s="975"/>
      <c r="Z22" s="1068"/>
      <c r="AA22" s="975"/>
      <c r="AB22" s="1041"/>
      <c r="AC22" s="975"/>
      <c r="AD22" s="1041"/>
      <c r="AE22" s="975"/>
      <c r="AF22" s="1041"/>
      <c r="AG22" s="975"/>
      <c r="AH22" s="1041"/>
      <c r="AI22" s="975"/>
      <c r="AJ22" s="1041"/>
      <c r="AK22" s="975"/>
      <c r="AL22" s="1041"/>
      <c r="AM22" s="975"/>
      <c r="AN22" s="1069"/>
      <c r="AO22" s="1552"/>
      <c r="AP22" s="1041"/>
      <c r="AQ22" s="1552"/>
      <c r="AR22" s="1027"/>
      <c r="AS22" s="1578"/>
      <c r="AV22"/>
      <c r="AX22"/>
    </row>
    <row r="23" spans="2:50" ht="9" customHeight="1" x14ac:dyDescent="0.4">
      <c r="B23" s="1577"/>
      <c r="C23" s="1552"/>
      <c r="D23" s="1029"/>
      <c r="E23" s="975"/>
      <c r="F23" s="1037"/>
      <c r="G23" s="975"/>
      <c r="H23" s="1029"/>
      <c r="I23" s="975"/>
      <c r="J23" s="1037"/>
      <c r="K23" s="975"/>
      <c r="L23" s="1029"/>
      <c r="M23" s="975"/>
      <c r="N23" s="1037"/>
      <c r="O23" s="975"/>
      <c r="P23" s="1109"/>
      <c r="Q23" s="975"/>
      <c r="R23" s="1109"/>
      <c r="S23" s="975"/>
      <c r="T23" s="1109"/>
      <c r="U23" s="975"/>
      <c r="V23" s="1109"/>
      <c r="W23" s="975"/>
      <c r="X23" s="1109"/>
      <c r="Y23" s="975"/>
      <c r="Z23" s="1109"/>
      <c r="AA23" s="975"/>
      <c r="AB23" s="1042"/>
      <c r="AC23" s="975"/>
      <c r="AD23" s="1042"/>
      <c r="AE23" s="975"/>
      <c r="AF23" s="1042"/>
      <c r="AG23" s="975"/>
      <c r="AH23" s="1042"/>
      <c r="AI23" s="975"/>
      <c r="AJ23" s="1042"/>
      <c r="AK23" s="975"/>
      <c r="AL23" s="1042"/>
      <c r="AM23" s="975"/>
      <c r="AN23" s="1069"/>
      <c r="AO23" s="1552"/>
      <c r="AP23" s="1044"/>
      <c r="AQ23" s="1552"/>
      <c r="AR23" s="1056"/>
      <c r="AS23" s="1578"/>
      <c r="AV23"/>
      <c r="AX23"/>
    </row>
    <row r="24" spans="2:50" ht="9" customHeight="1" x14ac:dyDescent="0.4">
      <c r="B24" s="1577"/>
      <c r="C24" s="1552"/>
      <c r="D24" s="1041"/>
      <c r="E24" s="975"/>
      <c r="F24" s="1031"/>
      <c r="G24" s="975"/>
      <c r="H24" s="1041"/>
      <c r="I24" s="975"/>
      <c r="J24" s="1031"/>
      <c r="K24" s="975"/>
      <c r="L24" s="1041"/>
      <c r="M24" s="975"/>
      <c r="N24" s="1031"/>
      <c r="O24" s="975"/>
      <c r="P24" s="1109"/>
      <c r="Q24" s="975"/>
      <c r="R24" s="1109"/>
      <c r="S24" s="975"/>
      <c r="T24" s="1109"/>
      <c r="U24" s="975"/>
      <c r="V24" s="1109"/>
      <c r="W24" s="975"/>
      <c r="X24" s="1109"/>
      <c r="Y24" s="975"/>
      <c r="Z24" s="1109"/>
      <c r="AA24" s="975"/>
      <c r="AB24" s="1042"/>
      <c r="AC24" s="975"/>
      <c r="AD24" s="1042"/>
      <c r="AE24" s="975"/>
      <c r="AF24" s="1042"/>
      <c r="AG24" s="975"/>
      <c r="AH24" s="1042"/>
      <c r="AI24" s="975"/>
      <c r="AJ24" s="1042"/>
      <c r="AK24" s="975"/>
      <c r="AL24" s="1042"/>
      <c r="AM24" s="975"/>
      <c r="AN24" s="1053"/>
      <c r="AO24" s="1552"/>
      <c r="AP24" s="1042"/>
      <c r="AQ24" s="1552"/>
      <c r="AR24" s="1056"/>
      <c r="AS24" s="1578"/>
      <c r="AV24"/>
      <c r="AX24"/>
    </row>
    <row r="25" spans="2:50" ht="9" customHeight="1" x14ac:dyDescent="0.4">
      <c r="B25" s="1577"/>
      <c r="C25" s="1552"/>
      <c r="D25" s="1031"/>
      <c r="E25" s="975"/>
      <c r="F25" s="1031"/>
      <c r="G25" s="975"/>
      <c r="H25" s="1031"/>
      <c r="I25" s="975"/>
      <c r="J25" s="1031"/>
      <c r="K25" s="975"/>
      <c r="L25" s="1031"/>
      <c r="M25" s="975"/>
      <c r="N25" s="1031"/>
      <c r="O25" s="975"/>
      <c r="P25" s="1055"/>
      <c r="Q25" s="975"/>
      <c r="R25" s="1055"/>
      <c r="S25" s="975"/>
      <c r="T25" s="1055"/>
      <c r="U25" s="975"/>
      <c r="V25" s="1055"/>
      <c r="W25" s="975"/>
      <c r="X25" s="1055"/>
      <c r="Y25" s="975"/>
      <c r="Z25" s="1055"/>
      <c r="AA25" s="975"/>
      <c r="AB25" s="1044"/>
      <c r="AC25" s="975"/>
      <c r="AD25" s="1044"/>
      <c r="AE25" s="975"/>
      <c r="AF25" s="1044"/>
      <c r="AG25" s="975"/>
      <c r="AH25" s="1044"/>
      <c r="AI25" s="975"/>
      <c r="AJ25" s="1044"/>
      <c r="AK25" s="975"/>
      <c r="AL25" s="1044"/>
      <c r="AM25" s="975"/>
      <c r="AN25" s="1053"/>
      <c r="AO25" s="1552"/>
      <c r="AP25" s="1042"/>
      <c r="AQ25" s="1552"/>
      <c r="AR25" s="1034"/>
      <c r="AS25" s="1578"/>
      <c r="AV25"/>
      <c r="AX25"/>
    </row>
    <row r="26" spans="2:50" ht="9" customHeight="1" x14ac:dyDescent="0.4">
      <c r="B26" s="1577"/>
      <c r="C26" s="1552"/>
      <c r="D26" s="1031"/>
      <c r="E26" s="975"/>
      <c r="F26" s="1041"/>
      <c r="G26" s="975"/>
      <c r="H26" s="1031"/>
      <c r="I26" s="975"/>
      <c r="J26" s="1041"/>
      <c r="K26" s="975"/>
      <c r="L26" s="1031"/>
      <c r="M26" s="975"/>
      <c r="N26" s="1041"/>
      <c r="O26" s="975"/>
      <c r="P26" s="1055"/>
      <c r="Q26" s="975"/>
      <c r="R26" s="1055"/>
      <c r="S26" s="975"/>
      <c r="T26" s="1055"/>
      <c r="U26" s="975"/>
      <c r="V26" s="1055"/>
      <c r="W26" s="975"/>
      <c r="X26" s="1055"/>
      <c r="Y26" s="975"/>
      <c r="Z26" s="1055"/>
      <c r="AA26" s="975"/>
      <c r="AB26" s="1048"/>
      <c r="AC26" s="975"/>
      <c r="AD26" s="1047"/>
      <c r="AE26" s="975"/>
      <c r="AF26" s="1048"/>
      <c r="AG26" s="975"/>
      <c r="AH26" s="1047"/>
      <c r="AI26" s="975"/>
      <c r="AJ26" s="1047"/>
      <c r="AK26" s="975"/>
      <c r="AL26" s="1048"/>
      <c r="AM26" s="975"/>
      <c r="AN26" s="1098"/>
      <c r="AO26" s="1552"/>
      <c r="AP26" s="1047"/>
      <c r="AQ26" s="1552"/>
      <c r="AR26" s="1053"/>
      <c r="AS26" s="1578"/>
      <c r="AV26"/>
      <c r="AX26"/>
    </row>
    <row r="27" spans="2:50" ht="9" customHeight="1" x14ac:dyDescent="0.4">
      <c r="B27" s="1577"/>
      <c r="C27" s="1552"/>
      <c r="D27" s="1039"/>
      <c r="E27" s="975"/>
      <c r="F27" s="1034"/>
      <c r="G27" s="975"/>
      <c r="H27" s="1039"/>
      <c r="I27" s="975"/>
      <c r="J27" s="1034"/>
      <c r="K27" s="975"/>
      <c r="L27" s="1039"/>
      <c r="M27" s="975"/>
      <c r="N27" s="1034"/>
      <c r="O27" s="975"/>
      <c r="P27" s="1097"/>
      <c r="Q27" s="975"/>
      <c r="R27" s="1097"/>
      <c r="S27" s="975"/>
      <c r="T27" s="1097"/>
      <c r="U27" s="975"/>
      <c r="V27" s="1097"/>
      <c r="W27" s="975"/>
      <c r="X27" s="1097"/>
      <c r="Y27" s="975"/>
      <c r="Z27" s="1097"/>
      <c r="AA27" s="975"/>
      <c r="AB27" s="1048"/>
      <c r="AC27" s="975"/>
      <c r="AD27" s="1048"/>
      <c r="AE27" s="975"/>
      <c r="AF27" s="1048"/>
      <c r="AG27" s="975"/>
      <c r="AH27" s="1048"/>
      <c r="AI27" s="975"/>
      <c r="AJ27" s="1048"/>
      <c r="AK27" s="975"/>
      <c r="AL27" s="1048"/>
      <c r="AM27" s="975"/>
      <c r="AN27" s="1037"/>
      <c r="AO27" s="1552"/>
      <c r="AP27" s="1048"/>
      <c r="AQ27" s="1552"/>
      <c r="AR27" s="1053"/>
      <c r="AS27" s="1578"/>
      <c r="AV27"/>
      <c r="AX27"/>
    </row>
    <row r="28" spans="2:50" ht="9" customHeight="1" x14ac:dyDescent="0.4">
      <c r="B28" s="1577"/>
      <c r="C28" s="1552"/>
      <c r="D28" s="1039"/>
      <c r="E28" s="975"/>
      <c r="F28" s="1048"/>
      <c r="G28" s="975"/>
      <c r="H28" s="1039"/>
      <c r="I28" s="975"/>
      <c r="J28" s="1048"/>
      <c r="K28" s="975"/>
      <c r="L28" s="1039"/>
      <c r="M28" s="975"/>
      <c r="N28" s="1048"/>
      <c r="O28" s="975"/>
      <c r="P28" s="1097"/>
      <c r="Q28" s="975"/>
      <c r="R28" s="1097"/>
      <c r="S28" s="975"/>
      <c r="T28" s="1097"/>
      <c r="U28" s="975"/>
      <c r="V28" s="1097"/>
      <c r="W28" s="975"/>
      <c r="X28" s="1097"/>
      <c r="Y28" s="975"/>
      <c r="Z28" s="1097"/>
      <c r="AA28" s="975"/>
      <c r="AB28" s="1047"/>
      <c r="AC28" s="975"/>
      <c r="AD28" s="1048"/>
      <c r="AE28" s="975"/>
      <c r="AF28" s="1047"/>
      <c r="AG28" s="975"/>
      <c r="AH28" s="1048"/>
      <c r="AI28" s="975"/>
      <c r="AJ28" s="1048"/>
      <c r="AK28" s="975"/>
      <c r="AL28" s="1047"/>
      <c r="AM28" s="975"/>
      <c r="AN28" s="1082"/>
      <c r="AO28" s="1552"/>
      <c r="AP28" s="1048"/>
      <c r="AQ28" s="1552"/>
      <c r="AR28" s="1073"/>
      <c r="AS28" s="1578"/>
      <c r="AV28"/>
      <c r="AX28"/>
    </row>
    <row r="29" spans="2:50" ht="9" customHeight="1" x14ac:dyDescent="0.4">
      <c r="B29" s="1577"/>
      <c r="C29" s="1552"/>
      <c r="D29" s="1030"/>
      <c r="E29" s="975"/>
      <c r="F29" s="1048"/>
      <c r="G29" s="975"/>
      <c r="H29" s="1030"/>
      <c r="I29" s="975"/>
      <c r="J29" s="1048"/>
      <c r="K29" s="975"/>
      <c r="L29" s="1060"/>
      <c r="M29" s="975"/>
      <c r="N29" s="1048"/>
      <c r="O29" s="975"/>
      <c r="P29" s="1042"/>
      <c r="Q29" s="975"/>
      <c r="R29" s="1042"/>
      <c r="S29" s="975"/>
      <c r="T29" s="1042"/>
      <c r="U29" s="975"/>
      <c r="V29" s="1042"/>
      <c r="W29" s="975"/>
      <c r="X29" s="1042"/>
      <c r="Y29" s="975"/>
      <c r="Z29" s="1042"/>
      <c r="AA29" s="975"/>
      <c r="AB29" s="1050"/>
      <c r="AC29" s="975"/>
      <c r="AD29" s="1049"/>
      <c r="AE29" s="975"/>
      <c r="AF29" s="1050"/>
      <c r="AG29" s="975"/>
      <c r="AH29" s="1049"/>
      <c r="AI29" s="975"/>
      <c r="AJ29" s="1049"/>
      <c r="AK29" s="975"/>
      <c r="AL29" s="1050"/>
      <c r="AM29" s="975"/>
      <c r="AN29" s="1082"/>
      <c r="AO29" s="1552"/>
      <c r="AP29" s="1049"/>
      <c r="AQ29" s="1552"/>
      <c r="AR29" s="1050"/>
      <c r="AS29" s="1578"/>
      <c r="AV29"/>
      <c r="AX29"/>
    </row>
    <row r="30" spans="2:50" ht="9" customHeight="1" x14ac:dyDescent="0.4">
      <c r="B30" s="1577"/>
      <c r="C30" s="1552"/>
      <c r="D30" s="1060"/>
      <c r="E30" s="975"/>
      <c r="F30" s="1060"/>
      <c r="G30" s="975"/>
      <c r="H30" s="1060"/>
      <c r="I30" s="975"/>
      <c r="J30" s="1060"/>
      <c r="K30" s="975"/>
      <c r="L30" s="1060"/>
      <c r="M30" s="975"/>
      <c r="N30" s="1030"/>
      <c r="O30" s="975"/>
      <c r="P30" s="1042"/>
      <c r="Q30" s="975"/>
      <c r="R30" s="1042"/>
      <c r="S30" s="975"/>
      <c r="T30" s="1042"/>
      <c r="U30" s="975"/>
      <c r="V30" s="1042"/>
      <c r="W30" s="975"/>
      <c r="X30" s="1042"/>
      <c r="Y30" s="975"/>
      <c r="Z30" s="1042"/>
      <c r="AA30" s="975"/>
      <c r="AB30" s="1050"/>
      <c r="AC30" s="975"/>
      <c r="AD30" s="1050"/>
      <c r="AE30" s="975"/>
      <c r="AF30" s="1050"/>
      <c r="AG30" s="975"/>
      <c r="AH30" s="1050"/>
      <c r="AI30" s="975"/>
      <c r="AJ30" s="1050"/>
      <c r="AK30" s="975"/>
      <c r="AL30" s="1050"/>
      <c r="AM30" s="975"/>
      <c r="AN30" s="1028"/>
      <c r="AO30" s="1552"/>
      <c r="AP30" s="1050"/>
      <c r="AQ30" s="1552"/>
      <c r="AR30" s="1050"/>
      <c r="AS30" s="1578"/>
      <c r="AV30"/>
      <c r="AX30"/>
    </row>
    <row r="31" spans="2:50" ht="9" customHeight="1" x14ac:dyDescent="0.4">
      <c r="B31" s="1577"/>
      <c r="C31" s="1552"/>
      <c r="D31" s="1060"/>
      <c r="E31" s="975"/>
      <c r="F31" s="1060"/>
      <c r="G31" s="975"/>
      <c r="H31" s="1060"/>
      <c r="I31" s="975"/>
      <c r="J31" s="1060"/>
      <c r="K31" s="975"/>
      <c r="L31" s="1030"/>
      <c r="M31" s="975"/>
      <c r="N31" s="1060"/>
      <c r="O31" s="975"/>
      <c r="P31" s="1084"/>
      <c r="Q31" s="975"/>
      <c r="R31" s="1084"/>
      <c r="S31" s="975"/>
      <c r="T31" s="1084"/>
      <c r="U31" s="975"/>
      <c r="V31" s="1084"/>
      <c r="W31" s="975"/>
      <c r="X31" s="1084"/>
      <c r="Y31" s="975"/>
      <c r="Z31" s="1084"/>
      <c r="AA31" s="975"/>
      <c r="AB31" s="1049"/>
      <c r="AC31" s="975"/>
      <c r="AD31" s="1050"/>
      <c r="AE31" s="975"/>
      <c r="AF31" s="1049"/>
      <c r="AG31" s="975"/>
      <c r="AH31" s="1050"/>
      <c r="AI31" s="975"/>
      <c r="AJ31" s="1050"/>
      <c r="AK31" s="975"/>
      <c r="AL31" s="1049"/>
      <c r="AM31" s="975"/>
      <c r="AN31" s="1028"/>
      <c r="AO31" s="1552"/>
      <c r="AP31" s="1050"/>
      <c r="AQ31" s="1552"/>
      <c r="AR31" s="1032"/>
      <c r="AS31" s="1578"/>
      <c r="AV31"/>
      <c r="AX31"/>
    </row>
    <row r="32" spans="2:50" ht="9" customHeight="1" x14ac:dyDescent="0.4">
      <c r="B32" s="1577"/>
      <c r="C32" s="1552"/>
      <c r="D32" s="1048"/>
      <c r="E32" s="975"/>
      <c r="F32" s="1030"/>
      <c r="G32" s="975"/>
      <c r="H32" s="1048"/>
      <c r="I32" s="975"/>
      <c r="J32" s="1030"/>
      <c r="K32" s="975"/>
      <c r="L32" s="1048"/>
      <c r="M32" s="975"/>
      <c r="N32" s="1060"/>
      <c r="O32" s="975"/>
      <c r="P32" s="1084"/>
      <c r="Q32" s="975"/>
      <c r="R32" s="1084"/>
      <c r="S32" s="975"/>
      <c r="T32" s="1084"/>
      <c r="U32" s="975"/>
      <c r="V32" s="1084"/>
      <c r="W32" s="975"/>
      <c r="X32" s="1084"/>
      <c r="Y32" s="975"/>
      <c r="Z32" s="1084"/>
      <c r="AA32" s="975"/>
      <c r="AB32" s="1051"/>
      <c r="AC32" s="975"/>
      <c r="AD32" s="1051"/>
      <c r="AE32" s="975"/>
      <c r="AF32" s="1051"/>
      <c r="AG32" s="975"/>
      <c r="AH32" s="1051"/>
      <c r="AI32" s="975"/>
      <c r="AJ32" s="1051"/>
      <c r="AK32" s="975"/>
      <c r="AL32" s="1051"/>
      <c r="AM32" s="975"/>
      <c r="AN32" s="1066"/>
      <c r="AO32" s="1552"/>
      <c r="AP32" s="1052"/>
      <c r="AQ32" s="1552"/>
      <c r="AR32" s="1069"/>
      <c r="AS32" s="1578"/>
      <c r="AV32"/>
      <c r="AX32"/>
    </row>
    <row r="33" spans="2:50" ht="9" customHeight="1" x14ac:dyDescent="0.4">
      <c r="B33" s="1577"/>
      <c r="C33" s="1552"/>
      <c r="D33" s="1048"/>
      <c r="E33" s="975"/>
      <c r="F33" s="1039"/>
      <c r="G33" s="975"/>
      <c r="H33" s="1048"/>
      <c r="I33" s="975"/>
      <c r="J33" s="1039"/>
      <c r="K33" s="975"/>
      <c r="L33" s="1048"/>
      <c r="M33" s="975"/>
      <c r="N33" s="1039"/>
      <c r="O33" s="975"/>
      <c r="P33" s="1126"/>
      <c r="Q33" s="975"/>
      <c r="R33" s="1126"/>
      <c r="S33" s="975"/>
      <c r="T33" s="1126"/>
      <c r="U33" s="975"/>
      <c r="V33" s="1126"/>
      <c r="W33" s="975"/>
      <c r="X33" s="1126"/>
      <c r="Y33" s="975"/>
      <c r="Z33" s="1126"/>
      <c r="AA33" s="975"/>
      <c r="AB33" s="1051"/>
      <c r="AC33" s="975"/>
      <c r="AD33" s="1051"/>
      <c r="AE33" s="975"/>
      <c r="AF33" s="1051"/>
      <c r="AG33" s="975"/>
      <c r="AH33" s="1051"/>
      <c r="AI33" s="975"/>
      <c r="AJ33" s="1051"/>
      <c r="AK33" s="975"/>
      <c r="AL33" s="1051"/>
      <c r="AM33" s="975"/>
      <c r="AN33" s="1066"/>
      <c r="AO33" s="1552"/>
      <c r="AP33" s="1053"/>
      <c r="AQ33" s="1552"/>
      <c r="AR33" s="1069"/>
      <c r="AS33" s="1578"/>
      <c r="AV33"/>
      <c r="AX33"/>
    </row>
    <row r="34" spans="2:50" ht="9" customHeight="1" x14ac:dyDescent="0.4">
      <c r="B34" s="1577"/>
      <c r="C34" s="1552"/>
      <c r="D34" s="1034"/>
      <c r="E34" s="975"/>
      <c r="F34" s="1039"/>
      <c r="G34" s="975"/>
      <c r="H34" s="1034"/>
      <c r="I34" s="975"/>
      <c r="J34" s="1039"/>
      <c r="K34" s="975"/>
      <c r="L34" s="1034"/>
      <c r="M34" s="975"/>
      <c r="N34" s="1039"/>
      <c r="O34" s="975"/>
      <c r="P34" s="1126"/>
      <c r="Q34" s="975"/>
      <c r="R34" s="1126"/>
      <c r="S34" s="975"/>
      <c r="T34" s="1126"/>
      <c r="U34" s="975"/>
      <c r="V34" s="1126"/>
      <c r="W34" s="975"/>
      <c r="X34" s="1126"/>
      <c r="Y34" s="975"/>
      <c r="Z34" s="1126"/>
      <c r="AA34" s="975"/>
      <c r="AB34" s="1052"/>
      <c r="AC34" s="975"/>
      <c r="AD34" s="1052"/>
      <c r="AE34" s="975"/>
      <c r="AF34" s="1052"/>
      <c r="AG34" s="975"/>
      <c r="AH34" s="1052"/>
      <c r="AI34" s="975"/>
      <c r="AJ34" s="1052"/>
      <c r="AK34" s="975"/>
      <c r="AL34" s="1052"/>
      <c r="AM34" s="975"/>
      <c r="AN34" s="1095"/>
      <c r="AO34" s="1552"/>
      <c r="AP34" s="1053"/>
      <c r="AQ34" s="1552"/>
      <c r="AR34" s="1048"/>
      <c r="AS34" s="1578"/>
      <c r="AV34"/>
      <c r="AX34"/>
    </row>
    <row r="35" spans="2:50" ht="9" customHeight="1" x14ac:dyDescent="0.4">
      <c r="B35" s="1577"/>
      <c r="C35" s="1552"/>
      <c r="D35" s="1050"/>
      <c r="E35" s="975"/>
      <c r="F35" s="1050"/>
      <c r="G35" s="975"/>
      <c r="H35" s="1050"/>
      <c r="I35" s="975"/>
      <c r="J35" s="1050"/>
      <c r="K35" s="975"/>
      <c r="L35" s="1050"/>
      <c r="M35" s="975"/>
      <c r="N35" s="1050"/>
      <c r="O35" s="975"/>
      <c r="P35" s="1032"/>
      <c r="Q35" s="975"/>
      <c r="R35" s="1032"/>
      <c r="S35" s="975"/>
      <c r="T35" s="1032"/>
      <c r="U35" s="975"/>
      <c r="V35" s="1032"/>
      <c r="W35" s="975"/>
      <c r="X35" s="1032"/>
      <c r="Y35" s="975"/>
      <c r="Z35" s="1032"/>
      <c r="AA35" s="975"/>
      <c r="AB35" s="1053"/>
      <c r="AC35" s="975"/>
      <c r="AD35" s="1053"/>
      <c r="AE35" s="975"/>
      <c r="AF35" s="1053"/>
      <c r="AG35" s="975"/>
      <c r="AH35" s="1053"/>
      <c r="AI35" s="975"/>
      <c r="AJ35" s="1053"/>
      <c r="AK35" s="975"/>
      <c r="AL35" s="1053"/>
      <c r="AM35" s="975"/>
      <c r="AN35" s="1095"/>
      <c r="AO35" s="1552"/>
      <c r="AP35" s="1055"/>
      <c r="AQ35" s="1552"/>
      <c r="AR35" s="1048"/>
      <c r="AS35" s="1578"/>
      <c r="AV35"/>
      <c r="AX35"/>
    </row>
    <row r="36" spans="2:50" ht="9" customHeight="1" x14ac:dyDescent="0.4">
      <c r="B36" s="1577"/>
      <c r="C36" s="1552"/>
      <c r="D36" s="1050"/>
      <c r="E36" s="975"/>
      <c r="F36" s="1050"/>
      <c r="G36" s="975"/>
      <c r="H36" s="1050"/>
      <c r="I36" s="975"/>
      <c r="J36" s="1050"/>
      <c r="K36" s="975"/>
      <c r="L36" s="1050"/>
      <c r="M36" s="975"/>
      <c r="N36" s="1050"/>
      <c r="O36" s="975"/>
      <c r="P36" s="1071"/>
      <c r="Q36" s="975"/>
      <c r="R36" s="1113"/>
      <c r="S36" s="975"/>
      <c r="T36" s="1071"/>
      <c r="U36" s="975"/>
      <c r="V36" s="1113"/>
      <c r="W36" s="975"/>
      <c r="X36" s="1113"/>
      <c r="Y36" s="975"/>
      <c r="Z36" s="1071"/>
      <c r="AA36" s="975"/>
      <c r="AB36" s="1053"/>
      <c r="AC36" s="975"/>
      <c r="AD36" s="1053"/>
      <c r="AE36" s="975"/>
      <c r="AF36" s="1053"/>
      <c r="AG36" s="975"/>
      <c r="AH36" s="1053"/>
      <c r="AI36" s="975"/>
      <c r="AJ36" s="1053"/>
      <c r="AK36" s="975"/>
      <c r="AL36" s="1053"/>
      <c r="AM36" s="975"/>
      <c r="AN36" s="1050"/>
      <c r="AO36" s="1552"/>
      <c r="AP36" s="1055"/>
      <c r="AQ36" s="1552"/>
      <c r="AR36" s="1066"/>
      <c r="AS36" s="1578"/>
      <c r="AV36"/>
      <c r="AX36"/>
    </row>
    <row r="37" spans="2:50" ht="9" customHeight="1" x14ac:dyDescent="0.4">
      <c r="B37" s="1577"/>
      <c r="C37" s="1552"/>
      <c r="D37" s="1035"/>
      <c r="E37" s="975"/>
      <c r="F37" s="1035"/>
      <c r="G37" s="975"/>
      <c r="H37" s="1035"/>
      <c r="I37" s="975"/>
      <c r="J37" s="1035"/>
      <c r="K37" s="975"/>
      <c r="L37" s="1035"/>
      <c r="M37" s="975"/>
      <c r="N37" s="1035"/>
      <c r="O37" s="975"/>
      <c r="P37" s="1071"/>
      <c r="Q37" s="975"/>
      <c r="R37" s="1113"/>
      <c r="S37" s="975"/>
      <c r="T37" s="1071"/>
      <c r="U37" s="975"/>
      <c r="V37" s="1113"/>
      <c r="W37" s="975"/>
      <c r="X37" s="1113"/>
      <c r="Y37" s="975"/>
      <c r="Z37" s="1071"/>
      <c r="AA37" s="975"/>
      <c r="AB37" s="1055"/>
      <c r="AC37" s="975"/>
      <c r="AD37" s="1055"/>
      <c r="AE37" s="975"/>
      <c r="AF37" s="1055"/>
      <c r="AG37" s="975"/>
      <c r="AH37" s="1055"/>
      <c r="AI37" s="975"/>
      <c r="AJ37" s="1055"/>
      <c r="AK37" s="975"/>
      <c r="AL37" s="1055"/>
      <c r="AM37" s="975"/>
      <c r="AN37" s="1050"/>
      <c r="AO37" s="1552"/>
      <c r="AP37" s="1056"/>
      <c r="AQ37" s="1552"/>
      <c r="AR37" s="1066"/>
      <c r="AS37" s="1578"/>
      <c r="AV37"/>
      <c r="AX37"/>
    </row>
    <row r="38" spans="2:50" ht="9" customHeight="1" x14ac:dyDescent="0.4">
      <c r="B38" s="1577"/>
      <c r="C38" s="1552"/>
      <c r="D38" s="1076"/>
      <c r="E38" s="975"/>
      <c r="F38" s="1076"/>
      <c r="G38" s="975"/>
      <c r="H38" s="1076"/>
      <c r="I38" s="975"/>
      <c r="J38" s="1076"/>
      <c r="K38" s="975"/>
      <c r="L38" s="1076"/>
      <c r="M38" s="975"/>
      <c r="N38" s="1076"/>
      <c r="O38" s="975"/>
      <c r="P38" s="1113"/>
      <c r="Q38" s="975"/>
      <c r="R38" s="1071"/>
      <c r="S38" s="975"/>
      <c r="T38" s="1113"/>
      <c r="U38" s="975"/>
      <c r="V38" s="1071"/>
      <c r="W38" s="975"/>
      <c r="X38" s="1071"/>
      <c r="Y38" s="975"/>
      <c r="Z38" s="1113"/>
      <c r="AA38" s="975"/>
      <c r="AB38" s="1055"/>
      <c r="AC38" s="975"/>
      <c r="AD38" s="1055"/>
      <c r="AE38" s="975"/>
      <c r="AF38" s="1055"/>
      <c r="AG38" s="975"/>
      <c r="AH38" s="1055"/>
      <c r="AI38" s="975"/>
      <c r="AJ38" s="1055"/>
      <c r="AK38" s="975"/>
      <c r="AL38" s="1055"/>
      <c r="AM38" s="975"/>
      <c r="AN38" s="1079"/>
      <c r="AO38" s="1552"/>
      <c r="AP38" s="1056"/>
      <c r="AQ38" s="1552"/>
      <c r="AR38" s="1030"/>
      <c r="AS38" s="1578"/>
      <c r="AV38"/>
      <c r="AX38"/>
    </row>
    <row r="39" spans="2:50" ht="9" customHeight="1" x14ac:dyDescent="0.4">
      <c r="B39" s="1577"/>
      <c r="C39" s="1552"/>
      <c r="D39" s="1076"/>
      <c r="E39" s="975"/>
      <c r="F39" s="1076"/>
      <c r="G39" s="975"/>
      <c r="H39" s="1076"/>
      <c r="I39" s="975"/>
      <c r="J39" s="1076"/>
      <c r="K39" s="975"/>
      <c r="L39" s="1076"/>
      <c r="M39" s="975"/>
      <c r="N39" s="1076"/>
      <c r="O39" s="975"/>
      <c r="P39" s="1113"/>
      <c r="Q39" s="975"/>
      <c r="R39" s="1071"/>
      <c r="S39" s="975"/>
      <c r="T39" s="1113"/>
      <c r="U39" s="975"/>
      <c r="V39" s="1071"/>
      <c r="W39" s="975"/>
      <c r="X39" s="1071"/>
      <c r="Y39" s="975"/>
      <c r="Z39" s="1113"/>
      <c r="AA39" s="975"/>
      <c r="AB39" s="1056"/>
      <c r="AC39" s="975"/>
      <c r="AD39" s="1056"/>
      <c r="AE39" s="975"/>
      <c r="AF39" s="1056"/>
      <c r="AG39" s="975"/>
      <c r="AH39" s="1056"/>
      <c r="AI39" s="975"/>
      <c r="AJ39" s="1056"/>
      <c r="AK39" s="975"/>
      <c r="AL39" s="1056"/>
      <c r="AM39" s="975"/>
      <c r="AN39" s="1079"/>
      <c r="AO39" s="1552"/>
      <c r="AP39" s="1059"/>
      <c r="AQ39" s="1552"/>
      <c r="AR39" s="1085"/>
      <c r="AS39" s="1578"/>
      <c r="AV39"/>
      <c r="AX39"/>
    </row>
    <row r="40" spans="2:50" ht="9" customHeight="1" x14ac:dyDescent="0.4">
      <c r="B40" s="1577"/>
      <c r="C40" s="1552"/>
      <c r="D40" s="1066"/>
      <c r="E40" s="975"/>
      <c r="F40" s="1053"/>
      <c r="G40" s="975"/>
      <c r="H40" s="1066"/>
      <c r="I40" s="975"/>
      <c r="J40" s="1053"/>
      <c r="K40" s="975"/>
      <c r="L40" s="1066"/>
      <c r="M40" s="975"/>
      <c r="N40" s="1053"/>
      <c r="O40" s="975"/>
      <c r="P40" s="1060"/>
      <c r="Q40" s="975"/>
      <c r="R40" s="1060"/>
      <c r="S40" s="975"/>
      <c r="T40" s="1060"/>
      <c r="U40" s="975"/>
      <c r="V40" s="1060"/>
      <c r="W40" s="975"/>
      <c r="X40" s="1060"/>
      <c r="Y40" s="975"/>
      <c r="Z40" s="1060"/>
      <c r="AA40" s="975"/>
      <c r="AB40" s="1056"/>
      <c r="AC40" s="975"/>
      <c r="AD40" s="1056"/>
      <c r="AE40" s="975"/>
      <c r="AF40" s="1056"/>
      <c r="AG40" s="975"/>
      <c r="AH40" s="1056"/>
      <c r="AI40" s="975"/>
      <c r="AJ40" s="1056"/>
      <c r="AK40" s="975"/>
      <c r="AL40" s="1056"/>
      <c r="AM40" s="975"/>
      <c r="AN40" s="1108"/>
      <c r="AO40" s="1552"/>
      <c r="AP40" s="1060"/>
      <c r="AQ40" s="1552"/>
      <c r="AR40" s="1063"/>
      <c r="AS40" s="1578"/>
      <c r="AV40"/>
      <c r="AX40"/>
    </row>
    <row r="41" spans="2:50" ht="9" customHeight="1" x14ac:dyDescent="0.4">
      <c r="B41" s="1577"/>
      <c r="C41" s="1552"/>
      <c r="D41" s="1066"/>
      <c r="E41" s="975"/>
      <c r="F41" s="1053"/>
      <c r="G41" s="975"/>
      <c r="H41" s="1066"/>
      <c r="I41" s="975"/>
      <c r="J41" s="1053"/>
      <c r="K41" s="975"/>
      <c r="L41" s="1066"/>
      <c r="M41" s="975"/>
      <c r="N41" s="1053"/>
      <c r="O41" s="975"/>
      <c r="P41" s="1060"/>
      <c r="Q41" s="975"/>
      <c r="R41" s="1060"/>
      <c r="S41" s="975"/>
      <c r="T41" s="1060"/>
      <c r="U41" s="975"/>
      <c r="V41" s="1060"/>
      <c r="W41" s="975"/>
      <c r="X41" s="1060"/>
      <c r="Y41" s="975"/>
      <c r="Z41" s="1060"/>
      <c r="AA41" s="975"/>
      <c r="AB41" s="1060"/>
      <c r="AC41" s="975"/>
      <c r="AD41" s="1059"/>
      <c r="AE41" s="975"/>
      <c r="AF41" s="1060"/>
      <c r="AG41" s="975"/>
      <c r="AH41" s="1059"/>
      <c r="AI41" s="975"/>
      <c r="AJ41" s="1059"/>
      <c r="AK41" s="975"/>
      <c r="AL41" s="1060"/>
      <c r="AM41" s="975"/>
      <c r="AN41" s="1108"/>
      <c r="AO41" s="1552"/>
      <c r="AP41" s="1060"/>
      <c r="AQ41" s="1552"/>
      <c r="AR41" s="1063"/>
      <c r="AS41" s="1578"/>
      <c r="AV41"/>
      <c r="AX41"/>
    </row>
    <row r="42" spans="2:50" ht="9" customHeight="1" x14ac:dyDescent="0.4">
      <c r="B42" s="1577"/>
      <c r="C42" s="1552"/>
      <c r="D42" s="1053"/>
      <c r="E42" s="975"/>
      <c r="F42" s="1066"/>
      <c r="G42" s="975"/>
      <c r="H42" s="1053"/>
      <c r="I42" s="975"/>
      <c r="J42" s="1066"/>
      <c r="K42" s="975"/>
      <c r="L42" s="1053"/>
      <c r="M42" s="975"/>
      <c r="N42" s="1066"/>
      <c r="O42" s="975"/>
      <c r="P42" s="1101"/>
      <c r="Q42" s="975"/>
      <c r="R42" s="1101"/>
      <c r="S42" s="975"/>
      <c r="T42" s="1101"/>
      <c r="U42" s="975"/>
      <c r="V42" s="1101"/>
      <c r="W42" s="975"/>
      <c r="X42" s="1101"/>
      <c r="Y42" s="975"/>
      <c r="Z42" s="1101"/>
      <c r="AA42" s="975"/>
      <c r="AB42" s="1060"/>
      <c r="AC42" s="975"/>
      <c r="AD42" s="1060"/>
      <c r="AE42" s="975"/>
      <c r="AF42" s="1060"/>
      <c r="AG42" s="975"/>
      <c r="AH42" s="1060"/>
      <c r="AI42" s="975"/>
      <c r="AJ42" s="1060"/>
      <c r="AK42" s="975"/>
      <c r="AL42" s="1060"/>
      <c r="AM42" s="975"/>
      <c r="AN42" s="1034"/>
      <c r="AO42" s="1552"/>
      <c r="AP42" s="1063"/>
      <c r="AQ42" s="1552"/>
      <c r="AR42" s="1042"/>
      <c r="AS42" s="1578"/>
      <c r="AV42"/>
      <c r="AX42"/>
    </row>
    <row r="43" spans="2:50" ht="9" customHeight="1" x14ac:dyDescent="0.4">
      <c r="B43" s="1577"/>
      <c r="C43" s="1552"/>
      <c r="D43" s="1053"/>
      <c r="E43" s="975"/>
      <c r="F43" s="1066"/>
      <c r="G43" s="975"/>
      <c r="H43" s="1053"/>
      <c r="I43" s="975"/>
      <c r="J43" s="1066"/>
      <c r="K43" s="975"/>
      <c r="L43" s="1053"/>
      <c r="M43" s="975"/>
      <c r="N43" s="1066"/>
      <c r="O43" s="975"/>
      <c r="P43" s="1101"/>
      <c r="Q43" s="975"/>
      <c r="R43" s="1101"/>
      <c r="S43" s="975"/>
      <c r="T43" s="1101"/>
      <c r="U43" s="975"/>
      <c r="V43" s="1101"/>
      <c r="W43" s="975"/>
      <c r="X43" s="1101"/>
      <c r="Y43" s="975"/>
      <c r="Z43" s="1101"/>
      <c r="AA43" s="975"/>
      <c r="AB43" s="1059"/>
      <c r="AC43" s="975"/>
      <c r="AD43" s="1060"/>
      <c r="AE43" s="975"/>
      <c r="AF43" s="1059"/>
      <c r="AG43" s="975"/>
      <c r="AH43" s="1060"/>
      <c r="AI43" s="975"/>
      <c r="AJ43" s="1060"/>
      <c r="AK43" s="975"/>
      <c r="AL43" s="1059"/>
      <c r="AM43" s="975"/>
      <c r="AN43" s="1092"/>
      <c r="AO43" s="1552"/>
      <c r="AP43" s="1063"/>
      <c r="AQ43" s="1552"/>
      <c r="AR43" s="1042"/>
      <c r="AS43" s="1578"/>
      <c r="AV43"/>
      <c r="AX43"/>
    </row>
    <row r="44" spans="2:50" ht="9" customHeight="1" x14ac:dyDescent="0.4">
      <c r="B44" s="1577"/>
      <c r="C44" s="1552"/>
      <c r="D44" s="1056"/>
      <c r="E44" s="975"/>
      <c r="F44" s="1033"/>
      <c r="G44" s="975"/>
      <c r="H44" s="1056"/>
      <c r="I44" s="975"/>
      <c r="J44" s="1033"/>
      <c r="K44" s="975"/>
      <c r="L44" s="1056"/>
      <c r="M44" s="975"/>
      <c r="N44" s="1033"/>
      <c r="O44" s="975"/>
      <c r="P44" s="1027"/>
      <c r="Q44" s="975"/>
      <c r="R44" s="1027"/>
      <c r="S44" s="975"/>
      <c r="T44" s="1027"/>
      <c r="U44" s="975"/>
      <c r="V44" s="1027"/>
      <c r="W44" s="975"/>
      <c r="X44" s="1027"/>
      <c r="Y44" s="975"/>
      <c r="Z44" s="1027"/>
      <c r="AA44" s="975"/>
      <c r="AB44" s="1063"/>
      <c r="AC44" s="975"/>
      <c r="AD44" s="1063"/>
      <c r="AE44" s="975"/>
      <c r="AF44" s="1063"/>
      <c r="AG44" s="975"/>
      <c r="AH44" s="1063"/>
      <c r="AI44" s="975"/>
      <c r="AJ44" s="1063"/>
      <c r="AK44" s="975"/>
      <c r="AL44" s="1063"/>
      <c r="AM44" s="975"/>
      <c r="AN44" s="1092"/>
      <c r="AO44" s="1552"/>
      <c r="AP44" s="1051"/>
      <c r="AQ44" s="1552"/>
      <c r="AR44" s="1082"/>
      <c r="AS44" s="1578"/>
      <c r="AV44"/>
      <c r="AX44"/>
    </row>
    <row r="45" spans="2:50" ht="9" customHeight="1" x14ac:dyDescent="0.4">
      <c r="B45" s="1577"/>
      <c r="C45" s="1552"/>
      <c r="D45" s="1056"/>
      <c r="E45" s="975"/>
      <c r="F45" s="1033"/>
      <c r="G45" s="975"/>
      <c r="H45" s="1056"/>
      <c r="I45" s="975"/>
      <c r="J45" s="1033"/>
      <c r="K45" s="975"/>
      <c r="L45" s="1056"/>
      <c r="M45" s="975"/>
      <c r="N45" s="1033"/>
      <c r="O45" s="975"/>
      <c r="P45" s="1027"/>
      <c r="Q45" s="975"/>
      <c r="R45" s="1027"/>
      <c r="S45" s="975"/>
      <c r="T45" s="1027"/>
      <c r="U45" s="975"/>
      <c r="V45" s="1027"/>
      <c r="W45" s="975"/>
      <c r="X45" s="1027"/>
      <c r="Y45" s="975"/>
      <c r="Z45" s="1027"/>
      <c r="AA45" s="975"/>
      <c r="AB45" s="1063"/>
      <c r="AC45" s="975"/>
      <c r="AD45" s="1063"/>
      <c r="AE45" s="975"/>
      <c r="AF45" s="1063"/>
      <c r="AG45" s="975"/>
      <c r="AH45" s="1063"/>
      <c r="AI45" s="975"/>
      <c r="AJ45" s="1063"/>
      <c r="AK45" s="975"/>
      <c r="AL45" s="1063"/>
      <c r="AM45" s="975"/>
      <c r="AN45" s="1063"/>
      <c r="AO45" s="1552"/>
      <c r="AP45" s="1051"/>
      <c r="AQ45" s="1552"/>
      <c r="AR45" s="1082"/>
      <c r="AS45" s="1578"/>
      <c r="AV45"/>
      <c r="AX45"/>
    </row>
    <row r="46" spans="2:50" ht="9" customHeight="1" x14ac:dyDescent="0.4">
      <c r="B46" s="1577"/>
      <c r="C46" s="1552"/>
      <c r="D46" s="1044"/>
      <c r="E46" s="975"/>
      <c r="F46" s="1044"/>
      <c r="G46" s="975"/>
      <c r="H46" s="1044"/>
      <c r="I46" s="975"/>
      <c r="J46" s="1044"/>
      <c r="K46" s="975"/>
      <c r="L46" s="1044"/>
      <c r="M46" s="975"/>
      <c r="N46" s="1044"/>
      <c r="O46" s="975"/>
      <c r="P46" s="1089"/>
      <c r="Q46" s="975"/>
      <c r="R46" s="1089"/>
      <c r="S46" s="975"/>
      <c r="T46" s="1089"/>
      <c r="U46" s="975"/>
      <c r="V46" s="1089"/>
      <c r="W46" s="975"/>
      <c r="X46" s="1089"/>
      <c r="Y46" s="975"/>
      <c r="Z46" s="1089"/>
      <c r="AA46" s="975"/>
      <c r="AB46" s="1064"/>
      <c r="AC46" s="975"/>
      <c r="AD46" s="1064"/>
      <c r="AE46" s="975"/>
      <c r="AF46" s="1064"/>
      <c r="AG46" s="975"/>
      <c r="AH46" s="1064"/>
      <c r="AI46" s="975"/>
      <c r="AJ46" s="1064"/>
      <c r="AK46" s="975"/>
      <c r="AL46" s="1064"/>
      <c r="AM46" s="975"/>
      <c r="AN46" s="1063"/>
      <c r="AO46" s="1552"/>
      <c r="AP46" s="1066"/>
      <c r="AQ46" s="1552"/>
      <c r="AR46" s="1060"/>
      <c r="AS46" s="1578"/>
      <c r="AV46"/>
      <c r="AX46"/>
    </row>
    <row r="47" spans="2:50" ht="9" customHeight="1" x14ac:dyDescent="0.4">
      <c r="B47" s="1577"/>
      <c r="C47" s="1552"/>
      <c r="D47" s="1033"/>
      <c r="E47" s="975"/>
      <c r="F47" s="1056"/>
      <c r="G47" s="975"/>
      <c r="H47" s="1033"/>
      <c r="I47" s="975"/>
      <c r="J47" s="1056"/>
      <c r="K47" s="975"/>
      <c r="L47" s="1033"/>
      <c r="M47" s="975"/>
      <c r="N47" s="1056"/>
      <c r="O47" s="975"/>
      <c r="P47" s="1089"/>
      <c r="Q47" s="975"/>
      <c r="R47" s="1089"/>
      <c r="S47" s="975"/>
      <c r="T47" s="1089"/>
      <c r="U47" s="975"/>
      <c r="V47" s="1089"/>
      <c r="W47" s="975"/>
      <c r="X47" s="1089"/>
      <c r="Y47" s="975"/>
      <c r="Z47" s="1089"/>
      <c r="AA47" s="975"/>
      <c r="AB47" s="1064"/>
      <c r="AC47" s="975"/>
      <c r="AD47" s="1064"/>
      <c r="AE47" s="975"/>
      <c r="AF47" s="1064"/>
      <c r="AG47" s="975"/>
      <c r="AH47" s="1064"/>
      <c r="AI47" s="975"/>
      <c r="AJ47" s="1064"/>
      <c r="AK47" s="975"/>
      <c r="AL47" s="1064"/>
      <c r="AM47" s="975"/>
      <c r="AN47" s="1027"/>
      <c r="AO47" s="1552"/>
      <c r="AP47" s="1066"/>
      <c r="AQ47" s="1552"/>
      <c r="AR47" s="1060"/>
      <c r="AS47" s="1578"/>
      <c r="AV47"/>
      <c r="AX47"/>
    </row>
    <row r="48" spans="2:50" ht="9" customHeight="1" x14ac:dyDescent="0.4">
      <c r="B48" s="1577"/>
      <c r="C48" s="1552"/>
      <c r="D48" s="1033"/>
      <c r="E48" s="975"/>
      <c r="F48" s="1056"/>
      <c r="G48" s="975"/>
      <c r="H48" s="1033"/>
      <c r="I48" s="975"/>
      <c r="J48" s="1056"/>
      <c r="K48" s="975"/>
      <c r="L48" s="1033"/>
      <c r="M48" s="975"/>
      <c r="N48" s="1056"/>
      <c r="O48" s="975"/>
      <c r="P48" s="1048"/>
      <c r="Q48" s="975"/>
      <c r="R48" s="1048"/>
      <c r="S48" s="975"/>
      <c r="T48" s="1048"/>
      <c r="U48" s="975"/>
      <c r="V48" s="1048"/>
      <c r="W48" s="975"/>
      <c r="X48" s="1048"/>
      <c r="Y48" s="975"/>
      <c r="Z48" s="1048"/>
      <c r="AA48" s="975"/>
      <c r="AB48" s="1066"/>
      <c r="AC48" s="975"/>
      <c r="AD48" s="1066"/>
      <c r="AE48" s="975"/>
      <c r="AF48" s="1066"/>
      <c r="AG48" s="975"/>
      <c r="AH48" s="1066"/>
      <c r="AI48" s="975"/>
      <c r="AJ48" s="1066"/>
      <c r="AK48" s="975"/>
      <c r="AL48" s="1066"/>
      <c r="AM48" s="975"/>
      <c r="AN48" s="1027"/>
      <c r="AO48" s="1552"/>
      <c r="AP48" s="1069"/>
      <c r="AQ48" s="1552"/>
      <c r="AR48" s="1079"/>
      <c r="AS48" s="1578"/>
      <c r="AV48"/>
      <c r="AX48"/>
    </row>
    <row r="49" spans="2:50" ht="9" customHeight="1" x14ac:dyDescent="0.4">
      <c r="B49" s="1577"/>
      <c r="C49" s="1552"/>
      <c r="D49" s="1047"/>
      <c r="E49" s="975"/>
      <c r="F49" s="1047"/>
      <c r="G49" s="975"/>
      <c r="H49" s="1047"/>
      <c r="I49" s="975"/>
      <c r="J49" s="1047"/>
      <c r="K49" s="975"/>
      <c r="L49" s="1047"/>
      <c r="M49" s="975"/>
      <c r="N49" s="1047"/>
      <c r="O49" s="975"/>
      <c r="P49" s="1048"/>
      <c r="Q49" s="975"/>
      <c r="R49" s="1048"/>
      <c r="S49" s="975"/>
      <c r="T49" s="1048"/>
      <c r="U49" s="975"/>
      <c r="V49" s="1048"/>
      <c r="W49" s="975"/>
      <c r="X49" s="1048"/>
      <c r="Y49" s="975"/>
      <c r="Z49" s="1048"/>
      <c r="AA49" s="975"/>
      <c r="AB49" s="1066"/>
      <c r="AC49" s="975"/>
      <c r="AD49" s="1066"/>
      <c r="AE49" s="975"/>
      <c r="AF49" s="1066"/>
      <c r="AG49" s="975"/>
      <c r="AH49" s="1066"/>
      <c r="AI49" s="975"/>
      <c r="AJ49" s="1066"/>
      <c r="AK49" s="975"/>
      <c r="AL49" s="1066"/>
      <c r="AM49" s="975"/>
      <c r="AN49" s="1076"/>
      <c r="AO49" s="1552"/>
      <c r="AP49" s="1069"/>
      <c r="AQ49" s="1552"/>
      <c r="AR49" s="1079"/>
      <c r="AS49" s="1578"/>
      <c r="AV49"/>
      <c r="AX49"/>
    </row>
    <row r="50" spans="2:50" ht="9" customHeight="1" x14ac:dyDescent="0.4">
      <c r="B50" s="1577"/>
      <c r="C50" s="1552"/>
      <c r="D50" s="1036"/>
      <c r="E50" s="975"/>
      <c r="F50" s="1036"/>
      <c r="G50" s="975"/>
      <c r="H50" s="1036"/>
      <c r="I50" s="975"/>
      <c r="J50" s="1036"/>
      <c r="K50" s="975"/>
      <c r="L50" s="1036"/>
      <c r="M50" s="975"/>
      <c r="N50" s="1036"/>
      <c r="O50" s="975"/>
      <c r="P50" s="1076"/>
      <c r="Q50" s="975"/>
      <c r="R50" s="1076"/>
      <c r="S50" s="975"/>
      <c r="T50" s="1076"/>
      <c r="U50" s="975"/>
      <c r="V50" s="1076"/>
      <c r="W50" s="975"/>
      <c r="X50" s="1076"/>
      <c r="Y50" s="975"/>
      <c r="Z50" s="1076"/>
      <c r="AA50" s="975"/>
      <c r="AB50" s="1068"/>
      <c r="AC50" s="975"/>
      <c r="AD50" s="1068"/>
      <c r="AE50" s="975"/>
      <c r="AF50" s="1068"/>
      <c r="AG50" s="975"/>
      <c r="AH50" s="1068"/>
      <c r="AI50" s="975"/>
      <c r="AJ50" s="1068"/>
      <c r="AK50" s="975"/>
      <c r="AL50" s="1068"/>
      <c r="AM50" s="975"/>
      <c r="AN50" s="1076"/>
      <c r="AO50" s="1552"/>
      <c r="AP50" s="1064"/>
      <c r="AQ50" s="1552"/>
      <c r="AR50" s="1039"/>
      <c r="AS50" s="1578"/>
      <c r="AV50"/>
      <c r="AX50"/>
    </row>
    <row r="51" spans="2:50" ht="9" customHeight="1" x14ac:dyDescent="0.4">
      <c r="B51" s="1577"/>
      <c r="C51" s="1552"/>
      <c r="D51" s="1119"/>
      <c r="E51" s="975"/>
      <c r="F51" s="1055"/>
      <c r="G51" s="975"/>
      <c r="H51" s="1119"/>
      <c r="I51" s="975"/>
      <c r="J51" s="1055"/>
      <c r="K51" s="975"/>
      <c r="L51" s="1119"/>
      <c r="M51" s="975"/>
      <c r="N51" s="1055"/>
      <c r="O51" s="975"/>
      <c r="P51" s="1076"/>
      <c r="Q51" s="975"/>
      <c r="R51" s="1076"/>
      <c r="S51" s="975"/>
      <c r="T51" s="1076"/>
      <c r="U51" s="975"/>
      <c r="V51" s="1076"/>
      <c r="W51" s="975"/>
      <c r="X51" s="1076"/>
      <c r="Y51" s="975"/>
      <c r="Z51" s="1076"/>
      <c r="AA51" s="975"/>
      <c r="AB51" s="1068"/>
      <c r="AC51" s="975"/>
      <c r="AD51" s="1068"/>
      <c r="AE51" s="975"/>
      <c r="AF51" s="1068"/>
      <c r="AG51" s="975"/>
      <c r="AH51" s="1068"/>
      <c r="AI51" s="975"/>
      <c r="AJ51" s="1068"/>
      <c r="AK51" s="975"/>
      <c r="AL51" s="1068"/>
      <c r="AM51" s="975"/>
      <c r="AN51" s="1048"/>
      <c r="AO51" s="1552"/>
      <c r="AP51" s="1064"/>
      <c r="AQ51" s="1552"/>
      <c r="AR51" s="1039"/>
      <c r="AS51" s="1578"/>
      <c r="AV51"/>
      <c r="AX51"/>
    </row>
    <row r="52" spans="2:50" ht="9" customHeight="1" x14ac:dyDescent="0.4">
      <c r="B52" s="1577"/>
      <c r="C52" s="1552"/>
      <c r="D52" s="1119"/>
      <c r="E52" s="975"/>
      <c r="F52" s="1055"/>
      <c r="G52" s="975"/>
      <c r="H52" s="1119"/>
      <c r="I52" s="975"/>
      <c r="J52" s="1055"/>
      <c r="K52" s="975"/>
      <c r="L52" s="1119"/>
      <c r="M52" s="975"/>
      <c r="N52" s="1055"/>
      <c r="O52" s="975"/>
      <c r="P52" s="1034"/>
      <c r="Q52" s="975"/>
      <c r="R52" s="1034"/>
      <c r="S52" s="975"/>
      <c r="T52" s="1034"/>
      <c r="U52" s="975"/>
      <c r="V52" s="1034"/>
      <c r="W52" s="975"/>
      <c r="X52" s="1034"/>
      <c r="Y52" s="975"/>
      <c r="Z52" s="1034"/>
      <c r="AA52" s="975"/>
      <c r="AB52" s="1069"/>
      <c r="AC52" s="975"/>
      <c r="AD52" s="1069"/>
      <c r="AE52" s="975"/>
      <c r="AF52" s="1069"/>
      <c r="AG52" s="975"/>
      <c r="AH52" s="1069"/>
      <c r="AI52" s="975"/>
      <c r="AJ52" s="1069"/>
      <c r="AK52" s="975"/>
      <c r="AL52" s="1069"/>
      <c r="AM52" s="975"/>
      <c r="AN52" s="1048"/>
      <c r="AO52" s="1552"/>
      <c r="AP52" s="1073"/>
      <c r="AQ52" s="1552"/>
      <c r="AR52" s="1098"/>
      <c r="AS52" s="1578"/>
      <c r="AV52"/>
      <c r="AX52"/>
    </row>
    <row r="53" spans="2:50" ht="9" customHeight="1" x14ac:dyDescent="0.4">
      <c r="B53" s="1577"/>
      <c r="C53" s="1552"/>
      <c r="D53" s="1106"/>
      <c r="E53" s="975"/>
      <c r="F53" s="1106"/>
      <c r="G53" s="975"/>
      <c r="H53" s="1106"/>
      <c r="I53" s="975"/>
      <c r="J53" s="1106"/>
      <c r="K53" s="975"/>
      <c r="L53" s="1106"/>
      <c r="M53" s="975"/>
      <c r="N53" s="1106"/>
      <c r="O53" s="975"/>
      <c r="P53" s="1063"/>
      <c r="Q53" s="975"/>
      <c r="R53" s="1063"/>
      <c r="S53" s="975"/>
      <c r="T53" s="1063"/>
      <c r="U53" s="975"/>
      <c r="V53" s="1063"/>
      <c r="W53" s="975"/>
      <c r="X53" s="1063"/>
      <c r="Y53" s="975"/>
      <c r="Z53" s="1063"/>
      <c r="AA53" s="975"/>
      <c r="AB53" s="1069"/>
      <c r="AC53" s="975"/>
      <c r="AD53" s="1069"/>
      <c r="AE53" s="975"/>
      <c r="AF53" s="1069"/>
      <c r="AG53" s="975"/>
      <c r="AH53" s="1069"/>
      <c r="AI53" s="975"/>
      <c r="AJ53" s="1069"/>
      <c r="AK53" s="975"/>
      <c r="AL53" s="1069"/>
      <c r="AM53" s="975"/>
      <c r="AN53" s="1089"/>
      <c r="AO53" s="1552"/>
      <c r="AP53" s="1068"/>
      <c r="AQ53" s="1552"/>
      <c r="AR53" s="1055"/>
      <c r="AS53" s="1578"/>
      <c r="AV53"/>
      <c r="AX53"/>
    </row>
    <row r="54" spans="2:50" ht="9" customHeight="1" x14ac:dyDescent="0.4">
      <c r="B54" s="1577"/>
      <c r="C54" s="1552"/>
      <c r="D54" s="1106"/>
      <c r="E54" s="975"/>
      <c r="F54" s="1106"/>
      <c r="G54" s="975"/>
      <c r="H54" s="1106"/>
      <c r="I54" s="975"/>
      <c r="J54" s="1106"/>
      <c r="K54" s="975"/>
      <c r="L54" s="1106"/>
      <c r="M54" s="975"/>
      <c r="N54" s="1106"/>
      <c r="O54" s="975"/>
      <c r="P54" s="1063"/>
      <c r="Q54" s="975"/>
      <c r="R54" s="1063"/>
      <c r="S54" s="975"/>
      <c r="T54" s="1063"/>
      <c r="U54" s="975"/>
      <c r="V54" s="1063"/>
      <c r="W54" s="975"/>
      <c r="X54" s="1063"/>
      <c r="Y54" s="975"/>
      <c r="Z54" s="1063"/>
      <c r="AA54" s="975"/>
      <c r="AB54" s="1071"/>
      <c r="AC54" s="975"/>
      <c r="AD54" s="1071"/>
      <c r="AE54" s="975"/>
      <c r="AF54" s="1071"/>
      <c r="AG54" s="975"/>
      <c r="AH54" s="1071"/>
      <c r="AI54" s="975"/>
      <c r="AJ54" s="1071"/>
      <c r="AK54" s="975"/>
      <c r="AL54" s="1071"/>
      <c r="AM54" s="975"/>
      <c r="AN54" s="1089"/>
      <c r="AO54" s="1552"/>
      <c r="AP54" s="1068"/>
      <c r="AQ54" s="1552"/>
      <c r="AR54" s="1055"/>
      <c r="AS54" s="1578"/>
      <c r="AV54"/>
      <c r="AX54"/>
    </row>
    <row r="55" spans="2:50" ht="9" customHeight="1" x14ac:dyDescent="0.4">
      <c r="B55" s="1577"/>
      <c r="C55" s="1552"/>
      <c r="D55" s="1055"/>
      <c r="E55" s="975"/>
      <c r="F55" s="1119"/>
      <c r="G55" s="975"/>
      <c r="H55" s="1055"/>
      <c r="I55" s="975"/>
      <c r="J55" s="1119"/>
      <c r="K55" s="975"/>
      <c r="L55" s="1055"/>
      <c r="M55" s="975"/>
      <c r="N55" s="1119"/>
      <c r="O55" s="975"/>
      <c r="P55" s="1092"/>
      <c r="Q55" s="975"/>
      <c r="R55" s="1092"/>
      <c r="S55" s="975"/>
      <c r="T55" s="1092"/>
      <c r="U55" s="975"/>
      <c r="V55" s="1092"/>
      <c r="W55" s="975"/>
      <c r="X55" s="1092"/>
      <c r="Y55" s="975"/>
      <c r="Z55" s="1092"/>
      <c r="AA55" s="975"/>
      <c r="AB55" s="1071"/>
      <c r="AC55" s="975"/>
      <c r="AD55" s="1071"/>
      <c r="AE55" s="975"/>
      <c r="AF55" s="1071"/>
      <c r="AG55" s="975"/>
      <c r="AH55" s="1071"/>
      <c r="AI55" s="975"/>
      <c r="AJ55" s="1071"/>
      <c r="AK55" s="975"/>
      <c r="AL55" s="1071"/>
      <c r="AM55" s="975"/>
      <c r="AN55" s="1060"/>
      <c r="AO55" s="1552"/>
      <c r="AP55" s="1071"/>
      <c r="AQ55" s="1552"/>
      <c r="AR55" s="1076"/>
      <c r="AS55" s="1578"/>
      <c r="AV55"/>
      <c r="AX55"/>
    </row>
    <row r="56" spans="2:50" ht="9" customHeight="1" x14ac:dyDescent="0.4">
      <c r="B56" s="1577"/>
      <c r="C56" s="1552"/>
      <c r="D56" s="1055"/>
      <c r="E56" s="975"/>
      <c r="F56" s="1119"/>
      <c r="G56" s="975"/>
      <c r="H56" s="1055"/>
      <c r="I56" s="975"/>
      <c r="J56" s="1119"/>
      <c r="K56" s="975"/>
      <c r="L56" s="1055"/>
      <c r="M56" s="975"/>
      <c r="N56" s="1119"/>
      <c r="O56" s="975"/>
      <c r="P56" s="1092"/>
      <c r="Q56" s="975"/>
      <c r="R56" s="1092"/>
      <c r="S56" s="975"/>
      <c r="T56" s="1092"/>
      <c r="U56" s="975"/>
      <c r="V56" s="1092"/>
      <c r="W56" s="975"/>
      <c r="X56" s="1092"/>
      <c r="Y56" s="975"/>
      <c r="Z56" s="1092"/>
      <c r="AA56" s="975"/>
      <c r="AB56" s="1073"/>
      <c r="AC56" s="975"/>
      <c r="AD56" s="1073"/>
      <c r="AE56" s="975"/>
      <c r="AF56" s="1073"/>
      <c r="AG56" s="975"/>
      <c r="AH56" s="1073"/>
      <c r="AI56" s="975"/>
      <c r="AJ56" s="1073"/>
      <c r="AK56" s="975"/>
      <c r="AL56" s="1073"/>
      <c r="AM56" s="975"/>
      <c r="AN56" s="1060"/>
      <c r="AO56" s="1552"/>
      <c r="AP56" s="1071"/>
      <c r="AQ56" s="1552"/>
      <c r="AR56" s="1076"/>
      <c r="AS56" s="1578"/>
      <c r="AV56"/>
      <c r="AX56"/>
    </row>
    <row r="57" spans="2:50" ht="9" customHeight="1" x14ac:dyDescent="0.4">
      <c r="B57" s="1577"/>
      <c r="C57" s="1552"/>
      <c r="D57" s="1073"/>
      <c r="E57" s="975"/>
      <c r="F57" s="1073"/>
      <c r="G57" s="975"/>
      <c r="H57" s="1073"/>
      <c r="I57" s="975"/>
      <c r="J57" s="1073"/>
      <c r="K57" s="975"/>
      <c r="L57" s="1073"/>
      <c r="M57" s="975"/>
      <c r="N57" s="1073"/>
      <c r="O57" s="975"/>
      <c r="P57" s="1050"/>
      <c r="Q57" s="975"/>
      <c r="R57" s="1050"/>
      <c r="S57" s="975"/>
      <c r="T57" s="1050"/>
      <c r="U57" s="975"/>
      <c r="V57" s="1050"/>
      <c r="W57" s="975"/>
      <c r="X57" s="1050"/>
      <c r="Y57" s="975"/>
      <c r="Z57" s="1050"/>
      <c r="AA57" s="975"/>
      <c r="AB57" s="1076"/>
      <c r="AC57" s="975"/>
      <c r="AD57" s="1076"/>
      <c r="AE57" s="975"/>
      <c r="AF57" s="1076"/>
      <c r="AG57" s="975"/>
      <c r="AH57" s="1076"/>
      <c r="AI57" s="975"/>
      <c r="AJ57" s="1076"/>
      <c r="AK57" s="975"/>
      <c r="AL57" s="1076"/>
      <c r="AM57" s="975"/>
      <c r="AN57" s="1071"/>
      <c r="AO57" s="1552"/>
      <c r="AP57" s="1076"/>
      <c r="AQ57" s="1552"/>
      <c r="AR57" s="1095"/>
      <c r="AS57" s="1578"/>
      <c r="AV57"/>
      <c r="AX57"/>
    </row>
    <row r="58" spans="2:50" ht="9" customHeight="1" x14ac:dyDescent="0.4">
      <c r="B58" s="1577"/>
      <c r="C58" s="1552"/>
      <c r="D58" s="1146"/>
      <c r="E58" s="975"/>
      <c r="F58" s="1063"/>
      <c r="G58" s="975"/>
      <c r="H58" s="1146"/>
      <c r="I58" s="975"/>
      <c r="J58" s="1063"/>
      <c r="K58" s="975"/>
      <c r="L58" s="1146"/>
      <c r="M58" s="975"/>
      <c r="N58" s="1063"/>
      <c r="O58" s="975"/>
      <c r="P58" s="1050"/>
      <c r="Q58" s="975"/>
      <c r="R58" s="1050"/>
      <c r="S58" s="975"/>
      <c r="T58" s="1050"/>
      <c r="U58" s="975"/>
      <c r="V58" s="1050"/>
      <c r="W58" s="975"/>
      <c r="X58" s="1050"/>
      <c r="Y58" s="975"/>
      <c r="Z58" s="1050"/>
      <c r="AA58" s="975"/>
      <c r="AB58" s="1076"/>
      <c r="AC58" s="975"/>
      <c r="AD58" s="1076"/>
      <c r="AE58" s="975"/>
      <c r="AF58" s="1076"/>
      <c r="AG58" s="975"/>
      <c r="AH58" s="1076"/>
      <c r="AI58" s="975"/>
      <c r="AJ58" s="1076"/>
      <c r="AK58" s="975"/>
      <c r="AL58" s="1076"/>
      <c r="AM58" s="975"/>
      <c r="AN58" s="1071"/>
      <c r="AO58" s="1552"/>
      <c r="AP58" s="1076"/>
      <c r="AQ58" s="1552"/>
      <c r="AR58" s="1095"/>
      <c r="AS58" s="1578"/>
      <c r="AV58"/>
      <c r="AX58"/>
    </row>
    <row r="59" spans="2:50" ht="9" customHeight="1" x14ac:dyDescent="0.4">
      <c r="B59" s="1577"/>
      <c r="C59" s="1552"/>
      <c r="D59" s="1146"/>
      <c r="E59" s="975"/>
      <c r="F59" s="1063"/>
      <c r="G59" s="975"/>
      <c r="H59" s="1146"/>
      <c r="I59" s="975"/>
      <c r="J59" s="1063"/>
      <c r="K59" s="975"/>
      <c r="L59" s="1146"/>
      <c r="M59" s="975"/>
      <c r="N59" s="1063"/>
      <c r="O59" s="975"/>
      <c r="P59" s="1079"/>
      <c r="Q59" s="975"/>
      <c r="R59" s="1079"/>
      <c r="S59" s="975"/>
      <c r="T59" s="1079"/>
      <c r="U59" s="975"/>
      <c r="V59" s="1079"/>
      <c r="W59" s="975"/>
      <c r="X59" s="1079"/>
      <c r="Y59" s="975"/>
      <c r="Z59" s="1079"/>
      <c r="AA59" s="975"/>
      <c r="AB59" s="1077"/>
      <c r="AC59" s="975"/>
      <c r="AD59" s="1077"/>
      <c r="AE59" s="975"/>
      <c r="AF59" s="1077"/>
      <c r="AG59" s="975"/>
      <c r="AH59" s="1077"/>
      <c r="AI59" s="975"/>
      <c r="AJ59" s="1077"/>
      <c r="AK59" s="975"/>
      <c r="AL59" s="1077"/>
      <c r="AM59" s="975"/>
      <c r="AN59" s="1101"/>
      <c r="AO59" s="1552"/>
      <c r="AP59" s="1079"/>
      <c r="AQ59" s="1552"/>
      <c r="AR59" s="1071"/>
      <c r="AS59" s="1578"/>
      <c r="AV59"/>
      <c r="AX59"/>
    </row>
    <row r="60" spans="2:50" ht="9" customHeight="1" x14ac:dyDescent="0.4">
      <c r="B60" s="1577"/>
      <c r="C60" s="1552"/>
      <c r="D60" s="1122"/>
      <c r="E60" s="975"/>
      <c r="F60" s="1084"/>
      <c r="G60" s="975"/>
      <c r="H60" s="1122"/>
      <c r="I60" s="975"/>
      <c r="J60" s="1084"/>
      <c r="K60" s="975"/>
      <c r="L60" s="1122"/>
      <c r="M60" s="975"/>
      <c r="N60" s="1084"/>
      <c r="O60" s="975"/>
      <c r="P60" s="1079"/>
      <c r="Q60" s="975"/>
      <c r="R60" s="1079"/>
      <c r="S60" s="975"/>
      <c r="T60" s="1079"/>
      <c r="U60" s="975"/>
      <c r="V60" s="1079"/>
      <c r="W60" s="975"/>
      <c r="X60" s="1079"/>
      <c r="Y60" s="975"/>
      <c r="Z60" s="1079"/>
      <c r="AA60" s="975"/>
      <c r="AB60" s="1077"/>
      <c r="AC60" s="975"/>
      <c r="AD60" s="1077"/>
      <c r="AE60" s="975"/>
      <c r="AF60" s="1077"/>
      <c r="AG60" s="975"/>
      <c r="AH60" s="1077"/>
      <c r="AI60" s="975"/>
      <c r="AJ60" s="1077"/>
      <c r="AK60" s="975"/>
      <c r="AL60" s="1077"/>
      <c r="AM60" s="975"/>
      <c r="AN60" s="1101"/>
      <c r="AO60" s="1552"/>
      <c r="AP60" s="1079"/>
      <c r="AQ60" s="1552"/>
      <c r="AR60" s="1071"/>
      <c r="AS60" s="1578"/>
      <c r="AV60"/>
      <c r="AX60"/>
    </row>
    <row r="61" spans="2:50" ht="9" customHeight="1" x14ac:dyDescent="0.4">
      <c r="B61" s="1577"/>
      <c r="C61" s="1552"/>
      <c r="D61" s="1122"/>
      <c r="E61" s="975"/>
      <c r="F61" s="1084"/>
      <c r="G61" s="975"/>
      <c r="H61" s="1122"/>
      <c r="I61" s="975"/>
      <c r="J61" s="1084"/>
      <c r="K61" s="975"/>
      <c r="L61" s="1122"/>
      <c r="M61" s="975"/>
      <c r="N61" s="1084"/>
      <c r="O61" s="975"/>
      <c r="P61" s="1108"/>
      <c r="Q61" s="975"/>
      <c r="R61" s="1108"/>
      <c r="S61" s="975"/>
      <c r="T61" s="1108"/>
      <c r="U61" s="975"/>
      <c r="V61" s="1108"/>
      <c r="W61" s="975"/>
      <c r="X61" s="1108"/>
      <c r="Y61" s="975"/>
      <c r="Z61" s="1108"/>
      <c r="AA61" s="975"/>
      <c r="AB61" s="1079"/>
      <c r="AC61" s="975"/>
      <c r="AD61" s="1079"/>
      <c r="AE61" s="975"/>
      <c r="AF61" s="1079"/>
      <c r="AG61" s="975"/>
      <c r="AH61" s="1079"/>
      <c r="AI61" s="975"/>
      <c r="AJ61" s="1079"/>
      <c r="AK61" s="975"/>
      <c r="AL61" s="1079"/>
      <c r="AM61" s="975"/>
      <c r="AN61" s="1032"/>
      <c r="AO61" s="1552"/>
      <c r="AP61" s="1082"/>
      <c r="AQ61" s="1552"/>
      <c r="AR61" s="1051"/>
      <c r="AS61" s="1578"/>
      <c r="AV61"/>
      <c r="AX61"/>
    </row>
    <row r="62" spans="2:50" ht="9" customHeight="1" x14ac:dyDescent="0.4">
      <c r="B62" s="1577"/>
      <c r="C62" s="1552"/>
      <c r="D62" s="1109"/>
      <c r="E62" s="975"/>
      <c r="F62" s="1097"/>
      <c r="G62" s="975"/>
      <c r="H62" s="1109"/>
      <c r="I62" s="975"/>
      <c r="J62" s="1097"/>
      <c r="K62" s="975"/>
      <c r="L62" s="1109"/>
      <c r="M62" s="975"/>
      <c r="N62" s="1097"/>
      <c r="O62" s="975"/>
      <c r="P62" s="1108"/>
      <c r="Q62" s="975"/>
      <c r="R62" s="1108"/>
      <c r="S62" s="975"/>
      <c r="T62" s="1108"/>
      <c r="U62" s="975"/>
      <c r="V62" s="1108"/>
      <c r="W62" s="975"/>
      <c r="X62" s="1108"/>
      <c r="Y62" s="975"/>
      <c r="Z62" s="1108"/>
      <c r="AA62" s="975"/>
      <c r="AB62" s="1079"/>
      <c r="AC62" s="975"/>
      <c r="AD62" s="1079"/>
      <c r="AE62" s="975"/>
      <c r="AF62" s="1079"/>
      <c r="AG62" s="975"/>
      <c r="AH62" s="1079"/>
      <c r="AI62" s="975"/>
      <c r="AJ62" s="1079"/>
      <c r="AK62" s="975"/>
      <c r="AL62" s="1079"/>
      <c r="AM62" s="975"/>
      <c r="AN62" s="1113"/>
      <c r="AO62" s="1552"/>
      <c r="AP62" s="1082"/>
      <c r="AQ62" s="1552"/>
      <c r="AR62" s="1051"/>
      <c r="AS62" s="1578"/>
      <c r="AV62"/>
      <c r="AX62"/>
    </row>
    <row r="63" spans="2:50" ht="9" customHeight="1" x14ac:dyDescent="0.4">
      <c r="B63" s="1577"/>
      <c r="C63" s="1552"/>
      <c r="D63" s="1109"/>
      <c r="E63" s="975"/>
      <c r="F63" s="1097"/>
      <c r="G63" s="975"/>
      <c r="H63" s="1109"/>
      <c r="I63" s="975"/>
      <c r="J63" s="1097"/>
      <c r="K63" s="975"/>
      <c r="L63" s="1109"/>
      <c r="M63" s="975"/>
      <c r="N63" s="1097"/>
      <c r="O63" s="975"/>
      <c r="P63" s="1028"/>
      <c r="Q63" s="975"/>
      <c r="R63" s="1028"/>
      <c r="S63" s="975"/>
      <c r="T63" s="1028"/>
      <c r="U63" s="975"/>
      <c r="V63" s="1028"/>
      <c r="W63" s="975"/>
      <c r="X63" s="1028"/>
      <c r="Y63" s="975"/>
      <c r="Z63" s="1028"/>
      <c r="AA63" s="975"/>
      <c r="AB63" s="1082"/>
      <c r="AC63" s="975"/>
      <c r="AD63" s="1082"/>
      <c r="AE63" s="975"/>
      <c r="AF63" s="1082"/>
      <c r="AG63" s="975"/>
      <c r="AH63" s="1082"/>
      <c r="AI63" s="975"/>
      <c r="AJ63" s="1082"/>
      <c r="AK63" s="975"/>
      <c r="AL63" s="1082"/>
      <c r="AM63" s="975"/>
      <c r="AN63" s="1113"/>
      <c r="AO63" s="1552"/>
      <c r="AP63" s="1077"/>
      <c r="AQ63" s="1552"/>
      <c r="AR63" s="1092"/>
      <c r="AS63" s="1578"/>
      <c r="AV63"/>
      <c r="AX63"/>
    </row>
    <row r="64" spans="2:50" ht="9" customHeight="1" x14ac:dyDescent="0.4">
      <c r="B64" s="1577"/>
      <c r="C64" s="1552"/>
      <c r="D64" s="1097"/>
      <c r="E64" s="975"/>
      <c r="F64" s="1109"/>
      <c r="G64" s="975"/>
      <c r="H64" s="1097"/>
      <c r="I64" s="975"/>
      <c r="J64" s="1109"/>
      <c r="K64" s="975"/>
      <c r="L64" s="1097"/>
      <c r="M64" s="975"/>
      <c r="N64" s="1109"/>
      <c r="O64" s="975"/>
      <c r="P64" s="1028"/>
      <c r="Q64" s="975"/>
      <c r="R64" s="1028"/>
      <c r="S64" s="975"/>
      <c r="T64" s="1028"/>
      <c r="U64" s="975"/>
      <c r="V64" s="1028"/>
      <c r="W64" s="975"/>
      <c r="X64" s="1028"/>
      <c r="Y64" s="975"/>
      <c r="Z64" s="1028"/>
      <c r="AA64" s="975"/>
      <c r="AB64" s="1082"/>
      <c r="AC64" s="975"/>
      <c r="AD64" s="1082"/>
      <c r="AE64" s="975"/>
      <c r="AF64" s="1082"/>
      <c r="AG64" s="975"/>
      <c r="AH64" s="1082"/>
      <c r="AI64" s="975"/>
      <c r="AJ64" s="1082"/>
      <c r="AK64" s="975"/>
      <c r="AL64" s="1082"/>
      <c r="AM64" s="975"/>
      <c r="AN64" s="1042"/>
      <c r="AO64" s="1552"/>
      <c r="AP64" s="1077"/>
      <c r="AQ64" s="1552"/>
      <c r="AR64" s="1092"/>
      <c r="AS64" s="1578"/>
      <c r="AV64"/>
      <c r="AX64"/>
    </row>
    <row r="65" spans="2:50" ht="9" customHeight="1" x14ac:dyDescent="0.4">
      <c r="B65" s="1577"/>
      <c r="C65" s="1552"/>
      <c r="D65" s="1097"/>
      <c r="E65" s="975"/>
      <c r="F65" s="1109"/>
      <c r="G65" s="975"/>
      <c r="H65" s="1097"/>
      <c r="I65" s="975"/>
      <c r="J65" s="1109"/>
      <c r="K65" s="975"/>
      <c r="L65" s="1097"/>
      <c r="M65" s="975"/>
      <c r="N65" s="1109"/>
      <c r="O65" s="975"/>
      <c r="P65" s="1066"/>
      <c r="Q65" s="975"/>
      <c r="R65" s="1066"/>
      <c r="S65" s="975"/>
      <c r="T65" s="1066"/>
      <c r="U65" s="975"/>
      <c r="V65" s="1066"/>
      <c r="W65" s="975"/>
      <c r="X65" s="1066"/>
      <c r="Y65" s="975"/>
      <c r="Z65" s="1066"/>
      <c r="AA65" s="975"/>
      <c r="AB65" s="1084"/>
      <c r="AC65" s="975"/>
      <c r="AD65" s="1084"/>
      <c r="AE65" s="975"/>
      <c r="AF65" s="1084"/>
      <c r="AG65" s="975"/>
      <c r="AH65" s="1084"/>
      <c r="AI65" s="975"/>
      <c r="AJ65" s="1084"/>
      <c r="AK65" s="975"/>
      <c r="AL65" s="1084"/>
      <c r="AM65" s="975"/>
      <c r="AN65" s="1042"/>
      <c r="AO65" s="1552"/>
      <c r="AP65" s="1084"/>
      <c r="AQ65" s="1552"/>
      <c r="AR65" s="1068"/>
      <c r="AS65" s="1578"/>
      <c r="AV65"/>
      <c r="AX65"/>
    </row>
    <row r="66" spans="2:50" ht="9" customHeight="1" x14ac:dyDescent="0.4">
      <c r="B66" s="1577"/>
      <c r="C66" s="1552"/>
      <c r="D66" s="1084"/>
      <c r="E66" s="975"/>
      <c r="F66" s="1122"/>
      <c r="G66" s="975"/>
      <c r="H66" s="1084"/>
      <c r="I66" s="975"/>
      <c r="J66" s="1122"/>
      <c r="K66" s="975"/>
      <c r="L66" s="1084"/>
      <c r="M66" s="975"/>
      <c r="N66" s="1122"/>
      <c r="O66" s="975"/>
      <c r="P66" s="1066"/>
      <c r="Q66" s="975"/>
      <c r="R66" s="1066"/>
      <c r="S66" s="975"/>
      <c r="T66" s="1066"/>
      <c r="U66" s="975"/>
      <c r="V66" s="1066"/>
      <c r="W66" s="975"/>
      <c r="X66" s="1066"/>
      <c r="Y66" s="975"/>
      <c r="Z66" s="1066"/>
      <c r="AA66" s="975"/>
      <c r="AB66" s="1084"/>
      <c r="AC66" s="975"/>
      <c r="AD66" s="1084"/>
      <c r="AE66" s="975"/>
      <c r="AF66" s="1084"/>
      <c r="AG66" s="975"/>
      <c r="AH66" s="1084"/>
      <c r="AI66" s="975"/>
      <c r="AJ66" s="1084"/>
      <c r="AK66" s="975"/>
      <c r="AL66" s="1084"/>
      <c r="AM66" s="975"/>
      <c r="AN66" s="1126"/>
      <c r="AO66" s="1552"/>
      <c r="AP66" s="1084"/>
      <c r="AQ66" s="1552"/>
      <c r="AR66" s="1068"/>
      <c r="AS66" s="1578"/>
      <c r="AV66"/>
      <c r="AX66"/>
    </row>
    <row r="67" spans="2:50" ht="9" customHeight="1" x14ac:dyDescent="0.4">
      <c r="B67" s="1577"/>
      <c r="C67" s="1552"/>
      <c r="D67" s="1084"/>
      <c r="E67" s="975"/>
      <c r="F67" s="1122"/>
      <c r="G67" s="975"/>
      <c r="H67" s="1084"/>
      <c r="I67" s="975"/>
      <c r="J67" s="1122"/>
      <c r="K67" s="975"/>
      <c r="L67" s="1084"/>
      <c r="M67" s="975"/>
      <c r="N67" s="1122"/>
      <c r="O67" s="975"/>
      <c r="P67" s="1095"/>
      <c r="Q67" s="975"/>
      <c r="R67" s="1095"/>
      <c r="S67" s="975"/>
      <c r="T67" s="1095"/>
      <c r="U67" s="975"/>
      <c r="V67" s="1095"/>
      <c r="W67" s="975"/>
      <c r="X67" s="1095"/>
      <c r="Y67" s="975"/>
      <c r="Z67" s="1095"/>
      <c r="AA67" s="975"/>
      <c r="AB67" s="1085"/>
      <c r="AC67" s="975"/>
      <c r="AD67" s="1085"/>
      <c r="AE67" s="975"/>
      <c r="AF67" s="1085"/>
      <c r="AG67" s="975"/>
      <c r="AH67" s="1085"/>
      <c r="AI67" s="975"/>
      <c r="AJ67" s="1085"/>
      <c r="AK67" s="975"/>
      <c r="AL67" s="1085"/>
      <c r="AM67" s="975"/>
      <c r="AN67" s="1126"/>
      <c r="AO67" s="1552"/>
      <c r="AP67" s="1085"/>
      <c r="AQ67" s="1552"/>
      <c r="AR67" s="1089"/>
      <c r="AS67" s="1578"/>
      <c r="AV67"/>
      <c r="AX67"/>
    </row>
    <row r="68" spans="2:50" ht="9" customHeight="1" x14ac:dyDescent="0.4">
      <c r="B68" s="1577"/>
      <c r="C68" s="1552"/>
      <c r="D68" s="1063"/>
      <c r="E68" s="975"/>
      <c r="F68" s="1146"/>
      <c r="G68" s="975"/>
      <c r="H68" s="1063"/>
      <c r="I68" s="975"/>
      <c r="J68" s="1146"/>
      <c r="K68" s="975"/>
      <c r="L68" s="1063"/>
      <c r="M68" s="975"/>
      <c r="N68" s="1146"/>
      <c r="O68" s="975"/>
      <c r="P68" s="1095"/>
      <c r="Q68" s="975"/>
      <c r="R68" s="1095"/>
      <c r="S68" s="975"/>
      <c r="T68" s="1095"/>
      <c r="U68" s="975"/>
      <c r="V68" s="1095"/>
      <c r="W68" s="975"/>
      <c r="X68" s="1095"/>
      <c r="Y68" s="975"/>
      <c r="Z68" s="1095"/>
      <c r="AA68" s="975"/>
      <c r="AB68" s="1089"/>
      <c r="AC68" s="975"/>
      <c r="AD68" s="1089"/>
      <c r="AE68" s="975"/>
      <c r="AF68" s="1089"/>
      <c r="AG68" s="975"/>
      <c r="AH68" s="1089"/>
      <c r="AI68" s="975"/>
      <c r="AJ68" s="1089"/>
      <c r="AK68" s="975"/>
      <c r="AL68" s="1089"/>
      <c r="AM68" s="975"/>
      <c r="AN68" s="1084"/>
      <c r="AO68" s="1552"/>
      <c r="AP68" s="1089"/>
      <c r="AQ68" s="1552"/>
      <c r="AR68" s="1089"/>
      <c r="AS68" s="1578"/>
      <c r="AV68"/>
      <c r="AX68"/>
    </row>
    <row r="69" spans="2:50" ht="9" customHeight="1" x14ac:dyDescent="0.4">
      <c r="B69" s="1577"/>
      <c r="C69" s="1552"/>
      <c r="D69" s="1063"/>
      <c r="E69" s="975"/>
      <c r="F69" s="1146"/>
      <c r="G69" s="975"/>
      <c r="H69" s="1063"/>
      <c r="I69" s="975"/>
      <c r="J69" s="1146"/>
      <c r="K69" s="975"/>
      <c r="L69" s="1063"/>
      <c r="M69" s="975"/>
      <c r="N69" s="1146"/>
      <c r="O69" s="975"/>
      <c r="P69" s="1037"/>
      <c r="Q69" s="975"/>
      <c r="R69" s="1037"/>
      <c r="S69" s="975"/>
      <c r="T69" s="1037"/>
      <c r="U69" s="975"/>
      <c r="V69" s="1037"/>
      <c r="W69" s="975"/>
      <c r="X69" s="1037"/>
      <c r="Y69" s="975"/>
      <c r="Z69" s="1037"/>
      <c r="AA69" s="975"/>
      <c r="AB69" s="1089"/>
      <c r="AC69" s="975"/>
      <c r="AD69" s="1089"/>
      <c r="AE69" s="975"/>
      <c r="AF69" s="1089"/>
      <c r="AG69" s="975"/>
      <c r="AH69" s="1089"/>
      <c r="AI69" s="975"/>
      <c r="AJ69" s="1089"/>
      <c r="AK69" s="975"/>
      <c r="AL69" s="1089"/>
      <c r="AM69" s="975"/>
      <c r="AN69" s="1084"/>
      <c r="AO69" s="1552"/>
      <c r="AP69" s="1089"/>
      <c r="AQ69" s="1552"/>
      <c r="AR69" s="1108"/>
      <c r="AS69" s="1578"/>
      <c r="AV69"/>
      <c r="AX69"/>
    </row>
    <row r="70" spans="2:50" ht="9" customHeight="1" x14ac:dyDescent="0.4">
      <c r="B70" s="1577"/>
      <c r="C70" s="1552"/>
      <c r="D70" s="1052"/>
      <c r="E70" s="975"/>
      <c r="F70" s="1052"/>
      <c r="G70" s="975"/>
      <c r="H70" s="1052"/>
      <c r="I70" s="975"/>
      <c r="J70" s="1052"/>
      <c r="K70" s="975"/>
      <c r="L70" s="1052"/>
      <c r="M70" s="975"/>
      <c r="N70" s="1052"/>
      <c r="O70" s="975"/>
      <c r="P70" s="1082"/>
      <c r="Q70" s="975"/>
      <c r="R70" s="1082"/>
      <c r="S70" s="975"/>
      <c r="T70" s="1082"/>
      <c r="U70" s="975"/>
      <c r="V70" s="1082"/>
      <c r="W70" s="975"/>
      <c r="X70" s="1082"/>
      <c r="Y70" s="975"/>
      <c r="Z70" s="1082"/>
      <c r="AA70" s="975"/>
      <c r="AB70" s="1092"/>
      <c r="AC70" s="975"/>
      <c r="AD70" s="1092"/>
      <c r="AE70" s="975"/>
      <c r="AF70" s="1092"/>
      <c r="AG70" s="975"/>
      <c r="AH70" s="1092"/>
      <c r="AI70" s="975"/>
      <c r="AJ70" s="1092"/>
      <c r="AK70" s="975"/>
      <c r="AL70" s="1092"/>
      <c r="AM70" s="975"/>
      <c r="AN70" s="1068"/>
      <c r="AO70" s="1552"/>
      <c r="AP70" s="1092"/>
      <c r="AQ70" s="1552"/>
      <c r="AR70" s="1108"/>
      <c r="AS70" s="1578"/>
      <c r="AV70"/>
      <c r="AX70"/>
    </row>
    <row r="71" spans="2:50" ht="9" customHeight="1" x14ac:dyDescent="0.4">
      <c r="B71" s="1577"/>
      <c r="C71" s="1552"/>
      <c r="D71" s="1049"/>
      <c r="E71" s="975"/>
      <c r="F71" s="1049"/>
      <c r="G71" s="975"/>
      <c r="H71" s="1049"/>
      <c r="I71" s="975"/>
      <c r="J71" s="1049"/>
      <c r="K71" s="975"/>
      <c r="L71" s="1049"/>
      <c r="M71" s="975"/>
      <c r="N71" s="1049"/>
      <c r="O71" s="975"/>
      <c r="P71" s="1082"/>
      <c r="Q71" s="975"/>
      <c r="R71" s="1082"/>
      <c r="S71" s="975"/>
      <c r="T71" s="1082"/>
      <c r="U71" s="975"/>
      <c r="V71" s="1082"/>
      <c r="W71" s="975"/>
      <c r="X71" s="1082"/>
      <c r="Y71" s="975"/>
      <c r="Z71" s="1082"/>
      <c r="AA71" s="975"/>
      <c r="AB71" s="1092"/>
      <c r="AC71" s="975"/>
      <c r="AD71" s="1092"/>
      <c r="AE71" s="975"/>
      <c r="AF71" s="1092"/>
      <c r="AG71" s="975"/>
      <c r="AH71" s="1092"/>
      <c r="AI71" s="975"/>
      <c r="AJ71" s="1092"/>
      <c r="AK71" s="975"/>
      <c r="AL71" s="1092"/>
      <c r="AM71" s="975"/>
      <c r="AN71" s="1068"/>
      <c r="AO71" s="1552"/>
      <c r="AP71" s="1092"/>
      <c r="AQ71" s="1552"/>
      <c r="AR71" s="1084"/>
      <c r="AS71" s="1578"/>
      <c r="AV71"/>
      <c r="AX71"/>
    </row>
    <row r="72" spans="2:50" ht="9" customHeight="1" x14ac:dyDescent="0.4">
      <c r="B72" s="1577"/>
      <c r="C72" s="1552"/>
      <c r="D72" s="1059"/>
      <c r="E72" s="975"/>
      <c r="F72" s="1059"/>
      <c r="G72" s="975"/>
      <c r="H72" s="1059"/>
      <c r="I72" s="975"/>
      <c r="J72" s="1059"/>
      <c r="K72" s="975"/>
      <c r="L72" s="1059"/>
      <c r="M72" s="975"/>
      <c r="N72" s="1059"/>
      <c r="O72" s="975"/>
      <c r="P72" s="1053"/>
      <c r="Q72" s="975"/>
      <c r="R72" s="1053"/>
      <c r="S72" s="975"/>
      <c r="T72" s="1053"/>
      <c r="U72" s="975"/>
      <c r="V72" s="1053"/>
      <c r="W72" s="975"/>
      <c r="X72" s="1053"/>
      <c r="Y72" s="975"/>
      <c r="Z72" s="1053"/>
      <c r="AA72" s="975"/>
      <c r="AB72" s="1095"/>
      <c r="AC72" s="975"/>
      <c r="AD72" s="1095"/>
      <c r="AE72" s="975"/>
      <c r="AF72" s="1095"/>
      <c r="AG72" s="975"/>
      <c r="AH72" s="1095"/>
      <c r="AI72" s="975"/>
      <c r="AJ72" s="1095"/>
      <c r="AK72" s="975"/>
      <c r="AL72" s="1095"/>
      <c r="AM72" s="975"/>
      <c r="AN72" s="1097"/>
      <c r="AO72" s="1552"/>
      <c r="AP72" s="1095"/>
      <c r="AQ72" s="1552"/>
      <c r="AR72" s="1084"/>
      <c r="AS72" s="1578"/>
      <c r="AV72"/>
      <c r="AX72"/>
    </row>
    <row r="73" spans="2:50" ht="9" customHeight="1" x14ac:dyDescent="0.4">
      <c r="B73" s="1577"/>
      <c r="C73" s="1552"/>
      <c r="D73" s="1082"/>
      <c r="E73" s="975"/>
      <c r="F73" s="1069"/>
      <c r="G73" s="975"/>
      <c r="H73" s="1082"/>
      <c r="I73" s="975"/>
      <c r="J73" s="1069"/>
      <c r="K73" s="975"/>
      <c r="L73" s="1082"/>
      <c r="M73" s="975"/>
      <c r="N73" s="1069"/>
      <c r="O73" s="975"/>
      <c r="P73" s="1053"/>
      <c r="Q73" s="975"/>
      <c r="R73" s="1053"/>
      <c r="S73" s="975"/>
      <c r="T73" s="1053"/>
      <c r="U73" s="975"/>
      <c r="V73" s="1053"/>
      <c r="W73" s="975"/>
      <c r="X73" s="1053"/>
      <c r="Y73" s="975"/>
      <c r="Z73" s="1053"/>
      <c r="AA73" s="975"/>
      <c r="AB73" s="1095"/>
      <c r="AC73" s="975"/>
      <c r="AD73" s="1095"/>
      <c r="AE73" s="975"/>
      <c r="AF73" s="1095"/>
      <c r="AG73" s="975"/>
      <c r="AH73" s="1095"/>
      <c r="AI73" s="975"/>
      <c r="AJ73" s="1095"/>
      <c r="AK73" s="975"/>
      <c r="AL73" s="1095"/>
      <c r="AM73" s="975"/>
      <c r="AN73" s="1097"/>
      <c r="AO73" s="1552"/>
      <c r="AP73" s="1095"/>
      <c r="AQ73" s="1552"/>
      <c r="AR73" s="1064"/>
      <c r="AS73" s="1578"/>
      <c r="AV73"/>
      <c r="AX73"/>
    </row>
    <row r="74" spans="2:50" ht="9" customHeight="1" x14ac:dyDescent="0.4">
      <c r="B74" s="1577"/>
      <c r="C74" s="1552"/>
      <c r="D74" s="1082"/>
      <c r="E74" s="975"/>
      <c r="F74" s="1069"/>
      <c r="G74" s="975"/>
      <c r="H74" s="1082"/>
      <c r="I74" s="975"/>
      <c r="J74" s="1069"/>
      <c r="K74" s="975"/>
      <c r="L74" s="1082"/>
      <c r="M74" s="975"/>
      <c r="N74" s="1069"/>
      <c r="O74" s="975"/>
      <c r="P74" s="1098"/>
      <c r="Q74" s="975"/>
      <c r="R74" s="1098"/>
      <c r="S74" s="975"/>
      <c r="T74" s="1098"/>
      <c r="U74" s="975"/>
      <c r="V74" s="1098"/>
      <c r="W74" s="975"/>
      <c r="X74" s="1098"/>
      <c r="Y74" s="975"/>
      <c r="Z74" s="1098"/>
      <c r="AA74" s="975"/>
      <c r="AB74" s="1097"/>
      <c r="AC74" s="975"/>
      <c r="AD74" s="1097"/>
      <c r="AE74" s="975"/>
      <c r="AF74" s="1097"/>
      <c r="AG74" s="975"/>
      <c r="AH74" s="1097"/>
      <c r="AI74" s="975"/>
      <c r="AJ74" s="1097"/>
      <c r="AK74" s="975"/>
      <c r="AL74" s="1097"/>
      <c r="AM74" s="975"/>
      <c r="AN74" s="1055"/>
      <c r="AO74" s="1552"/>
      <c r="AP74" s="1097"/>
      <c r="AQ74" s="1552"/>
      <c r="AR74" s="1064"/>
      <c r="AS74" s="1578"/>
      <c r="AV74"/>
      <c r="AX74"/>
    </row>
    <row r="75" spans="2:50" ht="9" customHeight="1" x14ac:dyDescent="0.4">
      <c r="B75" s="1577"/>
      <c r="C75" s="1552"/>
      <c r="D75" s="1069"/>
      <c r="E75" s="975"/>
      <c r="F75" s="1082"/>
      <c r="G75" s="975"/>
      <c r="H75" s="1069"/>
      <c r="I75" s="975"/>
      <c r="J75" s="1082"/>
      <c r="K75" s="975"/>
      <c r="L75" s="1069"/>
      <c r="M75" s="975"/>
      <c r="N75" s="1082"/>
      <c r="O75" s="975"/>
      <c r="P75" s="1069"/>
      <c r="Q75" s="975"/>
      <c r="R75" s="1069"/>
      <c r="S75" s="975"/>
      <c r="T75" s="1069"/>
      <c r="U75" s="975"/>
      <c r="V75" s="1069"/>
      <c r="W75" s="975"/>
      <c r="X75" s="1069"/>
      <c r="Y75" s="975"/>
      <c r="Z75" s="1069"/>
      <c r="AA75" s="975"/>
      <c r="AB75" s="1097"/>
      <c r="AC75" s="975"/>
      <c r="AD75" s="1097"/>
      <c r="AE75" s="975"/>
      <c r="AF75" s="1097"/>
      <c r="AG75" s="975"/>
      <c r="AH75" s="1097"/>
      <c r="AI75" s="975"/>
      <c r="AJ75" s="1097"/>
      <c r="AK75" s="975"/>
      <c r="AL75" s="1097"/>
      <c r="AM75" s="975"/>
      <c r="AN75" s="1055"/>
      <c r="AO75" s="1552"/>
      <c r="AP75" s="1097"/>
      <c r="AQ75" s="1552"/>
      <c r="AR75" s="1101"/>
      <c r="AS75" s="1578"/>
      <c r="AV75"/>
      <c r="AX75"/>
    </row>
    <row r="76" spans="2:50" ht="9" customHeight="1" x14ac:dyDescent="0.4">
      <c r="B76" s="1577"/>
      <c r="C76" s="1552"/>
      <c r="D76" s="1069"/>
      <c r="E76" s="975"/>
      <c r="F76" s="1082"/>
      <c r="G76" s="975"/>
      <c r="H76" s="1069"/>
      <c r="I76" s="975"/>
      <c r="J76" s="1082"/>
      <c r="K76" s="975"/>
      <c r="L76" s="1069"/>
      <c r="M76" s="975"/>
      <c r="N76" s="1082"/>
      <c r="O76" s="975"/>
      <c r="P76" s="1069"/>
      <c r="Q76" s="975"/>
      <c r="R76" s="1069"/>
      <c r="S76" s="975"/>
      <c r="T76" s="1069"/>
      <c r="U76" s="975"/>
      <c r="V76" s="1069"/>
      <c r="W76" s="975"/>
      <c r="X76" s="1069"/>
      <c r="Y76" s="975"/>
      <c r="Z76" s="1069"/>
      <c r="AA76" s="975"/>
      <c r="AB76" s="1098"/>
      <c r="AC76" s="975"/>
      <c r="AD76" s="1098"/>
      <c r="AE76" s="975"/>
      <c r="AF76" s="1098"/>
      <c r="AG76" s="975"/>
      <c r="AH76" s="1098"/>
      <c r="AI76" s="975"/>
      <c r="AJ76" s="1098"/>
      <c r="AK76" s="975"/>
      <c r="AL76" s="1098"/>
      <c r="AM76" s="975"/>
      <c r="AN76" s="1109"/>
      <c r="AO76" s="1552"/>
      <c r="AP76" s="1098"/>
      <c r="AQ76" s="1552"/>
      <c r="AR76" s="1101"/>
      <c r="AS76" s="1578"/>
      <c r="AV76"/>
      <c r="AX76"/>
    </row>
    <row r="77" spans="2:50" ht="9" customHeight="1" x14ac:dyDescent="0.4">
      <c r="B77" s="1577"/>
      <c r="C77" s="1552"/>
      <c r="D77" s="1092"/>
      <c r="E77" s="975"/>
      <c r="F77" s="1079"/>
      <c r="G77" s="975"/>
      <c r="H77" s="1092"/>
      <c r="I77" s="975"/>
      <c r="J77" s="1079"/>
      <c r="K77" s="975"/>
      <c r="L77" s="1092"/>
      <c r="M77" s="975"/>
      <c r="N77" s="1079"/>
      <c r="O77" s="975"/>
      <c r="P77" s="1029"/>
      <c r="Q77" s="975"/>
      <c r="R77" s="1029"/>
      <c r="S77" s="975"/>
      <c r="T77" s="1029"/>
      <c r="U77" s="975"/>
      <c r="V77" s="1029"/>
      <c r="W77" s="975"/>
      <c r="X77" s="1029"/>
      <c r="Y77" s="975"/>
      <c r="Z77" s="1029"/>
      <c r="AA77" s="975"/>
      <c r="AB77" s="1101"/>
      <c r="AC77" s="975"/>
      <c r="AD77" s="1101"/>
      <c r="AE77" s="975"/>
      <c r="AF77" s="1101"/>
      <c r="AG77" s="975"/>
      <c r="AH77" s="1101"/>
      <c r="AI77" s="975"/>
      <c r="AJ77" s="1101"/>
      <c r="AK77" s="975"/>
      <c r="AL77" s="1101"/>
      <c r="AM77" s="975"/>
      <c r="AN77" s="1109"/>
      <c r="AO77" s="1552"/>
      <c r="AP77" s="1101"/>
      <c r="AQ77" s="1552"/>
      <c r="AR77" s="1077"/>
      <c r="AS77" s="1578"/>
      <c r="AV77"/>
      <c r="AX77"/>
    </row>
    <row r="78" spans="2:50" ht="9" customHeight="1" x14ac:dyDescent="0.4">
      <c r="B78" s="1577"/>
      <c r="C78" s="1552"/>
      <c r="D78" s="1092"/>
      <c r="E78" s="975"/>
      <c r="F78" s="1079"/>
      <c r="G78" s="975"/>
      <c r="H78" s="1092"/>
      <c r="I78" s="975"/>
      <c r="J78" s="1079"/>
      <c r="K78" s="975"/>
      <c r="L78" s="1092"/>
      <c r="M78" s="975"/>
      <c r="N78" s="1079"/>
      <c r="O78" s="975"/>
      <c r="P78" s="1029"/>
      <c r="Q78" s="975"/>
      <c r="R78" s="1029"/>
      <c r="S78" s="975"/>
      <c r="T78" s="1029"/>
      <c r="U78" s="975"/>
      <c r="V78" s="1029"/>
      <c r="W78" s="975"/>
      <c r="X78" s="1029"/>
      <c r="Y78" s="975"/>
      <c r="Z78" s="1029"/>
      <c r="AA78" s="975"/>
      <c r="AB78" s="1101"/>
      <c r="AC78" s="975"/>
      <c r="AD78" s="1101"/>
      <c r="AE78" s="975"/>
      <c r="AF78" s="1101"/>
      <c r="AG78" s="975"/>
      <c r="AH78" s="1101"/>
      <c r="AI78" s="975"/>
      <c r="AJ78" s="1101"/>
      <c r="AK78" s="975"/>
      <c r="AL78" s="1101"/>
      <c r="AM78" s="975"/>
      <c r="AN78" s="1051"/>
      <c r="AO78" s="1552"/>
      <c r="AP78" s="1101"/>
      <c r="AQ78" s="1552"/>
      <c r="AR78" s="1077"/>
      <c r="AS78" s="1578"/>
      <c r="AV78"/>
      <c r="AX78"/>
    </row>
    <row r="79" spans="2:50" ht="9" customHeight="1" x14ac:dyDescent="0.4">
      <c r="B79" s="1577"/>
      <c r="C79" s="1552"/>
      <c r="D79" s="1079"/>
      <c r="E79" s="975"/>
      <c r="F79" s="1092"/>
      <c r="G79" s="975"/>
      <c r="H79" s="1079"/>
      <c r="I79" s="975"/>
      <c r="J79" s="1092"/>
      <c r="K79" s="975"/>
      <c r="L79" s="1079"/>
      <c r="M79" s="975"/>
      <c r="N79" s="1092"/>
      <c r="O79" s="975"/>
      <c r="P79" s="1041"/>
      <c r="Q79" s="975"/>
      <c r="R79" s="1041"/>
      <c r="S79" s="975"/>
      <c r="T79" s="1041"/>
      <c r="U79" s="975"/>
      <c r="V79" s="1041"/>
      <c r="W79" s="975"/>
      <c r="X79" s="1041"/>
      <c r="Y79" s="975"/>
      <c r="Z79" s="1041"/>
      <c r="AA79" s="975"/>
      <c r="AB79" s="1106"/>
      <c r="AC79" s="975"/>
      <c r="AD79" s="1106"/>
      <c r="AE79" s="975"/>
      <c r="AF79" s="1106"/>
      <c r="AG79" s="975"/>
      <c r="AH79" s="1106"/>
      <c r="AI79" s="975"/>
      <c r="AJ79" s="1106"/>
      <c r="AK79" s="975"/>
      <c r="AL79" s="1106"/>
      <c r="AM79" s="975"/>
      <c r="AN79" s="1051"/>
      <c r="AO79" s="1552"/>
      <c r="AP79" s="1106"/>
      <c r="AQ79" s="1552"/>
      <c r="AR79" s="1097"/>
      <c r="AS79" s="1578"/>
      <c r="AV79"/>
      <c r="AX79"/>
    </row>
    <row r="80" spans="2:50" ht="9" customHeight="1" x14ac:dyDescent="0.4">
      <c r="B80" s="1577"/>
      <c r="C80" s="1552"/>
      <c r="D80" s="1079"/>
      <c r="E80" s="975"/>
      <c r="F80" s="1092"/>
      <c r="G80" s="975"/>
      <c r="H80" s="1079"/>
      <c r="I80" s="975"/>
      <c r="J80" s="1092"/>
      <c r="K80" s="975"/>
      <c r="L80" s="1079"/>
      <c r="M80" s="975"/>
      <c r="N80" s="1092"/>
      <c r="O80" s="975"/>
      <c r="P80" s="1085"/>
      <c r="Q80" s="975"/>
      <c r="R80" s="1085"/>
      <c r="S80" s="975"/>
      <c r="T80" s="1085"/>
      <c r="U80" s="975"/>
      <c r="V80" s="1085"/>
      <c r="W80" s="975"/>
      <c r="X80" s="1085"/>
      <c r="Y80" s="975"/>
      <c r="Z80" s="1085"/>
      <c r="AA80" s="975"/>
      <c r="AB80" s="1106"/>
      <c r="AC80" s="975"/>
      <c r="AD80" s="1106"/>
      <c r="AE80" s="975"/>
      <c r="AF80" s="1106"/>
      <c r="AG80" s="975"/>
      <c r="AH80" s="1106"/>
      <c r="AI80" s="975"/>
      <c r="AJ80" s="1106"/>
      <c r="AK80" s="975"/>
      <c r="AL80" s="1106"/>
      <c r="AM80" s="975"/>
      <c r="AN80" s="1122"/>
      <c r="AO80" s="1552"/>
      <c r="AP80" s="1106"/>
      <c r="AQ80" s="1552"/>
      <c r="AR80" s="1097"/>
      <c r="AS80" s="1578"/>
      <c r="AV80"/>
      <c r="AX80"/>
    </row>
    <row r="81" spans="2:50" ht="9" customHeight="1" x14ac:dyDescent="0.4">
      <c r="B81" s="1577"/>
      <c r="C81" s="1552"/>
      <c r="D81" s="1126"/>
      <c r="E81" s="975"/>
      <c r="F81" s="1089"/>
      <c r="G81" s="975"/>
      <c r="H81" s="1126"/>
      <c r="I81" s="975"/>
      <c r="J81" s="1089"/>
      <c r="K81" s="975"/>
      <c r="L81" s="1126"/>
      <c r="M81" s="975"/>
      <c r="N81" s="1089"/>
      <c r="O81" s="975"/>
      <c r="P81" s="1056"/>
      <c r="Q81" s="975"/>
      <c r="R81" s="1056"/>
      <c r="S81" s="975"/>
      <c r="T81" s="1056"/>
      <c r="U81" s="975"/>
      <c r="V81" s="1056"/>
      <c r="W81" s="975"/>
      <c r="X81" s="1056"/>
      <c r="Y81" s="975"/>
      <c r="Z81" s="1056"/>
      <c r="AA81" s="975"/>
      <c r="AB81" s="1108"/>
      <c r="AC81" s="975"/>
      <c r="AD81" s="1108"/>
      <c r="AE81" s="975"/>
      <c r="AF81" s="1108"/>
      <c r="AG81" s="975"/>
      <c r="AH81" s="1108"/>
      <c r="AI81" s="975"/>
      <c r="AJ81" s="1108"/>
      <c r="AK81" s="975"/>
      <c r="AL81" s="1108"/>
      <c r="AM81" s="975"/>
      <c r="AN81" s="1122"/>
      <c r="AO81" s="1552"/>
      <c r="AP81" s="1108"/>
      <c r="AQ81" s="1552"/>
      <c r="AR81" s="1113"/>
      <c r="AS81" s="1578"/>
      <c r="AV81"/>
      <c r="AX81"/>
    </row>
    <row r="82" spans="2:50" ht="9" customHeight="1" x14ac:dyDescent="0.4">
      <c r="B82" s="1577"/>
      <c r="C82" s="1552"/>
      <c r="D82" s="1126"/>
      <c r="E82" s="975"/>
      <c r="F82" s="1089"/>
      <c r="G82" s="975"/>
      <c r="H82" s="1126"/>
      <c r="I82" s="975"/>
      <c r="J82" s="1089"/>
      <c r="K82" s="975"/>
      <c r="L82" s="1126"/>
      <c r="M82" s="975"/>
      <c r="N82" s="1089"/>
      <c r="O82" s="975"/>
      <c r="P82" s="1056"/>
      <c r="Q82" s="975"/>
      <c r="R82" s="1056"/>
      <c r="S82" s="975"/>
      <c r="T82" s="1056"/>
      <c r="U82" s="975"/>
      <c r="V82" s="1056"/>
      <c r="W82" s="975"/>
      <c r="X82" s="1056"/>
      <c r="Y82" s="975"/>
      <c r="Z82" s="1056"/>
      <c r="AA82" s="975"/>
      <c r="AB82" s="1108"/>
      <c r="AC82" s="975"/>
      <c r="AD82" s="1108"/>
      <c r="AE82" s="975"/>
      <c r="AF82" s="1108"/>
      <c r="AG82" s="975"/>
      <c r="AH82" s="1108"/>
      <c r="AI82" s="975"/>
      <c r="AJ82" s="1108"/>
      <c r="AK82" s="975"/>
      <c r="AL82" s="1108"/>
      <c r="AM82" s="975"/>
      <c r="AN82" s="1030"/>
      <c r="AO82" s="1552"/>
      <c r="AP82" s="1108"/>
      <c r="AQ82" s="1552"/>
      <c r="AR82" s="1113"/>
      <c r="AS82" s="1578"/>
      <c r="AV82"/>
      <c r="AX82"/>
    </row>
    <row r="83" spans="2:50" ht="9" customHeight="1" x14ac:dyDescent="0.4">
      <c r="B83" s="1577"/>
      <c r="C83" s="1552"/>
      <c r="D83" s="1113"/>
      <c r="E83" s="975"/>
      <c r="F83" s="1101"/>
      <c r="G83" s="975"/>
      <c r="H83" s="1113"/>
      <c r="I83" s="975"/>
      <c r="J83" s="1101"/>
      <c r="K83" s="975"/>
      <c r="L83" s="1113"/>
      <c r="M83" s="975"/>
      <c r="N83" s="1101"/>
      <c r="O83" s="975"/>
      <c r="P83" s="1073"/>
      <c r="Q83" s="975"/>
      <c r="R83" s="1073"/>
      <c r="S83" s="975"/>
      <c r="T83" s="1073"/>
      <c r="U83" s="975"/>
      <c r="V83" s="1073"/>
      <c r="W83" s="975"/>
      <c r="X83" s="1073"/>
      <c r="Y83" s="975"/>
      <c r="Z83" s="1073"/>
      <c r="AA83" s="975"/>
      <c r="AB83" s="1109"/>
      <c r="AC83" s="975"/>
      <c r="AD83" s="1109"/>
      <c r="AE83" s="975"/>
      <c r="AF83" s="1109"/>
      <c r="AG83" s="975"/>
      <c r="AH83" s="1109"/>
      <c r="AI83" s="975"/>
      <c r="AJ83" s="1109"/>
      <c r="AK83" s="975"/>
      <c r="AL83" s="1109"/>
      <c r="AM83" s="975"/>
      <c r="AN83" s="1039"/>
      <c r="AO83" s="1552"/>
      <c r="AP83" s="1109"/>
      <c r="AQ83" s="1552"/>
      <c r="AR83" s="1109"/>
      <c r="AS83" s="1578"/>
      <c r="AV83"/>
      <c r="AX83"/>
    </row>
    <row r="84" spans="2:50" ht="9" customHeight="1" x14ac:dyDescent="0.4">
      <c r="B84" s="1577"/>
      <c r="C84" s="1552"/>
      <c r="D84" s="1113"/>
      <c r="E84" s="975"/>
      <c r="F84" s="1101"/>
      <c r="G84" s="975"/>
      <c r="H84" s="1113"/>
      <c r="I84" s="975"/>
      <c r="J84" s="1101"/>
      <c r="K84" s="975"/>
      <c r="L84" s="1113"/>
      <c r="M84" s="975"/>
      <c r="N84" s="1101"/>
      <c r="O84" s="975"/>
      <c r="P84" s="1031"/>
      <c r="Q84" s="975"/>
      <c r="R84" s="1031"/>
      <c r="S84" s="975"/>
      <c r="T84" s="1031"/>
      <c r="U84" s="975"/>
      <c r="V84" s="1031"/>
      <c r="W84" s="975"/>
      <c r="X84" s="1031"/>
      <c r="Y84" s="975"/>
      <c r="Z84" s="1031"/>
      <c r="AA84" s="975"/>
      <c r="AB84" s="1109"/>
      <c r="AC84" s="975"/>
      <c r="AD84" s="1109"/>
      <c r="AE84" s="975"/>
      <c r="AF84" s="1109"/>
      <c r="AG84" s="975"/>
      <c r="AH84" s="1109"/>
      <c r="AI84" s="975"/>
      <c r="AJ84" s="1109"/>
      <c r="AK84" s="975"/>
      <c r="AL84" s="1109"/>
      <c r="AM84" s="975"/>
      <c r="AN84" s="1039"/>
      <c r="AO84" s="1552"/>
      <c r="AP84" s="1109"/>
      <c r="AQ84" s="1552"/>
      <c r="AR84" s="1109"/>
      <c r="AS84" s="1578"/>
      <c r="AV84"/>
      <c r="AX84"/>
    </row>
    <row r="85" spans="2:50" ht="9" customHeight="1" x14ac:dyDescent="0.4">
      <c r="B85" s="1577"/>
      <c r="C85" s="1552"/>
      <c r="D85" s="1101"/>
      <c r="E85" s="975"/>
      <c r="F85" s="1113"/>
      <c r="G85" s="975"/>
      <c r="H85" s="1101"/>
      <c r="I85" s="975"/>
      <c r="J85" s="1113"/>
      <c r="K85" s="975"/>
      <c r="L85" s="1101"/>
      <c r="M85" s="975"/>
      <c r="N85" s="1113"/>
      <c r="O85" s="975"/>
      <c r="P85" s="1031"/>
      <c r="Q85" s="975"/>
      <c r="R85" s="1031"/>
      <c r="S85" s="975"/>
      <c r="T85" s="1031"/>
      <c r="U85" s="975"/>
      <c r="V85" s="1031"/>
      <c r="W85" s="975"/>
      <c r="X85" s="1031"/>
      <c r="Y85" s="975"/>
      <c r="Z85" s="1031"/>
      <c r="AA85" s="975"/>
      <c r="AB85" s="1113"/>
      <c r="AC85" s="975"/>
      <c r="AD85" s="1113"/>
      <c r="AE85" s="975"/>
      <c r="AF85" s="1113"/>
      <c r="AG85" s="975"/>
      <c r="AH85" s="1113"/>
      <c r="AI85" s="975"/>
      <c r="AJ85" s="1113"/>
      <c r="AK85" s="975"/>
      <c r="AL85" s="1113"/>
      <c r="AM85" s="975"/>
      <c r="AN85" s="1064"/>
      <c r="AO85" s="1552"/>
      <c r="AP85" s="1113"/>
      <c r="AQ85" s="1552"/>
      <c r="AR85" s="1106"/>
      <c r="AS85" s="1578"/>
      <c r="AV85"/>
      <c r="AX85"/>
    </row>
    <row r="86" spans="2:50" ht="9" customHeight="1" x14ac:dyDescent="0.4">
      <c r="B86" s="1577"/>
      <c r="C86" s="1552"/>
      <c r="D86" s="1101"/>
      <c r="E86" s="975"/>
      <c r="F86" s="1113"/>
      <c r="G86" s="975"/>
      <c r="H86" s="1101"/>
      <c r="I86" s="975"/>
      <c r="J86" s="1113"/>
      <c r="K86" s="975"/>
      <c r="L86" s="1101"/>
      <c r="M86" s="975"/>
      <c r="N86" s="1113"/>
      <c r="O86" s="975"/>
      <c r="P86" s="1044"/>
      <c r="Q86" s="975"/>
      <c r="R86" s="1044"/>
      <c r="S86" s="975"/>
      <c r="T86" s="1044"/>
      <c r="U86" s="975"/>
      <c r="V86" s="1044"/>
      <c r="W86" s="975"/>
      <c r="X86" s="1044"/>
      <c r="Y86" s="975"/>
      <c r="Z86" s="1044"/>
      <c r="AA86" s="975"/>
      <c r="AB86" s="1113"/>
      <c r="AC86" s="975"/>
      <c r="AD86" s="1113"/>
      <c r="AE86" s="975"/>
      <c r="AF86" s="1113"/>
      <c r="AG86" s="975"/>
      <c r="AH86" s="1113"/>
      <c r="AI86" s="975"/>
      <c r="AJ86" s="1113"/>
      <c r="AK86" s="975"/>
      <c r="AL86" s="1113"/>
      <c r="AM86" s="975"/>
      <c r="AN86" s="1064"/>
      <c r="AO86" s="1552"/>
      <c r="AP86" s="1113"/>
      <c r="AQ86" s="1552"/>
      <c r="AR86" s="1106"/>
      <c r="AS86" s="1578"/>
      <c r="AV86"/>
      <c r="AX86"/>
    </row>
    <row r="87" spans="2:50" ht="9" customHeight="1" x14ac:dyDescent="0.4">
      <c r="B87" s="1577"/>
      <c r="C87" s="1552"/>
      <c r="D87" s="1089"/>
      <c r="E87" s="975"/>
      <c r="F87" s="1126"/>
      <c r="G87" s="975"/>
      <c r="H87" s="1089"/>
      <c r="I87" s="975"/>
      <c r="J87" s="1126"/>
      <c r="K87" s="975"/>
      <c r="L87" s="1089"/>
      <c r="M87" s="975"/>
      <c r="N87" s="1126"/>
      <c r="O87" s="975"/>
      <c r="P87" s="1059"/>
      <c r="Q87" s="975"/>
      <c r="R87" s="1059"/>
      <c r="S87" s="975"/>
      <c r="T87" s="1059"/>
      <c r="U87" s="975"/>
      <c r="V87" s="1059"/>
      <c r="W87" s="975"/>
      <c r="X87" s="1059"/>
      <c r="Y87" s="975"/>
      <c r="Z87" s="1059"/>
      <c r="AA87" s="975"/>
      <c r="AB87" s="1119"/>
      <c r="AC87" s="975"/>
      <c r="AD87" s="1119"/>
      <c r="AE87" s="975"/>
      <c r="AF87" s="1119"/>
      <c r="AG87" s="975"/>
      <c r="AH87" s="1119"/>
      <c r="AI87" s="975"/>
      <c r="AJ87" s="1119"/>
      <c r="AK87" s="975"/>
      <c r="AL87" s="1119"/>
      <c r="AM87" s="975"/>
      <c r="AN87" s="1106"/>
      <c r="AO87" s="1552"/>
      <c r="AP87" s="1119"/>
      <c r="AQ87" s="1552"/>
      <c r="AR87" s="1126"/>
      <c r="AS87" s="1578"/>
      <c r="AV87"/>
      <c r="AX87"/>
    </row>
    <row r="88" spans="2:50" ht="9" customHeight="1" x14ac:dyDescent="0.4">
      <c r="B88" s="1577"/>
      <c r="C88" s="1552"/>
      <c r="D88" s="1089"/>
      <c r="E88" s="975"/>
      <c r="F88" s="1126"/>
      <c r="G88" s="975"/>
      <c r="H88" s="1089"/>
      <c r="I88" s="975"/>
      <c r="J88" s="1126"/>
      <c r="K88" s="975"/>
      <c r="L88" s="1089"/>
      <c r="M88" s="975"/>
      <c r="N88" s="1126"/>
      <c r="O88" s="975"/>
      <c r="P88" s="1047"/>
      <c r="Q88" s="975"/>
      <c r="R88" s="1047"/>
      <c r="S88" s="975"/>
      <c r="T88" s="1047"/>
      <c r="U88" s="975"/>
      <c r="V88" s="1047"/>
      <c r="W88" s="975"/>
      <c r="X88" s="1047"/>
      <c r="Y88" s="975"/>
      <c r="Z88" s="1047"/>
      <c r="AA88" s="975"/>
      <c r="AB88" s="1119"/>
      <c r="AC88" s="975"/>
      <c r="AD88" s="1119"/>
      <c r="AE88" s="975"/>
      <c r="AF88" s="1119"/>
      <c r="AG88" s="975"/>
      <c r="AH88" s="1119"/>
      <c r="AI88" s="975"/>
      <c r="AJ88" s="1119"/>
      <c r="AK88" s="975"/>
      <c r="AL88" s="1119"/>
      <c r="AM88" s="975"/>
      <c r="AN88" s="1106"/>
      <c r="AO88" s="1552"/>
      <c r="AP88" s="1119"/>
      <c r="AQ88" s="1552"/>
      <c r="AR88" s="1126"/>
      <c r="AS88" s="1578"/>
      <c r="AV88"/>
      <c r="AX88"/>
    </row>
    <row r="89" spans="2:50" ht="9" customHeight="1" x14ac:dyDescent="0.4">
      <c r="B89" s="1577"/>
      <c r="C89" s="1552"/>
      <c r="D89" s="1098"/>
      <c r="E89" s="975"/>
      <c r="F89" s="1085"/>
      <c r="G89" s="975"/>
      <c r="H89" s="1098"/>
      <c r="I89" s="975"/>
      <c r="J89" s="1085"/>
      <c r="K89" s="975"/>
      <c r="L89" s="1098"/>
      <c r="M89" s="975"/>
      <c r="N89" s="1085"/>
      <c r="O89" s="975"/>
      <c r="P89" s="1033"/>
      <c r="Q89" s="975"/>
      <c r="R89" s="1033"/>
      <c r="S89" s="975"/>
      <c r="T89" s="1033"/>
      <c r="U89" s="975"/>
      <c r="V89" s="1033"/>
      <c r="W89" s="975"/>
      <c r="X89" s="1033"/>
      <c r="Y89" s="975"/>
      <c r="Z89" s="1033"/>
      <c r="AA89" s="975"/>
      <c r="AB89" s="1122"/>
      <c r="AC89" s="975"/>
      <c r="AD89" s="1122"/>
      <c r="AE89" s="975"/>
      <c r="AF89" s="1122"/>
      <c r="AG89" s="975"/>
      <c r="AH89" s="1122"/>
      <c r="AI89" s="975"/>
      <c r="AJ89" s="1122"/>
      <c r="AK89" s="975"/>
      <c r="AL89" s="1122"/>
      <c r="AM89" s="975"/>
      <c r="AN89" s="1077"/>
      <c r="AO89" s="1552"/>
      <c r="AP89" s="1122"/>
      <c r="AQ89" s="1552"/>
      <c r="AR89" s="1122"/>
      <c r="AS89" s="1578"/>
      <c r="AV89"/>
      <c r="AX89"/>
    </row>
    <row r="90" spans="2:50" ht="9" customHeight="1" x14ac:dyDescent="0.4">
      <c r="B90" s="1577"/>
      <c r="C90" s="1552"/>
      <c r="D90" s="1085"/>
      <c r="E90" s="975"/>
      <c r="F90" s="1098"/>
      <c r="G90" s="975"/>
      <c r="H90" s="1085"/>
      <c r="I90" s="975"/>
      <c r="J90" s="1098"/>
      <c r="K90" s="975"/>
      <c r="L90" s="1085"/>
      <c r="M90" s="975"/>
      <c r="N90" s="1098"/>
      <c r="O90" s="975"/>
      <c r="P90" s="1033"/>
      <c r="Q90" s="975"/>
      <c r="R90" s="1033"/>
      <c r="S90" s="975"/>
      <c r="T90" s="1033"/>
      <c r="U90" s="975"/>
      <c r="V90" s="1033"/>
      <c r="W90" s="975"/>
      <c r="X90" s="1033"/>
      <c r="Y90" s="975"/>
      <c r="Z90" s="1033"/>
      <c r="AA90" s="975"/>
      <c r="AB90" s="1122"/>
      <c r="AC90" s="975"/>
      <c r="AD90" s="1122"/>
      <c r="AE90" s="975"/>
      <c r="AF90" s="1122"/>
      <c r="AG90" s="975"/>
      <c r="AH90" s="1122"/>
      <c r="AI90" s="975"/>
      <c r="AJ90" s="1122"/>
      <c r="AK90" s="975"/>
      <c r="AL90" s="1122"/>
      <c r="AM90" s="975"/>
      <c r="AN90" s="1077"/>
      <c r="AO90" s="1552"/>
      <c r="AP90" s="1122"/>
      <c r="AQ90" s="1552"/>
      <c r="AR90" s="1122"/>
      <c r="AS90" s="1578"/>
      <c r="AV90"/>
      <c r="AX90"/>
    </row>
    <row r="91" spans="2:50" ht="9" customHeight="1" x14ac:dyDescent="0.4">
      <c r="B91" s="1577"/>
      <c r="C91" s="1552"/>
      <c r="D91" s="1108"/>
      <c r="E91" s="975"/>
      <c r="F91" s="1095"/>
      <c r="G91" s="975"/>
      <c r="H91" s="1108"/>
      <c r="I91" s="975"/>
      <c r="J91" s="1095"/>
      <c r="K91" s="975"/>
      <c r="L91" s="1108"/>
      <c r="M91" s="975"/>
      <c r="N91" s="1095"/>
      <c r="O91" s="975"/>
      <c r="P91" s="1049"/>
      <c r="Q91" s="975"/>
      <c r="R91" s="1049"/>
      <c r="S91" s="975"/>
      <c r="T91" s="1049"/>
      <c r="U91" s="975"/>
      <c r="V91" s="1049"/>
      <c r="W91" s="975"/>
      <c r="X91" s="1049"/>
      <c r="Y91" s="975"/>
      <c r="Z91" s="1049"/>
      <c r="AA91" s="975"/>
      <c r="AB91" s="1126"/>
      <c r="AC91" s="975"/>
      <c r="AD91" s="1126"/>
      <c r="AE91" s="975"/>
      <c r="AF91" s="1126"/>
      <c r="AG91" s="975"/>
      <c r="AH91" s="1126"/>
      <c r="AI91" s="975"/>
      <c r="AJ91" s="1126"/>
      <c r="AK91" s="975"/>
      <c r="AL91" s="1126"/>
      <c r="AM91" s="975"/>
      <c r="AN91" s="1119"/>
      <c r="AO91" s="1552"/>
      <c r="AP91" s="1126"/>
      <c r="AQ91" s="1552"/>
      <c r="AR91" s="1119"/>
      <c r="AS91" s="1578"/>
      <c r="AV91"/>
      <c r="AX91"/>
    </row>
    <row r="92" spans="2:50" ht="9" customHeight="1" x14ac:dyDescent="0.4">
      <c r="B92" s="1577"/>
      <c r="C92" s="1552"/>
      <c r="D92" s="1108"/>
      <c r="E92" s="975"/>
      <c r="F92" s="1095"/>
      <c r="G92" s="975"/>
      <c r="H92" s="1108"/>
      <c r="I92" s="975"/>
      <c r="J92" s="1095"/>
      <c r="K92" s="975"/>
      <c r="L92" s="1108"/>
      <c r="M92" s="975"/>
      <c r="N92" s="1095"/>
      <c r="O92" s="975"/>
      <c r="P92" s="1035"/>
      <c r="Q92" s="975"/>
      <c r="R92" s="1035"/>
      <c r="S92" s="975"/>
      <c r="T92" s="1035"/>
      <c r="U92" s="975"/>
      <c r="V92" s="1035"/>
      <c r="W92" s="975"/>
      <c r="X92" s="1035"/>
      <c r="Y92" s="975"/>
      <c r="Z92" s="1035"/>
      <c r="AA92" s="975"/>
      <c r="AB92" s="1126"/>
      <c r="AC92" s="975"/>
      <c r="AD92" s="1126"/>
      <c r="AE92" s="975"/>
      <c r="AF92" s="1126"/>
      <c r="AG92" s="975"/>
      <c r="AH92" s="1126"/>
      <c r="AI92" s="975"/>
      <c r="AJ92" s="1126"/>
      <c r="AK92" s="975"/>
      <c r="AL92" s="1126"/>
      <c r="AM92" s="975"/>
      <c r="AN92" s="1119"/>
      <c r="AO92" s="1552"/>
      <c r="AP92" s="1126"/>
      <c r="AQ92" s="1552"/>
      <c r="AR92" s="1119"/>
      <c r="AS92" s="1578"/>
      <c r="AV92"/>
      <c r="AX92"/>
    </row>
    <row r="93" spans="2:50" ht="9" customHeight="1" x14ac:dyDescent="0.4">
      <c r="B93" s="1577"/>
      <c r="C93" s="1552"/>
      <c r="D93" s="1095"/>
      <c r="E93" s="975"/>
      <c r="F93" s="1108"/>
      <c r="G93" s="975"/>
      <c r="H93" s="1095"/>
      <c r="I93" s="975"/>
      <c r="J93" s="1108"/>
      <c r="K93" s="975"/>
      <c r="L93" s="1095"/>
      <c r="M93" s="975"/>
      <c r="N93" s="1108"/>
      <c r="O93" s="975"/>
      <c r="P93" s="1052"/>
      <c r="Q93" s="975"/>
      <c r="R93" s="1052"/>
      <c r="S93" s="975"/>
      <c r="T93" s="1052"/>
      <c r="U93" s="975"/>
      <c r="V93" s="1052"/>
      <c r="W93" s="975"/>
      <c r="X93" s="1052"/>
      <c r="Y93" s="975"/>
      <c r="Z93" s="1052"/>
      <c r="AA93" s="975"/>
      <c r="AB93" s="1146"/>
      <c r="AC93" s="975"/>
      <c r="AD93" s="1146"/>
      <c r="AE93" s="975"/>
      <c r="AF93" s="1146"/>
      <c r="AG93" s="975"/>
      <c r="AH93" s="1146"/>
      <c r="AI93" s="975"/>
      <c r="AJ93" s="1146"/>
      <c r="AK93" s="975"/>
      <c r="AL93" s="1146"/>
      <c r="AM93" s="975"/>
      <c r="AN93" s="1146"/>
      <c r="AO93" s="1552"/>
      <c r="AP93" s="1146"/>
      <c r="AQ93" s="1552"/>
      <c r="AR93" s="1146"/>
      <c r="AS93" s="1578"/>
      <c r="AV93"/>
      <c r="AX93"/>
    </row>
    <row r="94" spans="2:50" ht="9" customHeight="1" x14ac:dyDescent="0.4">
      <c r="B94" s="1579"/>
      <c r="C94" s="1580"/>
      <c r="D94" s="1581"/>
      <c r="E94" s="1582"/>
      <c r="F94" s="1583"/>
      <c r="G94" s="1582"/>
      <c r="H94" s="1581"/>
      <c r="I94" s="1582"/>
      <c r="J94" s="1583"/>
      <c r="K94" s="1582"/>
      <c r="L94" s="1581"/>
      <c r="M94" s="1582"/>
      <c r="N94" s="1583"/>
      <c r="O94" s="1582"/>
      <c r="P94" s="1584"/>
      <c r="Q94" s="1582"/>
      <c r="R94" s="1584"/>
      <c r="S94" s="1582"/>
      <c r="T94" s="1584"/>
      <c r="U94" s="1582"/>
      <c r="V94" s="1584"/>
      <c r="W94" s="1582"/>
      <c r="X94" s="1584"/>
      <c r="Y94" s="1582"/>
      <c r="Z94" s="1584"/>
      <c r="AA94" s="1582"/>
      <c r="AB94" s="1585"/>
      <c r="AC94" s="1582"/>
      <c r="AD94" s="1585"/>
      <c r="AE94" s="1582"/>
      <c r="AF94" s="1585"/>
      <c r="AG94" s="1582"/>
      <c r="AH94" s="1585"/>
      <c r="AI94" s="1582"/>
      <c r="AJ94" s="1585"/>
      <c r="AK94" s="1582"/>
      <c r="AL94" s="1585"/>
      <c r="AM94" s="1582"/>
      <c r="AN94" s="1585"/>
      <c r="AO94" s="1580"/>
      <c r="AP94" s="1585"/>
      <c r="AQ94" s="1580"/>
      <c r="AR94" s="1585"/>
      <c r="AS94" s="1586"/>
      <c r="AV94"/>
      <c r="AX94"/>
    </row>
    <row r="95" spans="2:50" ht="9" customHeight="1" x14ac:dyDescent="0.4">
      <c r="B95" s="1569" t="s">
        <v>498</v>
      </c>
      <c r="C95" s="1570"/>
      <c r="D95" s="1587"/>
      <c r="E95" s="1572"/>
      <c r="F95" s="1588"/>
      <c r="G95" s="1572"/>
      <c r="H95" s="1587"/>
      <c r="I95" s="1572"/>
      <c r="J95" s="1588"/>
      <c r="K95" s="1572"/>
      <c r="L95" s="1587"/>
      <c r="M95" s="1572"/>
      <c r="N95" s="1588"/>
      <c r="O95" s="1572"/>
      <c r="P95" s="1589"/>
      <c r="Q95" s="1572"/>
      <c r="R95" s="1589"/>
      <c r="S95" s="1572"/>
      <c r="T95" s="1589"/>
      <c r="U95" s="1572"/>
      <c r="V95" s="1589"/>
      <c r="W95" s="1572"/>
      <c r="X95" s="1589"/>
      <c r="Y95" s="1572"/>
      <c r="Z95" s="1589"/>
      <c r="AA95" s="1572"/>
      <c r="AB95" s="1590"/>
      <c r="AC95" s="1572"/>
      <c r="AD95" s="1590"/>
      <c r="AE95" s="1572"/>
      <c r="AF95" s="1590"/>
      <c r="AG95" s="1572"/>
      <c r="AH95" s="1590"/>
      <c r="AI95" s="1572"/>
      <c r="AJ95" s="1590"/>
      <c r="AK95" s="1572"/>
      <c r="AL95" s="1590"/>
      <c r="AM95" s="1572"/>
      <c r="AN95" s="1591"/>
      <c r="AO95" s="1570"/>
      <c r="AP95" s="1590"/>
      <c r="AQ95" s="1570"/>
      <c r="AR95" s="1591"/>
      <c r="AS95" s="1576"/>
      <c r="AV95"/>
      <c r="AX95"/>
    </row>
    <row r="96" spans="2:50" ht="9" customHeight="1" x14ac:dyDescent="0.4">
      <c r="B96" s="1577"/>
      <c r="C96" s="1552"/>
      <c r="D96" s="1130"/>
      <c r="E96" s="975"/>
      <c r="F96" s="1105"/>
      <c r="G96" s="975"/>
      <c r="H96" s="1130"/>
      <c r="I96" s="975"/>
      <c r="J96" s="1105"/>
      <c r="K96" s="975"/>
      <c r="L96" s="1130"/>
      <c r="M96" s="975"/>
      <c r="N96" s="1105"/>
      <c r="O96" s="975"/>
      <c r="P96" s="1141"/>
      <c r="Q96" s="975"/>
      <c r="R96" s="1141"/>
      <c r="S96" s="975"/>
      <c r="T96" s="1141"/>
      <c r="U96" s="975"/>
      <c r="V96" s="1141"/>
      <c r="W96" s="975"/>
      <c r="X96" s="1141"/>
      <c r="Y96" s="975"/>
      <c r="Z96" s="1141"/>
      <c r="AA96" s="975"/>
      <c r="AB96" s="1040"/>
      <c r="AC96" s="975"/>
      <c r="AD96" s="1040"/>
      <c r="AE96" s="975"/>
      <c r="AF96" s="1040"/>
      <c r="AG96" s="975"/>
      <c r="AH96" s="1040"/>
      <c r="AI96" s="975"/>
      <c r="AJ96" s="1040"/>
      <c r="AK96" s="975"/>
      <c r="AL96" s="1040"/>
      <c r="AM96" s="975"/>
      <c r="AN96" s="1045"/>
      <c r="AO96" s="1552"/>
      <c r="AP96" s="1040"/>
      <c r="AQ96" s="1552"/>
      <c r="AR96" s="1045"/>
      <c r="AS96" s="1578"/>
      <c r="AV96"/>
      <c r="AX96"/>
    </row>
    <row r="97" spans="2:50" ht="9" customHeight="1" x14ac:dyDescent="0.4">
      <c r="B97" s="1577"/>
      <c r="C97" s="1552"/>
      <c r="D97" s="1118"/>
      <c r="E97" s="975"/>
      <c r="F97" s="1118"/>
      <c r="G97" s="975"/>
      <c r="H97" s="1118"/>
      <c r="I97" s="975"/>
      <c r="J97" s="1118"/>
      <c r="K97" s="975"/>
      <c r="L97" s="1118"/>
      <c r="M97" s="975"/>
      <c r="N97" s="1118"/>
      <c r="O97" s="975"/>
      <c r="P97" s="1158"/>
      <c r="Q97" s="975"/>
      <c r="R97" s="1158"/>
      <c r="S97" s="975"/>
      <c r="T97" s="1158"/>
      <c r="U97" s="975"/>
      <c r="V97" s="1158"/>
      <c r="W97" s="975"/>
      <c r="X97" s="1158"/>
      <c r="Y97" s="975"/>
      <c r="Z97" s="1158"/>
      <c r="AA97" s="975"/>
      <c r="AB97" s="1043"/>
      <c r="AC97" s="975"/>
      <c r="AD97" s="1043"/>
      <c r="AE97" s="975"/>
      <c r="AF97" s="1043"/>
      <c r="AG97" s="975"/>
      <c r="AH97" s="1043"/>
      <c r="AI97" s="975"/>
      <c r="AJ97" s="1043"/>
      <c r="AK97" s="975"/>
      <c r="AL97" s="1043"/>
      <c r="AM97" s="975"/>
      <c r="AN97" s="1061"/>
      <c r="AO97" s="1552"/>
      <c r="AP97" s="1046"/>
      <c r="AQ97" s="1552"/>
      <c r="AR97" s="1043"/>
      <c r="AS97" s="1578"/>
      <c r="AV97"/>
      <c r="AX97"/>
    </row>
    <row r="98" spans="2:50" ht="9" customHeight="1" x14ac:dyDescent="0.4">
      <c r="B98" s="1577"/>
      <c r="C98" s="1552"/>
      <c r="D98" s="1118"/>
      <c r="E98" s="975"/>
      <c r="F98" s="1118"/>
      <c r="G98" s="975"/>
      <c r="H98" s="1118"/>
      <c r="I98" s="975"/>
      <c r="J98" s="1118"/>
      <c r="K98" s="975"/>
      <c r="L98" s="1118"/>
      <c r="M98" s="975"/>
      <c r="N98" s="1118"/>
      <c r="O98" s="975"/>
      <c r="P98" s="1158"/>
      <c r="Q98" s="975"/>
      <c r="R98" s="1158"/>
      <c r="S98" s="975"/>
      <c r="T98" s="1158"/>
      <c r="U98" s="975"/>
      <c r="V98" s="1158"/>
      <c r="W98" s="975"/>
      <c r="X98" s="1158"/>
      <c r="Y98" s="975"/>
      <c r="Z98" s="1158"/>
      <c r="AA98" s="975"/>
      <c r="AB98" s="1045"/>
      <c r="AC98" s="975"/>
      <c r="AD98" s="1045"/>
      <c r="AE98" s="975"/>
      <c r="AF98" s="1045"/>
      <c r="AG98" s="975"/>
      <c r="AH98" s="1045"/>
      <c r="AI98" s="975"/>
      <c r="AJ98" s="1045"/>
      <c r="AK98" s="975"/>
      <c r="AL98" s="1045"/>
      <c r="AM98" s="975"/>
      <c r="AN98" s="1043"/>
      <c r="AO98" s="1552"/>
      <c r="AP98" s="1045"/>
      <c r="AQ98" s="1552"/>
      <c r="AR98" s="1040"/>
      <c r="AS98" s="1578"/>
      <c r="AV98"/>
      <c r="AX98"/>
    </row>
    <row r="99" spans="2:50" ht="9" customHeight="1" x14ac:dyDescent="0.4">
      <c r="B99" s="1577"/>
      <c r="C99" s="1552"/>
      <c r="D99" s="1105"/>
      <c r="E99" s="975"/>
      <c r="F99" s="1130"/>
      <c r="G99" s="975"/>
      <c r="H99" s="1105"/>
      <c r="I99" s="975"/>
      <c r="J99" s="1130"/>
      <c r="K99" s="975"/>
      <c r="L99" s="1105"/>
      <c r="M99" s="975"/>
      <c r="N99" s="1130"/>
      <c r="O99" s="975"/>
      <c r="P99" s="1128"/>
      <c r="Q99" s="975"/>
      <c r="R99" s="1128"/>
      <c r="S99" s="975"/>
      <c r="T99" s="1128"/>
      <c r="U99" s="975"/>
      <c r="V99" s="1128"/>
      <c r="W99" s="975"/>
      <c r="X99" s="1128"/>
      <c r="Y99" s="975"/>
      <c r="Z99" s="1128"/>
      <c r="AA99" s="975"/>
      <c r="AB99" s="1046"/>
      <c r="AC99" s="975"/>
      <c r="AD99" s="1046"/>
      <c r="AE99" s="975"/>
      <c r="AF99" s="1046"/>
      <c r="AG99" s="975"/>
      <c r="AH99" s="1046"/>
      <c r="AI99" s="975"/>
      <c r="AJ99" s="1046"/>
      <c r="AK99" s="975"/>
      <c r="AL99" s="1046"/>
      <c r="AM99" s="975"/>
      <c r="AN99" s="1058"/>
      <c r="AO99" s="1552"/>
      <c r="AP99" s="1043"/>
      <c r="AQ99" s="1552"/>
      <c r="AR99" s="1061"/>
      <c r="AS99" s="1578"/>
      <c r="AV99"/>
      <c r="AX99"/>
    </row>
    <row r="100" spans="2:50" ht="9" customHeight="1" x14ac:dyDescent="0.4">
      <c r="B100" s="1577"/>
      <c r="C100" s="1552"/>
      <c r="D100" s="1105"/>
      <c r="E100" s="975"/>
      <c r="F100" s="1130"/>
      <c r="G100" s="975"/>
      <c r="H100" s="1105"/>
      <c r="I100" s="975"/>
      <c r="J100" s="1130"/>
      <c r="K100" s="975"/>
      <c r="L100" s="1105"/>
      <c r="M100" s="975"/>
      <c r="N100" s="1130"/>
      <c r="O100" s="975"/>
      <c r="P100" s="1128"/>
      <c r="Q100" s="975"/>
      <c r="R100" s="1128"/>
      <c r="S100" s="975"/>
      <c r="T100" s="1128"/>
      <c r="U100" s="975"/>
      <c r="V100" s="1128"/>
      <c r="W100" s="975"/>
      <c r="X100" s="1128"/>
      <c r="Y100" s="975"/>
      <c r="Z100" s="1128"/>
      <c r="AA100" s="975"/>
      <c r="AB100" s="1054"/>
      <c r="AC100" s="975"/>
      <c r="AD100" s="1054"/>
      <c r="AE100" s="975"/>
      <c r="AF100" s="1054"/>
      <c r="AG100" s="975"/>
      <c r="AH100" s="1054"/>
      <c r="AI100" s="975"/>
      <c r="AJ100" s="1054"/>
      <c r="AK100" s="975"/>
      <c r="AL100" s="1054"/>
      <c r="AM100" s="975"/>
      <c r="AN100" s="1074"/>
      <c r="AO100" s="1552"/>
      <c r="AP100" s="1054"/>
      <c r="AQ100" s="1552"/>
      <c r="AR100" s="1038"/>
      <c r="AS100" s="1578"/>
      <c r="AV100"/>
      <c r="AX100"/>
    </row>
    <row r="101" spans="2:50" ht="9" customHeight="1" x14ac:dyDescent="0.4">
      <c r="B101" s="1577"/>
      <c r="C101" s="1552"/>
      <c r="D101" s="1111"/>
      <c r="E101" s="975"/>
      <c r="F101" s="1111"/>
      <c r="G101" s="975"/>
      <c r="H101" s="1111"/>
      <c r="I101" s="975"/>
      <c r="J101" s="1111"/>
      <c r="K101" s="975"/>
      <c r="L101" s="1111"/>
      <c r="M101" s="975"/>
      <c r="N101" s="1111"/>
      <c r="O101" s="975"/>
      <c r="P101" s="1115"/>
      <c r="Q101" s="975"/>
      <c r="R101" s="1115"/>
      <c r="S101" s="975"/>
      <c r="T101" s="1115"/>
      <c r="U101" s="975"/>
      <c r="V101" s="1115"/>
      <c r="W101" s="975"/>
      <c r="X101" s="1115"/>
      <c r="Y101" s="975"/>
      <c r="Z101" s="1115"/>
      <c r="AA101" s="975"/>
      <c r="AB101" s="1057"/>
      <c r="AC101" s="975"/>
      <c r="AD101" s="1057"/>
      <c r="AE101" s="975"/>
      <c r="AF101" s="1057"/>
      <c r="AG101" s="975"/>
      <c r="AH101" s="1057"/>
      <c r="AI101" s="975"/>
      <c r="AJ101" s="1057"/>
      <c r="AK101" s="975"/>
      <c r="AL101" s="1057"/>
      <c r="AM101" s="975"/>
      <c r="AN101" s="1040"/>
      <c r="AO101" s="1552"/>
      <c r="AP101" s="1057"/>
      <c r="AQ101" s="1552"/>
      <c r="AR101" s="1058"/>
      <c r="AS101" s="1578"/>
      <c r="AV101"/>
      <c r="AX101"/>
    </row>
    <row r="102" spans="2:50" ht="9" customHeight="1" x14ac:dyDescent="0.4">
      <c r="B102" s="1577"/>
      <c r="C102" s="1552"/>
      <c r="D102" s="1121"/>
      <c r="E102" s="975"/>
      <c r="F102" s="1121"/>
      <c r="G102" s="975"/>
      <c r="H102" s="1121"/>
      <c r="I102" s="975"/>
      <c r="J102" s="1121"/>
      <c r="K102" s="975"/>
      <c r="L102" s="1121"/>
      <c r="M102" s="975"/>
      <c r="N102" s="1121"/>
      <c r="O102" s="975"/>
      <c r="P102" s="1115"/>
      <c r="Q102" s="975"/>
      <c r="R102" s="1115"/>
      <c r="S102" s="975"/>
      <c r="T102" s="1115"/>
      <c r="U102" s="975"/>
      <c r="V102" s="1115"/>
      <c r="W102" s="975"/>
      <c r="X102" s="1115"/>
      <c r="Y102" s="975"/>
      <c r="Z102" s="1115"/>
      <c r="AA102" s="975"/>
      <c r="AB102" s="1058"/>
      <c r="AC102" s="975"/>
      <c r="AD102" s="1058"/>
      <c r="AE102" s="975"/>
      <c r="AF102" s="1058"/>
      <c r="AG102" s="975"/>
      <c r="AH102" s="1058"/>
      <c r="AI102" s="975"/>
      <c r="AJ102" s="1058"/>
      <c r="AK102" s="975"/>
      <c r="AL102" s="1058"/>
      <c r="AM102" s="975"/>
      <c r="AN102" s="1057"/>
      <c r="AO102" s="1552"/>
      <c r="AP102" s="1058"/>
      <c r="AQ102" s="1552"/>
      <c r="AR102" s="1057"/>
      <c r="AS102" s="1578"/>
      <c r="AV102"/>
      <c r="AX102"/>
    </row>
    <row r="103" spans="2:50" ht="9" customHeight="1" x14ac:dyDescent="0.4">
      <c r="B103" s="1577"/>
      <c r="C103" s="1552"/>
      <c r="D103" s="1121"/>
      <c r="E103" s="975"/>
      <c r="F103" s="1121"/>
      <c r="G103" s="975"/>
      <c r="H103" s="1121"/>
      <c r="I103" s="975"/>
      <c r="J103" s="1121"/>
      <c r="K103" s="975"/>
      <c r="L103" s="1121"/>
      <c r="M103" s="975"/>
      <c r="N103" s="1121"/>
      <c r="O103" s="975"/>
      <c r="P103" s="1103"/>
      <c r="Q103" s="975"/>
      <c r="R103" s="1103"/>
      <c r="S103" s="975"/>
      <c r="T103" s="1103"/>
      <c r="U103" s="975"/>
      <c r="V103" s="1103"/>
      <c r="W103" s="975"/>
      <c r="X103" s="1103"/>
      <c r="Y103" s="975"/>
      <c r="Z103" s="1103"/>
      <c r="AA103" s="975"/>
      <c r="AB103" s="1061"/>
      <c r="AC103" s="975"/>
      <c r="AD103" s="1061"/>
      <c r="AE103" s="975"/>
      <c r="AF103" s="1061"/>
      <c r="AG103" s="975"/>
      <c r="AH103" s="1061"/>
      <c r="AI103" s="975"/>
      <c r="AJ103" s="1061"/>
      <c r="AK103" s="975"/>
      <c r="AL103" s="1061"/>
      <c r="AM103" s="975"/>
      <c r="AN103" s="1072"/>
      <c r="AO103" s="1552"/>
      <c r="AP103" s="1061"/>
      <c r="AQ103" s="1552"/>
      <c r="AR103" s="1054"/>
      <c r="AS103" s="1578"/>
      <c r="AV103"/>
      <c r="AX103"/>
    </row>
    <row r="104" spans="2:50" ht="9" customHeight="1" x14ac:dyDescent="0.4">
      <c r="B104" s="1577"/>
      <c r="C104" s="1552"/>
      <c r="D104" s="1038"/>
      <c r="E104" s="975"/>
      <c r="F104" s="1038"/>
      <c r="G104" s="975"/>
      <c r="H104" s="1038"/>
      <c r="I104" s="975"/>
      <c r="J104" s="1038"/>
      <c r="K104" s="975"/>
      <c r="L104" s="1038"/>
      <c r="M104" s="975"/>
      <c r="N104" s="1038"/>
      <c r="O104" s="975"/>
      <c r="P104" s="1103"/>
      <c r="Q104" s="975"/>
      <c r="R104" s="1103"/>
      <c r="S104" s="975"/>
      <c r="T104" s="1103"/>
      <c r="U104" s="975"/>
      <c r="V104" s="1103"/>
      <c r="W104" s="975"/>
      <c r="X104" s="1103"/>
      <c r="Y104" s="975"/>
      <c r="Z104" s="1103"/>
      <c r="AA104" s="975"/>
      <c r="AB104" s="1062"/>
      <c r="AC104" s="975"/>
      <c r="AD104" s="1062"/>
      <c r="AE104" s="975"/>
      <c r="AF104" s="1062"/>
      <c r="AG104" s="975"/>
      <c r="AH104" s="1062"/>
      <c r="AI104" s="975"/>
      <c r="AJ104" s="1062"/>
      <c r="AK104" s="975"/>
      <c r="AL104" s="1062"/>
      <c r="AM104" s="975"/>
      <c r="AN104" s="1087"/>
      <c r="AO104" s="1552"/>
      <c r="AP104" s="1062"/>
      <c r="AQ104" s="1552"/>
      <c r="AR104" s="1074"/>
      <c r="AS104" s="1578"/>
      <c r="AV104"/>
      <c r="AX104"/>
    </row>
    <row r="105" spans="2:50" ht="9" customHeight="1" x14ac:dyDescent="0.4">
      <c r="B105" s="1577"/>
      <c r="C105" s="1552"/>
      <c r="D105" s="1065"/>
      <c r="E105" s="975"/>
      <c r="F105" s="1065"/>
      <c r="G105" s="975"/>
      <c r="H105" s="1065"/>
      <c r="I105" s="975"/>
      <c r="J105" s="1065"/>
      <c r="K105" s="975"/>
      <c r="L105" s="1065"/>
      <c r="M105" s="975"/>
      <c r="N105" s="1065"/>
      <c r="O105" s="975"/>
      <c r="P105" s="1090"/>
      <c r="Q105" s="975"/>
      <c r="R105" s="1090"/>
      <c r="S105" s="975"/>
      <c r="T105" s="1090"/>
      <c r="U105" s="975"/>
      <c r="V105" s="1090"/>
      <c r="W105" s="975"/>
      <c r="X105" s="1090"/>
      <c r="Y105" s="975"/>
      <c r="Z105" s="1090"/>
      <c r="AA105" s="975"/>
      <c r="AB105" s="1065"/>
      <c r="AC105" s="975"/>
      <c r="AD105" s="1065"/>
      <c r="AE105" s="975"/>
      <c r="AF105" s="1065"/>
      <c r="AG105" s="975"/>
      <c r="AH105" s="1065"/>
      <c r="AI105" s="975"/>
      <c r="AJ105" s="1065"/>
      <c r="AK105" s="975"/>
      <c r="AL105" s="1065"/>
      <c r="AM105" s="975"/>
      <c r="AN105" s="1038"/>
      <c r="AO105" s="1552"/>
      <c r="AP105" s="1065"/>
      <c r="AQ105" s="1552"/>
      <c r="AR105" s="1072"/>
      <c r="AS105" s="1578"/>
      <c r="AV105"/>
      <c r="AX105"/>
    </row>
    <row r="106" spans="2:50" ht="9" customHeight="1" x14ac:dyDescent="0.4">
      <c r="B106" s="1577"/>
      <c r="C106" s="1552"/>
      <c r="D106" s="1075"/>
      <c r="E106" s="975"/>
      <c r="F106" s="1062"/>
      <c r="G106" s="975"/>
      <c r="H106" s="1075"/>
      <c r="I106" s="975"/>
      <c r="J106" s="1062"/>
      <c r="K106" s="975"/>
      <c r="L106" s="1075"/>
      <c r="M106" s="975"/>
      <c r="N106" s="1062"/>
      <c r="O106" s="975"/>
      <c r="P106" s="1090"/>
      <c r="Q106" s="975"/>
      <c r="R106" s="1090"/>
      <c r="S106" s="975"/>
      <c r="T106" s="1090"/>
      <c r="U106" s="975"/>
      <c r="V106" s="1090"/>
      <c r="W106" s="975"/>
      <c r="X106" s="1090"/>
      <c r="Y106" s="975"/>
      <c r="Z106" s="1090"/>
      <c r="AA106" s="975"/>
      <c r="AB106" s="1067"/>
      <c r="AC106" s="975"/>
      <c r="AD106" s="1067"/>
      <c r="AE106" s="975"/>
      <c r="AF106" s="1067"/>
      <c r="AG106" s="975"/>
      <c r="AH106" s="1067"/>
      <c r="AI106" s="975"/>
      <c r="AJ106" s="1067"/>
      <c r="AK106" s="975"/>
      <c r="AL106" s="1067"/>
      <c r="AM106" s="975"/>
      <c r="AN106" s="1054"/>
      <c r="AO106" s="1552"/>
      <c r="AP106" s="1067"/>
      <c r="AQ106" s="1552"/>
      <c r="AR106" s="1070"/>
      <c r="AS106" s="1578"/>
      <c r="AV106"/>
      <c r="AX106"/>
    </row>
    <row r="107" spans="2:50" ht="9" customHeight="1" x14ac:dyDescent="0.4">
      <c r="B107" s="1577"/>
      <c r="C107" s="1552"/>
      <c r="D107" s="1062"/>
      <c r="E107" s="975"/>
      <c r="F107" s="1075"/>
      <c r="G107" s="975"/>
      <c r="H107" s="1062"/>
      <c r="I107" s="975"/>
      <c r="J107" s="1075"/>
      <c r="K107" s="975"/>
      <c r="L107" s="1062"/>
      <c r="M107" s="975"/>
      <c r="N107" s="1075"/>
      <c r="O107" s="975"/>
      <c r="P107" s="1162"/>
      <c r="Q107" s="975"/>
      <c r="R107" s="1162"/>
      <c r="S107" s="975"/>
      <c r="T107" s="1162"/>
      <c r="U107" s="975"/>
      <c r="V107" s="1162"/>
      <c r="W107" s="975"/>
      <c r="X107" s="1162"/>
      <c r="Y107" s="975"/>
      <c r="Z107" s="1162"/>
      <c r="AA107" s="975"/>
      <c r="AB107" s="1070"/>
      <c r="AC107" s="975"/>
      <c r="AD107" s="1070"/>
      <c r="AE107" s="975"/>
      <c r="AF107" s="1070"/>
      <c r="AG107" s="975"/>
      <c r="AH107" s="1070"/>
      <c r="AI107" s="975"/>
      <c r="AJ107" s="1070"/>
      <c r="AK107" s="975"/>
      <c r="AL107" s="1070"/>
      <c r="AM107" s="975"/>
      <c r="AN107" s="1070"/>
      <c r="AO107" s="1552"/>
      <c r="AP107" s="1072"/>
      <c r="AQ107" s="1552"/>
      <c r="AR107" s="1067"/>
      <c r="AS107" s="1578"/>
      <c r="AV107"/>
      <c r="AX107"/>
    </row>
    <row r="108" spans="2:50" ht="9" customHeight="1" x14ac:dyDescent="0.4">
      <c r="B108" s="1577"/>
      <c r="C108" s="1552"/>
      <c r="D108" s="1043"/>
      <c r="E108" s="975"/>
      <c r="F108" s="1043"/>
      <c r="G108" s="975"/>
      <c r="H108" s="1043"/>
      <c r="I108" s="975"/>
      <c r="J108" s="1043"/>
      <c r="K108" s="975"/>
      <c r="L108" s="1043"/>
      <c r="M108" s="975"/>
      <c r="N108" s="1043"/>
      <c r="O108" s="975"/>
      <c r="P108" s="1162"/>
      <c r="Q108" s="975"/>
      <c r="R108" s="1162"/>
      <c r="S108" s="975"/>
      <c r="T108" s="1162"/>
      <c r="U108" s="975"/>
      <c r="V108" s="1162"/>
      <c r="W108" s="975"/>
      <c r="X108" s="1162"/>
      <c r="Y108" s="975"/>
      <c r="Z108" s="1162"/>
      <c r="AA108" s="975"/>
      <c r="AB108" s="1072"/>
      <c r="AC108" s="975"/>
      <c r="AD108" s="1072"/>
      <c r="AE108" s="975"/>
      <c r="AF108" s="1072"/>
      <c r="AG108" s="975"/>
      <c r="AH108" s="1072"/>
      <c r="AI108" s="975"/>
      <c r="AJ108" s="1072"/>
      <c r="AK108" s="975"/>
      <c r="AL108" s="1072"/>
      <c r="AM108" s="975"/>
      <c r="AN108" s="1153"/>
      <c r="AO108" s="1552"/>
      <c r="AP108" s="1070"/>
      <c r="AQ108" s="1552"/>
      <c r="AR108" s="1087"/>
      <c r="AS108" s="1578"/>
      <c r="AV108"/>
      <c r="AX108"/>
    </row>
    <row r="109" spans="2:50" ht="9" customHeight="1" x14ac:dyDescent="0.4">
      <c r="B109" s="1577"/>
      <c r="C109" s="1552"/>
      <c r="D109" s="1100"/>
      <c r="E109" s="975"/>
      <c r="F109" s="1088"/>
      <c r="G109" s="975"/>
      <c r="H109" s="1100"/>
      <c r="I109" s="975"/>
      <c r="J109" s="1088"/>
      <c r="K109" s="975"/>
      <c r="L109" s="1100"/>
      <c r="M109" s="975"/>
      <c r="N109" s="1088"/>
      <c r="O109" s="975"/>
      <c r="P109" s="1132"/>
      <c r="Q109" s="975"/>
      <c r="R109" s="1132"/>
      <c r="S109" s="975"/>
      <c r="T109" s="1132"/>
      <c r="U109" s="975"/>
      <c r="V109" s="1132"/>
      <c r="W109" s="975"/>
      <c r="X109" s="1132"/>
      <c r="Y109" s="975"/>
      <c r="Z109" s="1132"/>
      <c r="AA109" s="975"/>
      <c r="AB109" s="1075"/>
      <c r="AC109" s="975"/>
      <c r="AD109" s="1074"/>
      <c r="AE109" s="975"/>
      <c r="AF109" s="1075"/>
      <c r="AG109" s="975"/>
      <c r="AH109" s="1074"/>
      <c r="AI109" s="975"/>
      <c r="AJ109" s="1074"/>
      <c r="AK109" s="975"/>
      <c r="AL109" s="1075"/>
      <c r="AM109" s="975"/>
      <c r="AN109" s="1086"/>
      <c r="AO109" s="1552"/>
      <c r="AP109" s="1074"/>
      <c r="AQ109" s="1552"/>
      <c r="AR109" s="1065"/>
      <c r="AS109" s="1578"/>
      <c r="AV109"/>
      <c r="AX109"/>
    </row>
    <row r="110" spans="2:50" ht="9" customHeight="1" x14ac:dyDescent="0.4">
      <c r="B110" s="1577"/>
      <c r="C110" s="1552"/>
      <c r="D110" s="1088"/>
      <c r="E110" s="975"/>
      <c r="F110" s="1100"/>
      <c r="G110" s="975"/>
      <c r="H110" s="1088"/>
      <c r="I110" s="975"/>
      <c r="J110" s="1100"/>
      <c r="K110" s="975"/>
      <c r="L110" s="1088"/>
      <c r="M110" s="975"/>
      <c r="N110" s="1100"/>
      <c r="O110" s="975"/>
      <c r="P110" s="1132"/>
      <c r="Q110" s="975"/>
      <c r="R110" s="1132"/>
      <c r="S110" s="975"/>
      <c r="T110" s="1132"/>
      <c r="U110" s="975"/>
      <c r="V110" s="1132"/>
      <c r="W110" s="975"/>
      <c r="X110" s="1132"/>
      <c r="Y110" s="975"/>
      <c r="Z110" s="1132"/>
      <c r="AA110" s="975"/>
      <c r="AB110" s="1074"/>
      <c r="AC110" s="975"/>
      <c r="AD110" s="1075"/>
      <c r="AE110" s="975"/>
      <c r="AF110" s="1074"/>
      <c r="AG110" s="975"/>
      <c r="AH110" s="1075"/>
      <c r="AI110" s="975"/>
      <c r="AJ110" s="1075"/>
      <c r="AK110" s="975"/>
      <c r="AL110" s="1074"/>
      <c r="AM110" s="975"/>
      <c r="AN110" s="1102"/>
      <c r="AO110" s="1552"/>
      <c r="AP110" s="1075"/>
      <c r="AQ110" s="1552"/>
      <c r="AR110" s="1086"/>
      <c r="AS110" s="1578"/>
      <c r="AV110"/>
      <c r="AX110"/>
    </row>
    <row r="111" spans="2:50" ht="9" customHeight="1" x14ac:dyDescent="0.4">
      <c r="B111" s="1577"/>
      <c r="C111" s="1552"/>
      <c r="D111" s="1104"/>
      <c r="E111" s="975"/>
      <c r="F111" s="1040"/>
      <c r="G111" s="975"/>
      <c r="H111" s="1104"/>
      <c r="I111" s="975"/>
      <c r="J111" s="1040"/>
      <c r="K111" s="975"/>
      <c r="L111" s="1104"/>
      <c r="M111" s="975"/>
      <c r="N111" s="1040"/>
      <c r="O111" s="975"/>
      <c r="P111" s="1093"/>
      <c r="Q111" s="975"/>
      <c r="R111" s="1093"/>
      <c r="S111" s="975"/>
      <c r="T111" s="1093"/>
      <c r="U111" s="975"/>
      <c r="V111" s="1093"/>
      <c r="W111" s="975"/>
      <c r="X111" s="1093"/>
      <c r="Y111" s="975"/>
      <c r="Z111" s="1093"/>
      <c r="AA111" s="975"/>
      <c r="AB111" s="1078"/>
      <c r="AC111" s="975"/>
      <c r="AD111" s="1078"/>
      <c r="AE111" s="975"/>
      <c r="AF111" s="1078"/>
      <c r="AG111" s="975"/>
      <c r="AH111" s="1078"/>
      <c r="AI111" s="975"/>
      <c r="AJ111" s="1078"/>
      <c r="AK111" s="975"/>
      <c r="AL111" s="1078"/>
      <c r="AM111" s="975"/>
      <c r="AN111" s="1151"/>
      <c r="AO111" s="1552"/>
      <c r="AP111" s="1078"/>
      <c r="AQ111" s="1552"/>
      <c r="AR111" s="1062"/>
      <c r="AS111" s="1578"/>
      <c r="AV111"/>
      <c r="AX111"/>
    </row>
    <row r="112" spans="2:50" ht="9" customHeight="1" x14ac:dyDescent="0.4">
      <c r="B112" s="1577"/>
      <c r="C112" s="1552"/>
      <c r="D112" s="1040"/>
      <c r="E112" s="975"/>
      <c r="F112" s="1104"/>
      <c r="G112" s="975"/>
      <c r="H112" s="1040"/>
      <c r="I112" s="975"/>
      <c r="J112" s="1104"/>
      <c r="K112" s="975"/>
      <c r="L112" s="1040"/>
      <c r="M112" s="975"/>
      <c r="N112" s="1104"/>
      <c r="O112" s="975"/>
      <c r="P112" s="1093"/>
      <c r="Q112" s="975"/>
      <c r="R112" s="1093"/>
      <c r="S112" s="975"/>
      <c r="T112" s="1093"/>
      <c r="U112" s="975"/>
      <c r="V112" s="1093"/>
      <c r="W112" s="975"/>
      <c r="X112" s="1093"/>
      <c r="Y112" s="975"/>
      <c r="Z112" s="1093"/>
      <c r="AA112" s="975"/>
      <c r="AB112" s="1081"/>
      <c r="AC112" s="975"/>
      <c r="AD112" s="1080"/>
      <c r="AE112" s="975"/>
      <c r="AF112" s="1081"/>
      <c r="AG112" s="975"/>
      <c r="AH112" s="1080"/>
      <c r="AI112" s="975"/>
      <c r="AJ112" s="1080"/>
      <c r="AK112" s="975"/>
      <c r="AL112" s="1081"/>
      <c r="AM112" s="975"/>
      <c r="AN112" s="1067"/>
      <c r="AO112" s="1552"/>
      <c r="AP112" s="1080"/>
      <c r="AQ112" s="1552"/>
      <c r="AR112" s="1083"/>
      <c r="AS112" s="1578"/>
      <c r="AV112"/>
      <c r="AX112"/>
    </row>
    <row r="113" spans="2:50" ht="9" customHeight="1" x14ac:dyDescent="0.4">
      <c r="B113" s="1577"/>
      <c r="C113" s="1552"/>
      <c r="D113" s="1114"/>
      <c r="E113" s="975"/>
      <c r="F113" s="1114"/>
      <c r="G113" s="975"/>
      <c r="H113" s="1114"/>
      <c r="I113" s="975"/>
      <c r="J113" s="1114"/>
      <c r="K113" s="975"/>
      <c r="L113" s="1114"/>
      <c r="M113" s="975"/>
      <c r="N113" s="1114"/>
      <c r="O113" s="975"/>
      <c r="P113" s="1081"/>
      <c r="Q113" s="975"/>
      <c r="R113" s="1150"/>
      <c r="S113" s="975"/>
      <c r="T113" s="1081"/>
      <c r="U113" s="975"/>
      <c r="V113" s="1150"/>
      <c r="W113" s="975"/>
      <c r="X113" s="1150"/>
      <c r="Y113" s="975"/>
      <c r="Z113" s="1081"/>
      <c r="AA113" s="975"/>
      <c r="AB113" s="1081"/>
      <c r="AC113" s="975"/>
      <c r="AD113" s="1081"/>
      <c r="AE113" s="975"/>
      <c r="AF113" s="1081"/>
      <c r="AG113" s="975"/>
      <c r="AH113" s="1081"/>
      <c r="AI113" s="975"/>
      <c r="AJ113" s="1081"/>
      <c r="AK113" s="975"/>
      <c r="AL113" s="1081"/>
      <c r="AM113" s="975"/>
      <c r="AN113" s="1099"/>
      <c r="AO113" s="1552"/>
      <c r="AP113" s="1081"/>
      <c r="AQ113" s="1552"/>
      <c r="AR113" s="1080"/>
      <c r="AS113" s="1578"/>
      <c r="AV113"/>
      <c r="AX113"/>
    </row>
    <row r="114" spans="2:50" ht="9" customHeight="1" x14ac:dyDescent="0.4">
      <c r="B114" s="1577"/>
      <c r="C114" s="1552"/>
      <c r="D114" s="1054"/>
      <c r="E114" s="975"/>
      <c r="F114" s="1054"/>
      <c r="G114" s="975"/>
      <c r="H114" s="1054"/>
      <c r="I114" s="975"/>
      <c r="J114" s="1054"/>
      <c r="K114" s="975"/>
      <c r="L114" s="1054"/>
      <c r="M114" s="975"/>
      <c r="N114" s="1054"/>
      <c r="O114" s="975"/>
      <c r="P114" s="1081"/>
      <c r="Q114" s="975"/>
      <c r="R114" s="1150"/>
      <c r="S114" s="975"/>
      <c r="T114" s="1081"/>
      <c r="U114" s="975"/>
      <c r="V114" s="1150"/>
      <c r="W114" s="975"/>
      <c r="X114" s="1150"/>
      <c r="Y114" s="975"/>
      <c r="Z114" s="1081"/>
      <c r="AA114" s="975"/>
      <c r="AB114" s="1080"/>
      <c r="AC114" s="975"/>
      <c r="AD114" s="1081"/>
      <c r="AE114" s="975"/>
      <c r="AF114" s="1080"/>
      <c r="AG114" s="975"/>
      <c r="AH114" s="1081"/>
      <c r="AI114" s="975"/>
      <c r="AJ114" s="1081"/>
      <c r="AK114" s="975"/>
      <c r="AL114" s="1080"/>
      <c r="AM114" s="975"/>
      <c r="AN114" s="1083"/>
      <c r="AO114" s="1552"/>
      <c r="AP114" s="1081"/>
      <c r="AQ114" s="1552"/>
      <c r="AR114" s="1102"/>
      <c r="AS114" s="1578"/>
      <c r="AV114"/>
      <c r="AX114"/>
    </row>
    <row r="115" spans="2:50" ht="9" customHeight="1" x14ac:dyDescent="0.4">
      <c r="B115" s="1577"/>
      <c r="C115" s="1552"/>
      <c r="D115" s="1124"/>
      <c r="E115" s="975"/>
      <c r="F115" s="1124"/>
      <c r="G115" s="975"/>
      <c r="H115" s="1124"/>
      <c r="I115" s="975"/>
      <c r="J115" s="1124"/>
      <c r="K115" s="975"/>
      <c r="L115" s="1124"/>
      <c r="M115" s="975"/>
      <c r="N115" s="1124"/>
      <c r="O115" s="975"/>
      <c r="P115" s="1150"/>
      <c r="Q115" s="975"/>
      <c r="R115" s="1081"/>
      <c r="S115" s="975"/>
      <c r="T115" s="1150"/>
      <c r="U115" s="975"/>
      <c r="V115" s="1081"/>
      <c r="W115" s="975"/>
      <c r="X115" s="1081"/>
      <c r="Y115" s="975"/>
      <c r="Z115" s="1150"/>
      <c r="AA115" s="975"/>
      <c r="AB115" s="1083"/>
      <c r="AC115" s="975"/>
      <c r="AD115" s="1083"/>
      <c r="AE115" s="975"/>
      <c r="AF115" s="1083"/>
      <c r="AG115" s="975"/>
      <c r="AH115" s="1083"/>
      <c r="AI115" s="975"/>
      <c r="AJ115" s="1083"/>
      <c r="AK115" s="975"/>
      <c r="AL115" s="1083"/>
      <c r="AM115" s="975"/>
      <c r="AN115" s="1116"/>
      <c r="AO115" s="1552"/>
      <c r="AP115" s="1083"/>
      <c r="AQ115" s="1552"/>
      <c r="AR115" s="1078"/>
      <c r="AS115" s="1578"/>
      <c r="AV115"/>
      <c r="AX115"/>
    </row>
    <row r="116" spans="2:50" ht="9" customHeight="1" x14ac:dyDescent="0.4">
      <c r="B116" s="1577"/>
      <c r="C116" s="1552"/>
      <c r="D116" s="1124"/>
      <c r="E116" s="975"/>
      <c r="F116" s="1124"/>
      <c r="G116" s="975"/>
      <c r="H116" s="1124"/>
      <c r="I116" s="975"/>
      <c r="J116" s="1124"/>
      <c r="K116" s="975"/>
      <c r="L116" s="1124"/>
      <c r="M116" s="975"/>
      <c r="N116" s="1124"/>
      <c r="O116" s="975"/>
      <c r="P116" s="1150"/>
      <c r="Q116" s="975"/>
      <c r="R116" s="1081"/>
      <c r="S116" s="975"/>
      <c r="T116" s="1150"/>
      <c r="U116" s="975"/>
      <c r="V116" s="1081"/>
      <c r="W116" s="975"/>
      <c r="X116" s="1081"/>
      <c r="Y116" s="975"/>
      <c r="Z116" s="1150"/>
      <c r="AA116" s="975"/>
      <c r="AB116" s="1086"/>
      <c r="AC116" s="975"/>
      <c r="AD116" s="1086"/>
      <c r="AE116" s="975"/>
      <c r="AF116" s="1086"/>
      <c r="AG116" s="975"/>
      <c r="AH116" s="1086"/>
      <c r="AI116" s="975"/>
      <c r="AJ116" s="1086"/>
      <c r="AK116" s="975"/>
      <c r="AL116" s="1086"/>
      <c r="AM116" s="975"/>
      <c r="AN116" s="1149"/>
      <c r="AO116" s="1552"/>
      <c r="AP116" s="1086"/>
      <c r="AQ116" s="1552"/>
      <c r="AR116" s="1099"/>
      <c r="AS116" s="1578"/>
      <c r="AV116"/>
      <c r="AX116"/>
    </row>
    <row r="117" spans="2:50" ht="9" customHeight="1" x14ac:dyDescent="0.4">
      <c r="B117" s="1577"/>
      <c r="C117" s="1552"/>
      <c r="D117" s="1127"/>
      <c r="E117" s="975"/>
      <c r="F117" s="1127"/>
      <c r="G117" s="975"/>
      <c r="H117" s="1127"/>
      <c r="I117" s="975"/>
      <c r="J117" s="1127"/>
      <c r="K117" s="975"/>
      <c r="L117" s="1127"/>
      <c r="M117" s="975"/>
      <c r="N117" s="1127"/>
      <c r="O117" s="975"/>
      <c r="P117" s="1135"/>
      <c r="Q117" s="975"/>
      <c r="R117" s="1135"/>
      <c r="S117" s="975"/>
      <c r="T117" s="1135"/>
      <c r="U117" s="975"/>
      <c r="V117" s="1135"/>
      <c r="W117" s="975"/>
      <c r="X117" s="1135"/>
      <c r="Y117" s="975"/>
      <c r="Z117" s="1135"/>
      <c r="AA117" s="975"/>
      <c r="AB117" s="1088"/>
      <c r="AC117" s="975"/>
      <c r="AD117" s="1087"/>
      <c r="AE117" s="975"/>
      <c r="AF117" s="1088"/>
      <c r="AG117" s="975"/>
      <c r="AH117" s="1087"/>
      <c r="AI117" s="975"/>
      <c r="AJ117" s="1087"/>
      <c r="AK117" s="975"/>
      <c r="AL117" s="1088"/>
      <c r="AM117" s="975"/>
      <c r="AN117" s="1129"/>
      <c r="AO117" s="1552"/>
      <c r="AP117" s="1087"/>
      <c r="AQ117" s="1552"/>
      <c r="AR117" s="1075"/>
      <c r="AS117" s="1578"/>
      <c r="AV117"/>
      <c r="AX117"/>
    </row>
    <row r="118" spans="2:50" ht="9" customHeight="1" x14ac:dyDescent="0.4">
      <c r="B118" s="1577"/>
      <c r="C118" s="1552"/>
      <c r="D118" s="1127"/>
      <c r="E118" s="975"/>
      <c r="F118" s="1127"/>
      <c r="G118" s="975"/>
      <c r="H118" s="1127"/>
      <c r="I118" s="975"/>
      <c r="J118" s="1127"/>
      <c r="K118" s="975"/>
      <c r="L118" s="1127"/>
      <c r="M118" s="975"/>
      <c r="N118" s="1127"/>
      <c r="O118" s="975"/>
      <c r="P118" s="1135"/>
      <c r="Q118" s="975"/>
      <c r="R118" s="1135"/>
      <c r="S118" s="975"/>
      <c r="T118" s="1135"/>
      <c r="U118" s="975"/>
      <c r="V118" s="1135"/>
      <c r="W118" s="975"/>
      <c r="X118" s="1135"/>
      <c r="Y118" s="975"/>
      <c r="Z118" s="1135"/>
      <c r="AA118" s="975"/>
      <c r="AB118" s="1087"/>
      <c r="AC118" s="975"/>
      <c r="AD118" s="1088"/>
      <c r="AE118" s="975"/>
      <c r="AF118" s="1087"/>
      <c r="AG118" s="975"/>
      <c r="AH118" s="1088"/>
      <c r="AI118" s="975"/>
      <c r="AJ118" s="1088"/>
      <c r="AK118" s="975"/>
      <c r="AL118" s="1087"/>
      <c r="AM118" s="975"/>
      <c r="AN118" s="1065"/>
      <c r="AO118" s="1552"/>
      <c r="AP118" s="1088"/>
      <c r="AQ118" s="1552"/>
      <c r="AR118" s="1096"/>
      <c r="AS118" s="1578"/>
      <c r="AV118"/>
      <c r="AX118"/>
    </row>
    <row r="119" spans="2:50" ht="9" customHeight="1" x14ac:dyDescent="0.4">
      <c r="B119" s="1577"/>
      <c r="C119" s="1552"/>
      <c r="D119" s="1067"/>
      <c r="E119" s="975"/>
      <c r="F119" s="1067"/>
      <c r="G119" s="975"/>
      <c r="H119" s="1067"/>
      <c r="I119" s="975"/>
      <c r="J119" s="1067"/>
      <c r="K119" s="975"/>
      <c r="L119" s="1067"/>
      <c r="M119" s="975"/>
      <c r="N119" s="1067"/>
      <c r="O119" s="975"/>
      <c r="P119" s="1156"/>
      <c r="Q119" s="975"/>
      <c r="R119" s="1156"/>
      <c r="S119" s="975"/>
      <c r="T119" s="1156"/>
      <c r="U119" s="975"/>
      <c r="V119" s="1156"/>
      <c r="W119" s="975"/>
      <c r="X119" s="1156"/>
      <c r="Y119" s="975"/>
      <c r="Z119" s="1156"/>
      <c r="AA119" s="975"/>
      <c r="AB119" s="1090"/>
      <c r="AC119" s="975"/>
      <c r="AD119" s="1090"/>
      <c r="AE119" s="975"/>
      <c r="AF119" s="1090"/>
      <c r="AG119" s="975"/>
      <c r="AH119" s="1090"/>
      <c r="AI119" s="975"/>
      <c r="AJ119" s="1090"/>
      <c r="AK119" s="975"/>
      <c r="AL119" s="1090"/>
      <c r="AM119" s="975"/>
      <c r="AN119" s="1145"/>
      <c r="AO119" s="1552"/>
      <c r="AP119" s="1090"/>
      <c r="AQ119" s="1552"/>
      <c r="AR119" s="1094"/>
      <c r="AS119" s="1578"/>
      <c r="AV119"/>
      <c r="AX119"/>
    </row>
    <row r="120" spans="2:50" ht="9" customHeight="1" x14ac:dyDescent="0.4">
      <c r="B120" s="1577"/>
      <c r="C120" s="1552"/>
      <c r="D120" s="1141"/>
      <c r="E120" s="975"/>
      <c r="F120" s="1078"/>
      <c r="G120" s="975"/>
      <c r="H120" s="1141"/>
      <c r="I120" s="975"/>
      <c r="J120" s="1078"/>
      <c r="K120" s="975"/>
      <c r="L120" s="1141"/>
      <c r="M120" s="975"/>
      <c r="N120" s="1078"/>
      <c r="O120" s="975"/>
      <c r="P120" s="1156"/>
      <c r="Q120" s="975"/>
      <c r="R120" s="1156"/>
      <c r="S120" s="975"/>
      <c r="T120" s="1156"/>
      <c r="U120" s="975"/>
      <c r="V120" s="1156"/>
      <c r="W120" s="975"/>
      <c r="X120" s="1156"/>
      <c r="Y120" s="975"/>
      <c r="Z120" s="1156"/>
      <c r="AA120" s="975"/>
      <c r="AB120" s="1090"/>
      <c r="AC120" s="975"/>
      <c r="AD120" s="1090"/>
      <c r="AE120" s="975"/>
      <c r="AF120" s="1090"/>
      <c r="AG120" s="975"/>
      <c r="AH120" s="1090"/>
      <c r="AI120" s="975"/>
      <c r="AJ120" s="1090"/>
      <c r="AK120" s="975"/>
      <c r="AL120" s="1090"/>
      <c r="AM120" s="975"/>
      <c r="AN120" s="1096"/>
      <c r="AO120" s="1552"/>
      <c r="AP120" s="1090"/>
      <c r="AQ120" s="1552"/>
      <c r="AR120" s="1116"/>
      <c r="AS120" s="1578"/>
      <c r="AV120"/>
      <c r="AX120"/>
    </row>
    <row r="121" spans="2:50" ht="9" customHeight="1" x14ac:dyDescent="0.4">
      <c r="B121" s="1577"/>
      <c r="C121" s="1552"/>
      <c r="D121" s="1141"/>
      <c r="E121" s="975"/>
      <c r="F121" s="1135"/>
      <c r="G121" s="975"/>
      <c r="H121" s="1141"/>
      <c r="I121" s="975"/>
      <c r="J121" s="1135"/>
      <c r="K121" s="975"/>
      <c r="L121" s="1141"/>
      <c r="M121" s="975"/>
      <c r="N121" s="1081"/>
      <c r="O121" s="975"/>
      <c r="P121" s="1139"/>
      <c r="Q121" s="975"/>
      <c r="R121" s="1139"/>
      <c r="S121" s="975"/>
      <c r="T121" s="1139"/>
      <c r="U121" s="975"/>
      <c r="V121" s="1139"/>
      <c r="W121" s="975"/>
      <c r="X121" s="1139"/>
      <c r="Y121" s="975"/>
      <c r="Z121" s="1139"/>
      <c r="AA121" s="975"/>
      <c r="AB121" s="1091"/>
      <c r="AC121" s="975"/>
      <c r="AD121" s="1091"/>
      <c r="AE121" s="975"/>
      <c r="AF121" s="1091"/>
      <c r="AG121" s="975"/>
      <c r="AH121" s="1091"/>
      <c r="AI121" s="975"/>
      <c r="AJ121" s="1091"/>
      <c r="AK121" s="975"/>
      <c r="AL121" s="1091"/>
      <c r="AM121" s="975"/>
      <c r="AN121" s="1080"/>
      <c r="AO121" s="1552"/>
      <c r="AP121" s="1091"/>
      <c r="AQ121" s="1552"/>
      <c r="AR121" s="1091"/>
      <c r="AS121" s="1578"/>
      <c r="AV121"/>
      <c r="AX121"/>
    </row>
    <row r="122" spans="2:50" ht="9" customHeight="1" x14ac:dyDescent="0.4">
      <c r="B122" s="1577"/>
      <c r="C122" s="1552"/>
      <c r="D122" s="1115"/>
      <c r="E122" s="975"/>
      <c r="F122" s="1135"/>
      <c r="G122" s="975"/>
      <c r="H122" s="1115"/>
      <c r="I122" s="975"/>
      <c r="J122" s="1135"/>
      <c r="K122" s="975"/>
      <c r="L122" s="1132"/>
      <c r="M122" s="975"/>
      <c r="N122" s="1081"/>
      <c r="O122" s="975"/>
      <c r="P122" s="1139"/>
      <c r="Q122" s="975"/>
      <c r="R122" s="1139"/>
      <c r="S122" s="975"/>
      <c r="T122" s="1139"/>
      <c r="U122" s="975"/>
      <c r="V122" s="1139"/>
      <c r="W122" s="975"/>
      <c r="X122" s="1139"/>
      <c r="Y122" s="975"/>
      <c r="Z122" s="1139"/>
      <c r="AA122" s="975"/>
      <c r="AB122" s="1093"/>
      <c r="AC122" s="975"/>
      <c r="AD122" s="1093"/>
      <c r="AE122" s="975"/>
      <c r="AF122" s="1093"/>
      <c r="AG122" s="975"/>
      <c r="AH122" s="1093"/>
      <c r="AI122" s="975"/>
      <c r="AJ122" s="1093"/>
      <c r="AK122" s="975"/>
      <c r="AL122" s="1093"/>
      <c r="AM122" s="975"/>
      <c r="AN122" s="1112"/>
      <c r="AO122" s="1552"/>
      <c r="AP122" s="1093"/>
      <c r="AQ122" s="1552"/>
      <c r="AR122" s="1112"/>
      <c r="AS122" s="1578"/>
      <c r="AV122"/>
      <c r="AX122"/>
    </row>
    <row r="123" spans="2:50" ht="9" customHeight="1" x14ac:dyDescent="0.4">
      <c r="B123" s="1577"/>
      <c r="C123" s="1552"/>
      <c r="D123" s="1115"/>
      <c r="E123" s="975"/>
      <c r="F123" s="1081"/>
      <c r="G123" s="975"/>
      <c r="H123" s="1115"/>
      <c r="I123" s="975"/>
      <c r="J123" s="1081"/>
      <c r="K123" s="975"/>
      <c r="L123" s="1132"/>
      <c r="M123" s="975"/>
      <c r="N123" s="1093"/>
      <c r="O123" s="975"/>
      <c r="P123" s="1161"/>
      <c r="Q123" s="975"/>
      <c r="R123" s="1161"/>
      <c r="S123" s="975"/>
      <c r="T123" s="1161"/>
      <c r="U123" s="975"/>
      <c r="V123" s="1161"/>
      <c r="W123" s="975"/>
      <c r="X123" s="1161"/>
      <c r="Y123" s="975"/>
      <c r="Z123" s="1161"/>
      <c r="AA123" s="975"/>
      <c r="AB123" s="1093"/>
      <c r="AC123" s="975"/>
      <c r="AD123" s="1093"/>
      <c r="AE123" s="975"/>
      <c r="AF123" s="1093"/>
      <c r="AG123" s="975"/>
      <c r="AH123" s="1093"/>
      <c r="AI123" s="975"/>
      <c r="AJ123" s="1093"/>
      <c r="AK123" s="975"/>
      <c r="AL123" s="1093"/>
      <c r="AM123" s="975"/>
      <c r="AN123" s="1163"/>
      <c r="AO123" s="1552"/>
      <c r="AP123" s="1093"/>
      <c r="AQ123" s="1552"/>
      <c r="AR123" s="1088"/>
      <c r="AS123" s="1578"/>
      <c r="AV123"/>
      <c r="AX123"/>
    </row>
    <row r="124" spans="2:50" ht="9" customHeight="1" x14ac:dyDescent="0.4">
      <c r="B124" s="1577"/>
      <c r="C124" s="1552"/>
      <c r="D124" s="1103"/>
      <c r="E124" s="975"/>
      <c r="F124" s="1081"/>
      <c r="G124" s="975"/>
      <c r="H124" s="1103"/>
      <c r="I124" s="975"/>
      <c r="J124" s="1081"/>
      <c r="K124" s="975"/>
      <c r="L124" s="1135"/>
      <c r="M124" s="975"/>
      <c r="N124" s="1093"/>
      <c r="O124" s="975"/>
      <c r="P124" s="1161"/>
      <c r="Q124" s="975"/>
      <c r="R124" s="1161"/>
      <c r="S124" s="975"/>
      <c r="T124" s="1161"/>
      <c r="U124" s="975"/>
      <c r="V124" s="1161"/>
      <c r="W124" s="975"/>
      <c r="X124" s="1161"/>
      <c r="Y124" s="975"/>
      <c r="Z124" s="1161"/>
      <c r="AA124" s="975"/>
      <c r="AB124" s="1094"/>
      <c r="AC124" s="975"/>
      <c r="AD124" s="1094"/>
      <c r="AE124" s="975"/>
      <c r="AF124" s="1094"/>
      <c r="AG124" s="975"/>
      <c r="AH124" s="1094"/>
      <c r="AI124" s="975"/>
      <c r="AJ124" s="1094"/>
      <c r="AK124" s="975"/>
      <c r="AL124" s="1094"/>
      <c r="AM124" s="975"/>
      <c r="AN124" s="1110"/>
      <c r="AO124" s="1552"/>
      <c r="AP124" s="1094"/>
      <c r="AQ124" s="1552"/>
      <c r="AR124" s="1110"/>
      <c r="AS124" s="1578"/>
      <c r="AV124"/>
      <c r="AX124"/>
    </row>
    <row r="125" spans="2:50" ht="9" customHeight="1" x14ac:dyDescent="0.4">
      <c r="B125" s="1577"/>
      <c r="C125" s="1552"/>
      <c r="D125" s="1103"/>
      <c r="E125" s="975"/>
      <c r="F125" s="1093"/>
      <c r="G125" s="975"/>
      <c r="H125" s="1103"/>
      <c r="I125" s="975"/>
      <c r="J125" s="1093"/>
      <c r="K125" s="975"/>
      <c r="L125" s="1135"/>
      <c r="M125" s="975"/>
      <c r="N125" s="1090"/>
      <c r="O125" s="975"/>
      <c r="P125" s="1143"/>
      <c r="Q125" s="975"/>
      <c r="R125" s="1143"/>
      <c r="S125" s="975"/>
      <c r="T125" s="1143"/>
      <c r="U125" s="975"/>
      <c r="V125" s="1143"/>
      <c r="W125" s="975"/>
      <c r="X125" s="1143"/>
      <c r="Y125" s="975"/>
      <c r="Z125" s="1143"/>
      <c r="AA125" s="975"/>
      <c r="AB125" s="1096"/>
      <c r="AC125" s="975"/>
      <c r="AD125" s="1096"/>
      <c r="AE125" s="975"/>
      <c r="AF125" s="1096"/>
      <c r="AG125" s="975"/>
      <c r="AH125" s="1096"/>
      <c r="AI125" s="975"/>
      <c r="AJ125" s="1096"/>
      <c r="AK125" s="975"/>
      <c r="AL125" s="1096"/>
      <c r="AM125" s="975"/>
      <c r="AN125" s="1125"/>
      <c r="AO125" s="1552"/>
      <c r="AP125" s="1096"/>
      <c r="AQ125" s="1552"/>
      <c r="AR125" s="1107"/>
      <c r="AS125" s="1578"/>
      <c r="AV125"/>
      <c r="AX125"/>
    </row>
    <row r="126" spans="2:50" ht="9" customHeight="1" x14ac:dyDescent="0.4">
      <c r="B126" s="1577"/>
      <c r="C126" s="1552"/>
      <c r="D126" s="1090"/>
      <c r="E126" s="975"/>
      <c r="F126" s="1093"/>
      <c r="G126" s="975"/>
      <c r="H126" s="1090"/>
      <c r="I126" s="975"/>
      <c r="J126" s="1093"/>
      <c r="K126" s="975"/>
      <c r="L126" s="1115"/>
      <c r="M126" s="975"/>
      <c r="N126" s="1090"/>
      <c r="O126" s="975"/>
      <c r="P126" s="1143"/>
      <c r="Q126" s="975"/>
      <c r="R126" s="1143"/>
      <c r="S126" s="975"/>
      <c r="T126" s="1143"/>
      <c r="U126" s="975"/>
      <c r="V126" s="1143"/>
      <c r="W126" s="975"/>
      <c r="X126" s="1143"/>
      <c r="Y126" s="975"/>
      <c r="Z126" s="1143"/>
      <c r="AA126" s="975"/>
      <c r="AB126" s="1099"/>
      <c r="AC126" s="975"/>
      <c r="AD126" s="1099"/>
      <c r="AE126" s="975"/>
      <c r="AF126" s="1099"/>
      <c r="AG126" s="975"/>
      <c r="AH126" s="1099"/>
      <c r="AI126" s="975"/>
      <c r="AJ126" s="1099"/>
      <c r="AK126" s="975"/>
      <c r="AL126" s="1099"/>
      <c r="AM126" s="975"/>
      <c r="AN126" s="1142"/>
      <c r="AO126" s="1552"/>
      <c r="AP126" s="1099"/>
      <c r="AQ126" s="1552"/>
      <c r="AR126" s="1129"/>
      <c r="AS126" s="1578"/>
      <c r="AV126"/>
      <c r="AX126"/>
    </row>
    <row r="127" spans="2:50" ht="9" customHeight="1" x14ac:dyDescent="0.4">
      <c r="B127" s="1577"/>
      <c r="C127" s="1552"/>
      <c r="D127" s="1090"/>
      <c r="E127" s="975"/>
      <c r="F127" s="1132"/>
      <c r="G127" s="975"/>
      <c r="H127" s="1090"/>
      <c r="I127" s="975"/>
      <c r="J127" s="1132"/>
      <c r="K127" s="975"/>
      <c r="L127" s="1115"/>
      <c r="M127" s="975"/>
      <c r="N127" s="1103"/>
      <c r="O127" s="975"/>
      <c r="P127" s="1130"/>
      <c r="Q127" s="975"/>
      <c r="R127" s="1130"/>
      <c r="S127" s="975"/>
      <c r="T127" s="1130"/>
      <c r="U127" s="975"/>
      <c r="V127" s="1130"/>
      <c r="W127" s="975"/>
      <c r="X127" s="1130"/>
      <c r="Y127" s="975"/>
      <c r="Z127" s="1130"/>
      <c r="AA127" s="975"/>
      <c r="AB127" s="1100"/>
      <c r="AC127" s="975"/>
      <c r="AD127" s="1100"/>
      <c r="AE127" s="975"/>
      <c r="AF127" s="1100"/>
      <c r="AG127" s="975"/>
      <c r="AH127" s="1100"/>
      <c r="AI127" s="975"/>
      <c r="AJ127" s="1100"/>
      <c r="AK127" s="975"/>
      <c r="AL127" s="1100"/>
      <c r="AM127" s="975"/>
      <c r="AN127" s="1142"/>
      <c r="AO127" s="1552"/>
      <c r="AP127" s="1102"/>
      <c r="AQ127" s="1552"/>
      <c r="AR127" s="1104"/>
      <c r="AS127" s="1578"/>
      <c r="AV127"/>
      <c r="AX127"/>
    </row>
    <row r="128" spans="2:50" ht="9" customHeight="1" x14ac:dyDescent="0.4">
      <c r="B128" s="1577"/>
      <c r="C128" s="1552"/>
      <c r="D128" s="1132"/>
      <c r="E128" s="975"/>
      <c r="F128" s="1132"/>
      <c r="G128" s="975"/>
      <c r="H128" s="1132"/>
      <c r="I128" s="975"/>
      <c r="J128" s="1132"/>
      <c r="K128" s="975"/>
      <c r="L128" s="1103"/>
      <c r="M128" s="975"/>
      <c r="N128" s="1103"/>
      <c r="O128" s="975"/>
      <c r="P128" s="1130"/>
      <c r="Q128" s="975"/>
      <c r="R128" s="1130"/>
      <c r="S128" s="975"/>
      <c r="T128" s="1130"/>
      <c r="U128" s="975"/>
      <c r="V128" s="1130"/>
      <c r="W128" s="975"/>
      <c r="X128" s="1130"/>
      <c r="Y128" s="975"/>
      <c r="Z128" s="1130"/>
      <c r="AA128" s="975"/>
      <c r="AB128" s="1103"/>
      <c r="AC128" s="975"/>
      <c r="AD128" s="1102"/>
      <c r="AE128" s="975"/>
      <c r="AF128" s="1103"/>
      <c r="AG128" s="975"/>
      <c r="AH128" s="1102"/>
      <c r="AI128" s="975"/>
      <c r="AJ128" s="1102"/>
      <c r="AK128" s="975"/>
      <c r="AL128" s="1103"/>
      <c r="AM128" s="975"/>
      <c r="AN128" s="1094"/>
      <c r="AO128" s="1552"/>
      <c r="AP128" s="1100"/>
      <c r="AQ128" s="1552"/>
      <c r="AR128" s="1153"/>
      <c r="AS128" s="1578"/>
      <c r="AV128"/>
      <c r="AX128"/>
    </row>
    <row r="129" spans="2:50" ht="9" customHeight="1" x14ac:dyDescent="0.4">
      <c r="B129" s="1577"/>
      <c r="C129" s="1552"/>
      <c r="D129" s="1132"/>
      <c r="E129" s="975"/>
      <c r="F129" s="1090"/>
      <c r="G129" s="975"/>
      <c r="H129" s="1132"/>
      <c r="I129" s="975"/>
      <c r="J129" s="1090"/>
      <c r="K129" s="975"/>
      <c r="L129" s="1103"/>
      <c r="M129" s="975"/>
      <c r="N129" s="1115"/>
      <c r="O129" s="975"/>
      <c r="P129" s="1118"/>
      <c r="Q129" s="975"/>
      <c r="R129" s="1118"/>
      <c r="S129" s="975"/>
      <c r="T129" s="1118"/>
      <c r="U129" s="975"/>
      <c r="V129" s="1118"/>
      <c r="W129" s="975"/>
      <c r="X129" s="1118"/>
      <c r="Y129" s="975"/>
      <c r="Z129" s="1118"/>
      <c r="AA129" s="975"/>
      <c r="AB129" s="1103"/>
      <c r="AC129" s="975"/>
      <c r="AD129" s="1103"/>
      <c r="AE129" s="975"/>
      <c r="AF129" s="1103"/>
      <c r="AG129" s="975"/>
      <c r="AH129" s="1103"/>
      <c r="AI129" s="975"/>
      <c r="AJ129" s="1103"/>
      <c r="AK129" s="975"/>
      <c r="AL129" s="1103"/>
      <c r="AM129" s="975"/>
      <c r="AN129" s="1062"/>
      <c r="AO129" s="1552"/>
      <c r="AP129" s="1103"/>
      <c r="AQ129" s="1552"/>
      <c r="AR129" s="1125"/>
      <c r="AS129" s="1578"/>
      <c r="AV129"/>
      <c r="AX129"/>
    </row>
    <row r="130" spans="2:50" ht="9" customHeight="1" x14ac:dyDescent="0.4">
      <c r="B130" s="1577"/>
      <c r="C130" s="1552"/>
      <c r="D130" s="1093"/>
      <c r="E130" s="975"/>
      <c r="F130" s="1090"/>
      <c r="G130" s="975"/>
      <c r="H130" s="1093"/>
      <c r="I130" s="975"/>
      <c r="J130" s="1090"/>
      <c r="K130" s="975"/>
      <c r="L130" s="1090"/>
      <c r="M130" s="975"/>
      <c r="N130" s="1115"/>
      <c r="O130" s="975"/>
      <c r="P130" s="1118"/>
      <c r="Q130" s="975"/>
      <c r="R130" s="1118"/>
      <c r="S130" s="975"/>
      <c r="T130" s="1118"/>
      <c r="U130" s="975"/>
      <c r="V130" s="1118"/>
      <c r="W130" s="975"/>
      <c r="X130" s="1118"/>
      <c r="Y130" s="975"/>
      <c r="Z130" s="1118"/>
      <c r="AA130" s="975"/>
      <c r="AB130" s="1102"/>
      <c r="AC130" s="975"/>
      <c r="AD130" s="1103"/>
      <c r="AE130" s="975"/>
      <c r="AF130" s="1102"/>
      <c r="AG130" s="975"/>
      <c r="AH130" s="1103"/>
      <c r="AI130" s="975"/>
      <c r="AJ130" s="1103"/>
      <c r="AK130" s="975"/>
      <c r="AL130" s="1102"/>
      <c r="AM130" s="975"/>
      <c r="AN130" s="1078"/>
      <c r="AO130" s="1552"/>
      <c r="AP130" s="1103"/>
      <c r="AQ130" s="1552"/>
      <c r="AR130" s="1100"/>
      <c r="AS130" s="1578"/>
      <c r="AV130"/>
      <c r="AX130"/>
    </row>
    <row r="131" spans="2:50" ht="9" customHeight="1" x14ac:dyDescent="0.4">
      <c r="B131" s="1577"/>
      <c r="C131" s="1552"/>
      <c r="D131" s="1093"/>
      <c r="E131" s="975"/>
      <c r="F131" s="1103"/>
      <c r="G131" s="975"/>
      <c r="H131" s="1093"/>
      <c r="I131" s="975"/>
      <c r="J131" s="1103"/>
      <c r="K131" s="975"/>
      <c r="L131" s="1090"/>
      <c r="M131" s="975"/>
      <c r="N131" s="1135"/>
      <c r="O131" s="975"/>
      <c r="P131" s="1105"/>
      <c r="Q131" s="975"/>
      <c r="R131" s="1105"/>
      <c r="S131" s="975"/>
      <c r="T131" s="1105"/>
      <c r="U131" s="975"/>
      <c r="V131" s="1105"/>
      <c r="W131" s="975"/>
      <c r="X131" s="1105"/>
      <c r="Y131" s="975"/>
      <c r="Z131" s="1105"/>
      <c r="AA131" s="975"/>
      <c r="AB131" s="1105"/>
      <c r="AC131" s="975"/>
      <c r="AD131" s="1104"/>
      <c r="AE131" s="975"/>
      <c r="AF131" s="1105"/>
      <c r="AG131" s="975"/>
      <c r="AH131" s="1104"/>
      <c r="AI131" s="975"/>
      <c r="AJ131" s="1104"/>
      <c r="AK131" s="975"/>
      <c r="AL131" s="1105"/>
      <c r="AM131" s="975"/>
      <c r="AN131" s="1159"/>
      <c r="AO131" s="1552"/>
      <c r="AP131" s="1104"/>
      <c r="AQ131" s="1552"/>
      <c r="AR131" s="1151"/>
      <c r="AS131" s="1578"/>
      <c r="AV131"/>
      <c r="AX131"/>
    </row>
    <row r="132" spans="2:50" ht="9" customHeight="1" x14ac:dyDescent="0.4">
      <c r="B132" s="1577"/>
      <c r="C132" s="1552"/>
      <c r="D132" s="1081"/>
      <c r="E132" s="975"/>
      <c r="F132" s="1103"/>
      <c r="G132" s="975"/>
      <c r="H132" s="1081"/>
      <c r="I132" s="975"/>
      <c r="J132" s="1103"/>
      <c r="K132" s="975"/>
      <c r="L132" s="1093"/>
      <c r="M132" s="975"/>
      <c r="N132" s="1135"/>
      <c r="O132" s="975"/>
      <c r="P132" s="1105"/>
      <c r="Q132" s="975"/>
      <c r="R132" s="1105"/>
      <c r="S132" s="975"/>
      <c r="T132" s="1105"/>
      <c r="U132" s="975"/>
      <c r="V132" s="1105"/>
      <c r="W132" s="975"/>
      <c r="X132" s="1105"/>
      <c r="Y132" s="975"/>
      <c r="Z132" s="1105"/>
      <c r="AA132" s="975"/>
      <c r="AB132" s="1105"/>
      <c r="AC132" s="975"/>
      <c r="AD132" s="1105"/>
      <c r="AE132" s="975"/>
      <c r="AF132" s="1105"/>
      <c r="AG132" s="975"/>
      <c r="AH132" s="1105"/>
      <c r="AI132" s="975"/>
      <c r="AJ132" s="1105"/>
      <c r="AK132" s="975"/>
      <c r="AL132" s="1105"/>
      <c r="AM132" s="975"/>
      <c r="AN132" s="1159"/>
      <c r="AO132" s="1552"/>
      <c r="AP132" s="1105"/>
      <c r="AQ132" s="1552"/>
      <c r="AR132" s="1123"/>
      <c r="AS132" s="1578"/>
      <c r="AV132"/>
      <c r="AX132"/>
    </row>
    <row r="133" spans="2:50" ht="9" customHeight="1" x14ac:dyDescent="0.4">
      <c r="B133" s="1577"/>
      <c r="C133" s="1552"/>
      <c r="D133" s="1081"/>
      <c r="E133" s="975"/>
      <c r="F133" s="1115"/>
      <c r="G133" s="975"/>
      <c r="H133" s="1081"/>
      <c r="I133" s="975"/>
      <c r="J133" s="1115"/>
      <c r="K133" s="975"/>
      <c r="L133" s="1093"/>
      <c r="M133" s="975"/>
      <c r="N133" s="1132"/>
      <c r="O133" s="975"/>
      <c r="P133" s="1148"/>
      <c r="Q133" s="975"/>
      <c r="R133" s="1148"/>
      <c r="S133" s="975"/>
      <c r="T133" s="1148"/>
      <c r="U133" s="975"/>
      <c r="V133" s="1148"/>
      <c r="W133" s="975"/>
      <c r="X133" s="1148"/>
      <c r="Y133" s="975"/>
      <c r="Z133" s="1148"/>
      <c r="AA133" s="975"/>
      <c r="AB133" s="1104"/>
      <c r="AC133" s="975"/>
      <c r="AD133" s="1105"/>
      <c r="AE133" s="975"/>
      <c r="AF133" s="1104"/>
      <c r="AG133" s="975"/>
      <c r="AH133" s="1105"/>
      <c r="AI133" s="975"/>
      <c r="AJ133" s="1105"/>
      <c r="AK133" s="975"/>
      <c r="AL133" s="1104"/>
      <c r="AM133" s="975"/>
      <c r="AN133" s="1138"/>
      <c r="AO133" s="1552"/>
      <c r="AP133" s="1105"/>
      <c r="AQ133" s="1552"/>
      <c r="AR133" s="1149"/>
      <c r="AS133" s="1578"/>
      <c r="AV133"/>
      <c r="AX133"/>
    </row>
    <row r="134" spans="2:50" ht="9" customHeight="1" x14ac:dyDescent="0.4">
      <c r="B134" s="1577"/>
      <c r="C134" s="1552"/>
      <c r="D134" s="1135"/>
      <c r="E134" s="975"/>
      <c r="F134" s="1115"/>
      <c r="G134" s="975"/>
      <c r="H134" s="1135"/>
      <c r="I134" s="975"/>
      <c r="J134" s="1115"/>
      <c r="K134" s="975"/>
      <c r="L134" s="1081"/>
      <c r="M134" s="975"/>
      <c r="N134" s="1132"/>
      <c r="O134" s="975"/>
      <c r="P134" s="1148"/>
      <c r="Q134" s="975"/>
      <c r="R134" s="1148"/>
      <c r="S134" s="975"/>
      <c r="T134" s="1148"/>
      <c r="U134" s="975"/>
      <c r="V134" s="1148"/>
      <c r="W134" s="975"/>
      <c r="X134" s="1148"/>
      <c r="Y134" s="975"/>
      <c r="Z134" s="1148"/>
      <c r="AA134" s="975"/>
      <c r="AB134" s="1107"/>
      <c r="AC134" s="975"/>
      <c r="AD134" s="1107"/>
      <c r="AE134" s="975"/>
      <c r="AF134" s="1107"/>
      <c r="AG134" s="975"/>
      <c r="AH134" s="1107"/>
      <c r="AI134" s="975"/>
      <c r="AJ134" s="1107"/>
      <c r="AK134" s="975"/>
      <c r="AL134" s="1107"/>
      <c r="AM134" s="975"/>
      <c r="AN134" s="1138"/>
      <c r="AO134" s="1552"/>
      <c r="AP134" s="1107"/>
      <c r="AQ134" s="1552"/>
      <c r="AR134" s="1120"/>
      <c r="AS134" s="1578"/>
      <c r="AV134"/>
      <c r="AX134"/>
    </row>
    <row r="135" spans="2:50" ht="9" customHeight="1" x14ac:dyDescent="0.4">
      <c r="B135" s="1577"/>
      <c r="C135" s="1552"/>
      <c r="D135" s="1135"/>
      <c r="E135" s="975"/>
      <c r="F135" s="1141"/>
      <c r="G135" s="975"/>
      <c r="H135" s="1135"/>
      <c r="I135" s="975"/>
      <c r="J135" s="1141"/>
      <c r="K135" s="975"/>
      <c r="L135" s="1081"/>
      <c r="M135" s="975"/>
      <c r="N135" s="1141"/>
      <c r="O135" s="975"/>
      <c r="P135" s="1134"/>
      <c r="Q135" s="975"/>
      <c r="R135" s="1134"/>
      <c r="S135" s="975"/>
      <c r="T135" s="1134"/>
      <c r="U135" s="975"/>
      <c r="V135" s="1134"/>
      <c r="W135" s="975"/>
      <c r="X135" s="1134"/>
      <c r="Y135" s="975"/>
      <c r="Z135" s="1134"/>
      <c r="AA135" s="975"/>
      <c r="AB135" s="1110"/>
      <c r="AC135" s="975"/>
      <c r="AD135" s="1110"/>
      <c r="AE135" s="975"/>
      <c r="AF135" s="1110"/>
      <c r="AG135" s="975"/>
      <c r="AH135" s="1110"/>
      <c r="AI135" s="975"/>
      <c r="AJ135" s="1110"/>
      <c r="AK135" s="975"/>
      <c r="AL135" s="1110"/>
      <c r="AM135" s="975"/>
      <c r="AN135" s="1123"/>
      <c r="AO135" s="1552"/>
      <c r="AP135" s="1110"/>
      <c r="AQ135" s="1552"/>
      <c r="AR135" s="1145"/>
      <c r="AS135" s="1578"/>
      <c r="AV135"/>
      <c r="AX135"/>
    </row>
    <row r="136" spans="2:50" ht="9" customHeight="1" x14ac:dyDescent="0.4">
      <c r="B136" s="1577"/>
      <c r="C136" s="1552"/>
      <c r="D136" s="1078"/>
      <c r="E136" s="975"/>
      <c r="F136" s="1141"/>
      <c r="G136" s="975"/>
      <c r="H136" s="1078"/>
      <c r="I136" s="975"/>
      <c r="J136" s="1141"/>
      <c r="K136" s="975"/>
      <c r="L136" s="1078"/>
      <c r="M136" s="975"/>
      <c r="N136" s="1141"/>
      <c r="O136" s="975"/>
      <c r="P136" s="1134"/>
      <c r="Q136" s="975"/>
      <c r="R136" s="1134"/>
      <c r="S136" s="975"/>
      <c r="T136" s="1134"/>
      <c r="U136" s="975"/>
      <c r="V136" s="1134"/>
      <c r="W136" s="975"/>
      <c r="X136" s="1134"/>
      <c r="Y136" s="975"/>
      <c r="Z136" s="1134"/>
      <c r="AA136" s="975"/>
      <c r="AB136" s="1111"/>
      <c r="AC136" s="975"/>
      <c r="AD136" s="1111"/>
      <c r="AE136" s="975"/>
      <c r="AF136" s="1111"/>
      <c r="AG136" s="975"/>
      <c r="AH136" s="1111"/>
      <c r="AI136" s="975"/>
      <c r="AJ136" s="1111"/>
      <c r="AK136" s="975"/>
      <c r="AL136" s="1111"/>
      <c r="AM136" s="975"/>
      <c r="AN136" s="1107"/>
      <c r="AO136" s="1552"/>
      <c r="AP136" s="1112"/>
      <c r="AQ136" s="1552"/>
      <c r="AR136" s="1117"/>
      <c r="AS136" s="1578"/>
      <c r="AV136"/>
      <c r="AX136"/>
    </row>
    <row r="137" spans="2:50" ht="9" customHeight="1" x14ac:dyDescent="0.4">
      <c r="B137" s="1577"/>
      <c r="C137" s="1552"/>
      <c r="D137" s="1107"/>
      <c r="E137" s="975"/>
      <c r="F137" s="1107"/>
      <c r="G137" s="975"/>
      <c r="H137" s="1107"/>
      <c r="I137" s="975"/>
      <c r="J137" s="1107"/>
      <c r="K137" s="975"/>
      <c r="L137" s="1107"/>
      <c r="M137" s="975"/>
      <c r="N137" s="1107"/>
      <c r="O137" s="975"/>
      <c r="P137" s="1121"/>
      <c r="Q137" s="975"/>
      <c r="R137" s="1121"/>
      <c r="S137" s="975"/>
      <c r="T137" s="1121"/>
      <c r="U137" s="975"/>
      <c r="V137" s="1121"/>
      <c r="W137" s="975"/>
      <c r="X137" s="1121"/>
      <c r="Y137" s="975"/>
      <c r="Z137" s="1121"/>
      <c r="AA137" s="975"/>
      <c r="AB137" s="1112"/>
      <c r="AC137" s="975"/>
      <c r="AD137" s="1112"/>
      <c r="AE137" s="975"/>
      <c r="AF137" s="1112"/>
      <c r="AG137" s="975"/>
      <c r="AH137" s="1112"/>
      <c r="AI137" s="975"/>
      <c r="AJ137" s="1112"/>
      <c r="AK137" s="975"/>
      <c r="AL137" s="1112"/>
      <c r="AM137" s="975"/>
      <c r="AN137" s="1091"/>
      <c r="AO137" s="1552"/>
      <c r="AP137" s="1111"/>
      <c r="AQ137" s="1552"/>
      <c r="AR137" s="1142"/>
      <c r="AS137" s="1578"/>
      <c r="AV137"/>
      <c r="AX137"/>
    </row>
    <row r="138" spans="2:50" ht="9" customHeight="1" x14ac:dyDescent="0.4">
      <c r="B138" s="1577"/>
      <c r="C138" s="1552"/>
      <c r="D138" s="1091"/>
      <c r="E138" s="975"/>
      <c r="F138" s="1091"/>
      <c r="G138" s="975"/>
      <c r="H138" s="1091"/>
      <c r="I138" s="975"/>
      <c r="J138" s="1091"/>
      <c r="K138" s="975"/>
      <c r="L138" s="1091"/>
      <c r="M138" s="975"/>
      <c r="N138" s="1091"/>
      <c r="O138" s="975"/>
      <c r="P138" s="1121"/>
      <c r="Q138" s="975"/>
      <c r="R138" s="1121"/>
      <c r="S138" s="975"/>
      <c r="T138" s="1121"/>
      <c r="U138" s="975"/>
      <c r="V138" s="1121"/>
      <c r="W138" s="975"/>
      <c r="X138" s="1121"/>
      <c r="Y138" s="975"/>
      <c r="Z138" s="1121"/>
      <c r="AA138" s="975"/>
      <c r="AB138" s="1114"/>
      <c r="AC138" s="975"/>
      <c r="AD138" s="1115"/>
      <c r="AE138" s="975"/>
      <c r="AF138" s="1114"/>
      <c r="AG138" s="975"/>
      <c r="AH138" s="1115"/>
      <c r="AI138" s="975"/>
      <c r="AJ138" s="1114"/>
      <c r="AK138" s="975"/>
      <c r="AL138" s="1115"/>
      <c r="AM138" s="975"/>
      <c r="AN138" s="1155"/>
      <c r="AO138" s="1552"/>
      <c r="AP138" s="1116"/>
      <c r="AQ138" s="1552"/>
      <c r="AR138" s="1142"/>
      <c r="AS138" s="1578"/>
      <c r="AV138"/>
      <c r="AX138"/>
    </row>
    <row r="139" spans="2:50" ht="9" customHeight="1" x14ac:dyDescent="0.4">
      <c r="B139" s="1577"/>
      <c r="C139" s="1552"/>
      <c r="D139" s="1156"/>
      <c r="E139" s="975"/>
      <c r="F139" s="1057"/>
      <c r="G139" s="975"/>
      <c r="H139" s="1156"/>
      <c r="I139" s="975"/>
      <c r="J139" s="1057"/>
      <c r="K139" s="975"/>
      <c r="L139" s="1156"/>
      <c r="M139" s="975"/>
      <c r="N139" s="1057"/>
      <c r="O139" s="975"/>
      <c r="P139" s="1154"/>
      <c r="Q139" s="975"/>
      <c r="R139" s="1154"/>
      <c r="S139" s="975"/>
      <c r="T139" s="1154"/>
      <c r="U139" s="975"/>
      <c r="V139" s="1154"/>
      <c r="W139" s="975"/>
      <c r="X139" s="1154"/>
      <c r="Y139" s="975"/>
      <c r="Z139" s="1154"/>
      <c r="AA139" s="975"/>
      <c r="AB139" s="1115"/>
      <c r="AC139" s="975"/>
      <c r="AD139" s="1115"/>
      <c r="AE139" s="975"/>
      <c r="AF139" s="1115"/>
      <c r="AG139" s="975"/>
      <c r="AH139" s="1115"/>
      <c r="AI139" s="975"/>
      <c r="AJ139" s="1115"/>
      <c r="AK139" s="975"/>
      <c r="AL139" s="1115"/>
      <c r="AM139" s="975"/>
      <c r="AN139" s="1155"/>
      <c r="AO139" s="1552"/>
      <c r="AP139" s="1115"/>
      <c r="AQ139" s="1552"/>
      <c r="AR139" s="1138"/>
      <c r="AS139" s="1578"/>
      <c r="AV139"/>
      <c r="AX139"/>
    </row>
    <row r="140" spans="2:50" ht="9" customHeight="1" x14ac:dyDescent="0.4">
      <c r="B140" s="1577"/>
      <c r="C140" s="1552"/>
      <c r="D140" s="1156"/>
      <c r="E140" s="975"/>
      <c r="F140" s="1156"/>
      <c r="G140" s="975"/>
      <c r="H140" s="1156"/>
      <c r="I140" s="975"/>
      <c r="J140" s="1156"/>
      <c r="K140" s="975"/>
      <c r="L140" s="1156"/>
      <c r="M140" s="975"/>
      <c r="N140" s="1156"/>
      <c r="O140" s="975"/>
      <c r="P140" s="1154"/>
      <c r="Q140" s="975"/>
      <c r="R140" s="1154"/>
      <c r="S140" s="975"/>
      <c r="T140" s="1154"/>
      <c r="U140" s="975"/>
      <c r="V140" s="1154"/>
      <c r="W140" s="975"/>
      <c r="X140" s="1154"/>
      <c r="Y140" s="975"/>
      <c r="Z140" s="1154"/>
      <c r="AA140" s="975"/>
      <c r="AB140" s="1115"/>
      <c r="AC140" s="975"/>
      <c r="AD140" s="1114"/>
      <c r="AE140" s="975"/>
      <c r="AF140" s="1115"/>
      <c r="AG140" s="975"/>
      <c r="AH140" s="1114"/>
      <c r="AI140" s="975"/>
      <c r="AJ140" s="1115"/>
      <c r="AK140" s="975"/>
      <c r="AL140" s="1114"/>
      <c r="AM140" s="975"/>
      <c r="AN140" s="1075"/>
      <c r="AO140" s="1552"/>
      <c r="AP140" s="1115"/>
      <c r="AQ140" s="1552"/>
      <c r="AR140" s="1138"/>
      <c r="AS140" s="1578"/>
      <c r="AV140"/>
      <c r="AX140"/>
    </row>
    <row r="141" spans="2:50" ht="9" customHeight="1" x14ac:dyDescent="0.4">
      <c r="B141" s="1577"/>
      <c r="C141" s="1552"/>
      <c r="D141" s="1057"/>
      <c r="E141" s="975"/>
      <c r="F141" s="1156"/>
      <c r="G141" s="975"/>
      <c r="H141" s="1057"/>
      <c r="I141" s="975"/>
      <c r="J141" s="1156"/>
      <c r="K141" s="975"/>
      <c r="L141" s="1057"/>
      <c r="M141" s="975"/>
      <c r="N141" s="1156"/>
      <c r="O141" s="975"/>
      <c r="P141" s="1137"/>
      <c r="Q141" s="975"/>
      <c r="R141" s="1137"/>
      <c r="S141" s="975"/>
      <c r="T141" s="1137"/>
      <c r="U141" s="975"/>
      <c r="V141" s="1137"/>
      <c r="W141" s="975"/>
      <c r="X141" s="1137"/>
      <c r="Y141" s="975"/>
      <c r="Z141" s="1137"/>
      <c r="AA141" s="975"/>
      <c r="AB141" s="1116"/>
      <c r="AC141" s="975"/>
      <c r="AD141" s="1116"/>
      <c r="AE141" s="975"/>
      <c r="AF141" s="1116"/>
      <c r="AG141" s="975"/>
      <c r="AH141" s="1116"/>
      <c r="AI141" s="975"/>
      <c r="AJ141" s="1116"/>
      <c r="AK141" s="975"/>
      <c r="AL141" s="1116"/>
      <c r="AM141" s="975"/>
      <c r="AN141" s="1136"/>
      <c r="AO141" s="1552"/>
      <c r="AP141" s="1114"/>
      <c r="AQ141" s="1552"/>
      <c r="AR141" s="1114"/>
      <c r="AS141" s="1578"/>
      <c r="AV141"/>
      <c r="AX141"/>
    </row>
    <row r="142" spans="2:50" ht="9" customHeight="1" x14ac:dyDescent="0.4">
      <c r="B142" s="1577"/>
      <c r="C142" s="1552"/>
      <c r="D142" s="1117"/>
      <c r="E142" s="975"/>
      <c r="F142" s="1117"/>
      <c r="G142" s="975"/>
      <c r="H142" s="1117"/>
      <c r="I142" s="975"/>
      <c r="J142" s="1117"/>
      <c r="K142" s="975"/>
      <c r="L142" s="1117"/>
      <c r="M142" s="975"/>
      <c r="N142" s="1117"/>
      <c r="O142" s="975"/>
      <c r="P142" s="1137"/>
      <c r="Q142" s="975"/>
      <c r="R142" s="1137"/>
      <c r="S142" s="975"/>
      <c r="T142" s="1137"/>
      <c r="U142" s="975"/>
      <c r="V142" s="1137"/>
      <c r="W142" s="975"/>
      <c r="X142" s="1137"/>
      <c r="Y142" s="975"/>
      <c r="Z142" s="1137"/>
      <c r="AA142" s="975"/>
      <c r="AB142" s="1118"/>
      <c r="AC142" s="975"/>
      <c r="AD142" s="1117"/>
      <c r="AE142" s="975"/>
      <c r="AF142" s="1118"/>
      <c r="AG142" s="975"/>
      <c r="AH142" s="1117"/>
      <c r="AI142" s="975"/>
      <c r="AJ142" s="1117"/>
      <c r="AK142" s="975"/>
      <c r="AL142" s="1118"/>
      <c r="AM142" s="975"/>
      <c r="AN142" s="1136"/>
      <c r="AO142" s="1552"/>
      <c r="AP142" s="1117"/>
      <c r="AQ142" s="1552"/>
      <c r="AR142" s="1136"/>
      <c r="AS142" s="1578"/>
      <c r="AV142"/>
      <c r="AX142"/>
    </row>
    <row r="143" spans="2:50" ht="9" customHeight="1" x14ac:dyDescent="0.4">
      <c r="B143" s="1577"/>
      <c r="C143" s="1552"/>
      <c r="D143" s="1070"/>
      <c r="E143" s="975"/>
      <c r="F143" s="1070"/>
      <c r="G143" s="975"/>
      <c r="H143" s="1070"/>
      <c r="I143" s="975"/>
      <c r="J143" s="1070"/>
      <c r="K143" s="975"/>
      <c r="L143" s="1070"/>
      <c r="M143" s="975"/>
      <c r="N143" s="1070"/>
      <c r="O143" s="975"/>
      <c r="P143" s="1124"/>
      <c r="Q143" s="975"/>
      <c r="R143" s="1124"/>
      <c r="S143" s="975"/>
      <c r="T143" s="1124"/>
      <c r="U143" s="975"/>
      <c r="V143" s="1124"/>
      <c r="W143" s="975"/>
      <c r="X143" s="1124"/>
      <c r="Y143" s="975"/>
      <c r="Z143" s="1124"/>
      <c r="AA143" s="975"/>
      <c r="AB143" s="1118"/>
      <c r="AC143" s="975"/>
      <c r="AD143" s="1118"/>
      <c r="AE143" s="975"/>
      <c r="AF143" s="1118"/>
      <c r="AG143" s="975"/>
      <c r="AH143" s="1118"/>
      <c r="AI143" s="975"/>
      <c r="AJ143" s="1118"/>
      <c r="AK143" s="975"/>
      <c r="AL143" s="1118"/>
      <c r="AM143" s="975"/>
      <c r="AN143" s="1120"/>
      <c r="AO143" s="1552"/>
      <c r="AP143" s="1118"/>
      <c r="AQ143" s="1552"/>
      <c r="AR143" s="1136"/>
      <c r="AS143" s="1578"/>
      <c r="AV143"/>
      <c r="AX143"/>
    </row>
    <row r="144" spans="2:50" ht="9" customHeight="1" x14ac:dyDescent="0.4">
      <c r="B144" s="1577"/>
      <c r="C144" s="1552"/>
      <c r="D144" s="1162"/>
      <c r="E144" s="975"/>
      <c r="F144" s="1131"/>
      <c r="G144" s="975"/>
      <c r="H144" s="1162"/>
      <c r="I144" s="975"/>
      <c r="J144" s="1131"/>
      <c r="K144" s="975"/>
      <c r="L144" s="1162"/>
      <c r="M144" s="975"/>
      <c r="N144" s="1131"/>
      <c r="O144" s="975"/>
      <c r="P144" s="1124"/>
      <c r="Q144" s="975"/>
      <c r="R144" s="1124"/>
      <c r="S144" s="975"/>
      <c r="T144" s="1124"/>
      <c r="U144" s="975"/>
      <c r="V144" s="1124"/>
      <c r="W144" s="975"/>
      <c r="X144" s="1124"/>
      <c r="Y144" s="975"/>
      <c r="Z144" s="1124"/>
      <c r="AA144" s="975"/>
      <c r="AB144" s="1117"/>
      <c r="AC144" s="975"/>
      <c r="AD144" s="1118"/>
      <c r="AE144" s="975"/>
      <c r="AF144" s="1117"/>
      <c r="AG144" s="975"/>
      <c r="AH144" s="1118"/>
      <c r="AI144" s="975"/>
      <c r="AJ144" s="1118"/>
      <c r="AK144" s="975"/>
      <c r="AL144" s="1117"/>
      <c r="AM144" s="975"/>
      <c r="AN144" s="1104"/>
      <c r="AO144" s="1552"/>
      <c r="AP144" s="1118"/>
      <c r="AQ144" s="1552"/>
      <c r="AR144" s="1111"/>
      <c r="AS144" s="1578"/>
      <c r="AV144"/>
      <c r="AX144"/>
    </row>
    <row r="145" spans="2:50" ht="9" customHeight="1" x14ac:dyDescent="0.4">
      <c r="B145" s="1577"/>
      <c r="C145" s="1552"/>
      <c r="D145" s="1162"/>
      <c r="E145" s="975"/>
      <c r="F145" s="1131"/>
      <c r="G145" s="975"/>
      <c r="H145" s="1162"/>
      <c r="I145" s="975"/>
      <c r="J145" s="1131"/>
      <c r="K145" s="975"/>
      <c r="L145" s="1162"/>
      <c r="M145" s="975"/>
      <c r="N145" s="1131"/>
      <c r="O145" s="975"/>
      <c r="P145" s="1157"/>
      <c r="Q145" s="975"/>
      <c r="R145" s="1157"/>
      <c r="S145" s="975"/>
      <c r="T145" s="1157"/>
      <c r="U145" s="975"/>
      <c r="V145" s="1157"/>
      <c r="W145" s="975"/>
      <c r="X145" s="1157"/>
      <c r="Y145" s="975"/>
      <c r="Z145" s="1157"/>
      <c r="AA145" s="975"/>
      <c r="AB145" s="1120"/>
      <c r="AC145" s="975"/>
      <c r="AD145" s="1120"/>
      <c r="AE145" s="975"/>
      <c r="AF145" s="1120"/>
      <c r="AG145" s="975"/>
      <c r="AH145" s="1120"/>
      <c r="AI145" s="975"/>
      <c r="AJ145" s="1120"/>
      <c r="AK145" s="975"/>
      <c r="AL145" s="1120"/>
      <c r="AM145" s="975"/>
      <c r="AN145" s="1088"/>
      <c r="AO145" s="1552"/>
      <c r="AP145" s="1120"/>
      <c r="AQ145" s="1552"/>
      <c r="AR145" s="1133"/>
      <c r="AS145" s="1578"/>
      <c r="AV145"/>
      <c r="AX145"/>
    </row>
    <row r="146" spans="2:50" ht="9" customHeight="1" x14ac:dyDescent="0.4">
      <c r="B146" s="1577"/>
      <c r="C146" s="1552"/>
      <c r="D146" s="1161"/>
      <c r="E146" s="975"/>
      <c r="F146" s="1161"/>
      <c r="G146" s="975"/>
      <c r="H146" s="1161"/>
      <c r="I146" s="975"/>
      <c r="J146" s="1161"/>
      <c r="K146" s="975"/>
      <c r="L146" s="1161"/>
      <c r="M146" s="975"/>
      <c r="N146" s="1161"/>
      <c r="O146" s="975"/>
      <c r="P146" s="1157"/>
      <c r="Q146" s="975"/>
      <c r="R146" s="1157"/>
      <c r="S146" s="975"/>
      <c r="T146" s="1157"/>
      <c r="U146" s="975"/>
      <c r="V146" s="1157"/>
      <c r="W146" s="975"/>
      <c r="X146" s="1157"/>
      <c r="Y146" s="975"/>
      <c r="Z146" s="1157"/>
      <c r="AA146" s="975"/>
      <c r="AB146" s="1121"/>
      <c r="AC146" s="975"/>
      <c r="AD146" s="1121"/>
      <c r="AE146" s="975"/>
      <c r="AF146" s="1121"/>
      <c r="AG146" s="975"/>
      <c r="AH146" s="1121"/>
      <c r="AI146" s="975"/>
      <c r="AJ146" s="1121"/>
      <c r="AK146" s="975"/>
      <c r="AL146" s="1121"/>
      <c r="AM146" s="975"/>
      <c r="AN146" s="1152"/>
      <c r="AO146" s="1552"/>
      <c r="AP146" s="1121"/>
      <c r="AQ146" s="1552"/>
      <c r="AR146" s="1133"/>
      <c r="AS146" s="1578"/>
      <c r="AV146"/>
      <c r="AX146"/>
    </row>
    <row r="147" spans="2:50" ht="9" customHeight="1" x14ac:dyDescent="0.4">
      <c r="B147" s="1577"/>
      <c r="C147" s="1552"/>
      <c r="D147" s="1161"/>
      <c r="E147" s="975"/>
      <c r="F147" s="1161"/>
      <c r="G147" s="975"/>
      <c r="H147" s="1161"/>
      <c r="I147" s="975"/>
      <c r="J147" s="1161"/>
      <c r="K147" s="975"/>
      <c r="L147" s="1161"/>
      <c r="M147" s="975"/>
      <c r="N147" s="1161"/>
      <c r="O147" s="975"/>
      <c r="P147" s="1140"/>
      <c r="Q147" s="975"/>
      <c r="R147" s="1140"/>
      <c r="S147" s="975"/>
      <c r="T147" s="1140"/>
      <c r="U147" s="975"/>
      <c r="V147" s="1140"/>
      <c r="W147" s="975"/>
      <c r="X147" s="1140"/>
      <c r="Y147" s="975"/>
      <c r="Z147" s="1140"/>
      <c r="AA147" s="975"/>
      <c r="AB147" s="1121"/>
      <c r="AC147" s="975"/>
      <c r="AD147" s="1121"/>
      <c r="AE147" s="975"/>
      <c r="AF147" s="1121"/>
      <c r="AG147" s="975"/>
      <c r="AH147" s="1121"/>
      <c r="AI147" s="975"/>
      <c r="AJ147" s="1121"/>
      <c r="AK147" s="975"/>
      <c r="AL147" s="1121"/>
      <c r="AM147" s="975"/>
      <c r="AN147" s="1152"/>
      <c r="AO147" s="1552"/>
      <c r="AP147" s="1121"/>
      <c r="AQ147" s="1552"/>
      <c r="AR147" s="1163"/>
      <c r="AS147" s="1578"/>
      <c r="AV147"/>
      <c r="AX147"/>
    </row>
    <row r="148" spans="2:50" ht="9" customHeight="1" x14ac:dyDescent="0.4">
      <c r="B148" s="1577"/>
      <c r="C148" s="1552"/>
      <c r="D148" s="1131"/>
      <c r="E148" s="975"/>
      <c r="F148" s="1162"/>
      <c r="G148" s="975"/>
      <c r="H148" s="1131"/>
      <c r="I148" s="975"/>
      <c r="J148" s="1162"/>
      <c r="K148" s="975"/>
      <c r="L148" s="1131"/>
      <c r="M148" s="975"/>
      <c r="N148" s="1162"/>
      <c r="O148" s="975"/>
      <c r="P148" s="1140"/>
      <c r="Q148" s="975"/>
      <c r="R148" s="1140"/>
      <c r="S148" s="975"/>
      <c r="T148" s="1140"/>
      <c r="U148" s="975"/>
      <c r="V148" s="1140"/>
      <c r="W148" s="975"/>
      <c r="X148" s="1140"/>
      <c r="Y148" s="975"/>
      <c r="Z148" s="1140"/>
      <c r="AA148" s="975"/>
      <c r="AB148" s="1124"/>
      <c r="AC148" s="975"/>
      <c r="AD148" s="1123"/>
      <c r="AE148" s="975"/>
      <c r="AF148" s="1124"/>
      <c r="AG148" s="975"/>
      <c r="AH148" s="1123"/>
      <c r="AI148" s="975"/>
      <c r="AJ148" s="1123"/>
      <c r="AK148" s="975"/>
      <c r="AL148" s="1124"/>
      <c r="AM148" s="975"/>
      <c r="AN148" s="1133"/>
      <c r="AO148" s="1552"/>
      <c r="AP148" s="1123"/>
      <c r="AQ148" s="1552"/>
      <c r="AR148" s="1131"/>
      <c r="AS148" s="1578"/>
      <c r="AV148"/>
      <c r="AX148"/>
    </row>
    <row r="149" spans="2:50" ht="9" customHeight="1" x14ac:dyDescent="0.4">
      <c r="B149" s="1577"/>
      <c r="C149" s="1552"/>
      <c r="D149" s="1131"/>
      <c r="E149" s="975"/>
      <c r="F149" s="1162"/>
      <c r="G149" s="975"/>
      <c r="H149" s="1131"/>
      <c r="I149" s="975"/>
      <c r="J149" s="1162"/>
      <c r="K149" s="975"/>
      <c r="L149" s="1131"/>
      <c r="M149" s="975"/>
      <c r="N149" s="1162"/>
      <c r="O149" s="975"/>
      <c r="P149" s="1111"/>
      <c r="Q149" s="975"/>
      <c r="R149" s="1111"/>
      <c r="S149" s="975"/>
      <c r="T149" s="1111"/>
      <c r="U149" s="975"/>
      <c r="V149" s="1111"/>
      <c r="W149" s="975"/>
      <c r="X149" s="1111"/>
      <c r="Y149" s="975"/>
      <c r="Z149" s="1111"/>
      <c r="AA149" s="975"/>
      <c r="AB149" s="1124"/>
      <c r="AC149" s="975"/>
      <c r="AD149" s="1124"/>
      <c r="AE149" s="975"/>
      <c r="AF149" s="1124"/>
      <c r="AG149" s="975"/>
      <c r="AH149" s="1124"/>
      <c r="AI149" s="975"/>
      <c r="AJ149" s="1124"/>
      <c r="AK149" s="975"/>
      <c r="AL149" s="1124"/>
      <c r="AM149" s="975"/>
      <c r="AN149" s="1133"/>
      <c r="AO149" s="1552"/>
      <c r="AP149" s="1128"/>
      <c r="AQ149" s="1552"/>
      <c r="AR149" s="1131"/>
      <c r="AS149" s="1578"/>
      <c r="AV149"/>
      <c r="AX149"/>
    </row>
    <row r="150" spans="2:50" ht="9" customHeight="1" x14ac:dyDescent="0.4">
      <c r="B150" s="1577"/>
      <c r="C150" s="1552"/>
      <c r="D150" s="1096"/>
      <c r="E150" s="975"/>
      <c r="F150" s="1096"/>
      <c r="G150" s="975"/>
      <c r="H150" s="1096"/>
      <c r="I150" s="975"/>
      <c r="J150" s="1096"/>
      <c r="K150" s="975"/>
      <c r="L150" s="1096"/>
      <c r="M150" s="975"/>
      <c r="N150" s="1096"/>
      <c r="O150" s="975"/>
      <c r="P150" s="1127"/>
      <c r="Q150" s="975"/>
      <c r="R150" s="1127"/>
      <c r="S150" s="975"/>
      <c r="T150" s="1127"/>
      <c r="U150" s="975"/>
      <c r="V150" s="1127"/>
      <c r="W150" s="975"/>
      <c r="X150" s="1127"/>
      <c r="Y150" s="975"/>
      <c r="Z150" s="1127"/>
      <c r="AA150" s="975"/>
      <c r="AB150" s="1123"/>
      <c r="AC150" s="975"/>
      <c r="AD150" s="1124"/>
      <c r="AE150" s="975"/>
      <c r="AF150" s="1123"/>
      <c r="AG150" s="975"/>
      <c r="AH150" s="1124"/>
      <c r="AI150" s="975"/>
      <c r="AJ150" s="1124"/>
      <c r="AK150" s="975"/>
      <c r="AL150" s="1123"/>
      <c r="AM150" s="975"/>
      <c r="AN150" s="1117"/>
      <c r="AO150" s="1552"/>
      <c r="AP150" s="1128"/>
      <c r="AQ150" s="1552"/>
      <c r="AR150" s="1159"/>
      <c r="AS150" s="1578"/>
      <c r="AV150"/>
      <c r="AX150"/>
    </row>
    <row r="151" spans="2:50" ht="9" customHeight="1" x14ac:dyDescent="0.4">
      <c r="B151" s="1577"/>
      <c r="C151" s="1552"/>
      <c r="D151" s="1080"/>
      <c r="E151" s="975"/>
      <c r="F151" s="1080"/>
      <c r="G151" s="975"/>
      <c r="H151" s="1080"/>
      <c r="I151" s="975"/>
      <c r="J151" s="1080"/>
      <c r="K151" s="975"/>
      <c r="L151" s="1080"/>
      <c r="M151" s="975"/>
      <c r="N151" s="1080"/>
      <c r="O151" s="975"/>
      <c r="P151" s="1127"/>
      <c r="Q151" s="975"/>
      <c r="R151" s="1127"/>
      <c r="S151" s="975"/>
      <c r="T151" s="1127"/>
      <c r="U151" s="975"/>
      <c r="V151" s="1127"/>
      <c r="W151" s="975"/>
      <c r="X151" s="1127"/>
      <c r="Y151" s="975"/>
      <c r="Z151" s="1127"/>
      <c r="AA151" s="975"/>
      <c r="AB151" s="1125"/>
      <c r="AC151" s="975"/>
      <c r="AD151" s="1125"/>
      <c r="AE151" s="975"/>
      <c r="AF151" s="1125"/>
      <c r="AG151" s="975"/>
      <c r="AH151" s="1125"/>
      <c r="AI151" s="975"/>
      <c r="AJ151" s="1125"/>
      <c r="AK151" s="975"/>
      <c r="AL151" s="1125"/>
      <c r="AM151" s="975"/>
      <c r="AN151" s="1100"/>
      <c r="AO151" s="1552"/>
      <c r="AP151" s="1125"/>
      <c r="AQ151" s="1552"/>
      <c r="AR151" s="1159"/>
      <c r="AS151" s="1578"/>
      <c r="AV151"/>
      <c r="AX151"/>
    </row>
    <row r="152" spans="2:50" ht="9" customHeight="1" x14ac:dyDescent="0.4">
      <c r="B152" s="1577"/>
      <c r="C152" s="1552"/>
      <c r="D152" s="1158"/>
      <c r="E152" s="975"/>
      <c r="F152" s="1110"/>
      <c r="G152" s="975"/>
      <c r="H152" s="1158"/>
      <c r="I152" s="975"/>
      <c r="J152" s="1110"/>
      <c r="K152" s="975"/>
      <c r="L152" s="1158"/>
      <c r="M152" s="975"/>
      <c r="N152" s="1110"/>
      <c r="O152" s="975"/>
      <c r="P152" s="1160"/>
      <c r="Q152" s="975"/>
      <c r="R152" s="1160"/>
      <c r="S152" s="975"/>
      <c r="T152" s="1160"/>
      <c r="U152" s="975"/>
      <c r="V152" s="1160"/>
      <c r="W152" s="975"/>
      <c r="X152" s="1160"/>
      <c r="Y152" s="975"/>
      <c r="Z152" s="1160"/>
      <c r="AA152" s="975"/>
      <c r="AB152" s="1127"/>
      <c r="AC152" s="975"/>
      <c r="AD152" s="1128"/>
      <c r="AE152" s="975"/>
      <c r="AF152" s="1127"/>
      <c r="AG152" s="975"/>
      <c r="AH152" s="1128"/>
      <c r="AI152" s="975"/>
      <c r="AJ152" s="1127"/>
      <c r="AK152" s="975"/>
      <c r="AL152" s="1128"/>
      <c r="AM152" s="975"/>
      <c r="AN152" s="1147"/>
      <c r="AO152" s="1552"/>
      <c r="AP152" s="1124"/>
      <c r="AQ152" s="1552"/>
      <c r="AR152" s="1105"/>
      <c r="AS152" s="1578"/>
      <c r="AV152"/>
      <c r="AX152"/>
    </row>
    <row r="153" spans="2:50" ht="9" customHeight="1" x14ac:dyDescent="0.4">
      <c r="B153" s="1577"/>
      <c r="C153" s="1552"/>
      <c r="D153" s="1158"/>
      <c r="E153" s="975"/>
      <c r="F153" s="1158"/>
      <c r="G153" s="975"/>
      <c r="H153" s="1158"/>
      <c r="I153" s="975"/>
      <c r="J153" s="1158"/>
      <c r="K153" s="975"/>
      <c r="L153" s="1158"/>
      <c r="M153" s="975"/>
      <c r="N153" s="1158"/>
      <c r="O153" s="975"/>
      <c r="P153" s="1160"/>
      <c r="Q153" s="975"/>
      <c r="R153" s="1160"/>
      <c r="S153" s="975"/>
      <c r="T153" s="1160"/>
      <c r="U153" s="975"/>
      <c r="V153" s="1160"/>
      <c r="W153" s="975"/>
      <c r="X153" s="1160"/>
      <c r="Y153" s="975"/>
      <c r="Z153" s="1160"/>
      <c r="AA153" s="975"/>
      <c r="AB153" s="1127"/>
      <c r="AC153" s="975"/>
      <c r="AD153" s="1128"/>
      <c r="AE153" s="975"/>
      <c r="AF153" s="1127"/>
      <c r="AG153" s="975"/>
      <c r="AH153" s="1128"/>
      <c r="AI153" s="975"/>
      <c r="AJ153" s="1127"/>
      <c r="AK153" s="975"/>
      <c r="AL153" s="1128"/>
      <c r="AM153" s="975"/>
      <c r="AN153" s="1147"/>
      <c r="AO153" s="1552"/>
      <c r="AP153" s="1124"/>
      <c r="AQ153" s="1552"/>
      <c r="AR153" s="1105"/>
      <c r="AS153" s="1578"/>
      <c r="AV153"/>
      <c r="AX153"/>
    </row>
    <row r="154" spans="2:50" ht="9" customHeight="1" x14ac:dyDescent="0.4">
      <c r="B154" s="1577"/>
      <c r="C154" s="1552"/>
      <c r="D154" s="1110"/>
      <c r="E154" s="975"/>
      <c r="F154" s="1158"/>
      <c r="G154" s="975"/>
      <c r="H154" s="1110"/>
      <c r="I154" s="975"/>
      <c r="J154" s="1158"/>
      <c r="K154" s="975"/>
      <c r="L154" s="1110"/>
      <c r="M154" s="975"/>
      <c r="N154" s="1158"/>
      <c r="O154" s="975"/>
      <c r="P154" s="1144"/>
      <c r="Q154" s="975"/>
      <c r="R154" s="1144"/>
      <c r="S154" s="975"/>
      <c r="T154" s="1144"/>
      <c r="U154" s="975"/>
      <c r="V154" s="1144"/>
      <c r="W154" s="975"/>
      <c r="X154" s="1144"/>
      <c r="Y154" s="975"/>
      <c r="Z154" s="1144"/>
      <c r="AA154" s="975"/>
      <c r="AB154" s="1128"/>
      <c r="AC154" s="975"/>
      <c r="AD154" s="1127"/>
      <c r="AE154" s="975"/>
      <c r="AF154" s="1128"/>
      <c r="AG154" s="975"/>
      <c r="AH154" s="1127"/>
      <c r="AI154" s="975"/>
      <c r="AJ154" s="1128"/>
      <c r="AK154" s="975"/>
      <c r="AL154" s="1127"/>
      <c r="AM154" s="975"/>
      <c r="AN154" s="1131"/>
      <c r="AO154" s="1552"/>
      <c r="AP154" s="1129"/>
      <c r="AQ154" s="1552"/>
      <c r="AR154" s="1127"/>
      <c r="AS154" s="1578"/>
      <c r="AV154"/>
      <c r="AX154"/>
    </row>
    <row r="155" spans="2:50" ht="9" customHeight="1" x14ac:dyDescent="0.4">
      <c r="B155" s="1577"/>
      <c r="C155" s="1552"/>
      <c r="D155" s="1094"/>
      <c r="E155" s="975"/>
      <c r="F155" s="1094"/>
      <c r="G155" s="975"/>
      <c r="H155" s="1094"/>
      <c r="I155" s="975"/>
      <c r="J155" s="1094"/>
      <c r="K155" s="975"/>
      <c r="L155" s="1094"/>
      <c r="M155" s="975"/>
      <c r="N155" s="1094"/>
      <c r="O155" s="975"/>
      <c r="P155" s="1144"/>
      <c r="Q155" s="975"/>
      <c r="R155" s="1144"/>
      <c r="S155" s="975"/>
      <c r="T155" s="1144"/>
      <c r="U155" s="975"/>
      <c r="V155" s="1144"/>
      <c r="W155" s="975"/>
      <c r="X155" s="1144"/>
      <c r="Y155" s="975"/>
      <c r="Z155" s="1144"/>
      <c r="AA155" s="975"/>
      <c r="AB155" s="1128"/>
      <c r="AC155" s="975"/>
      <c r="AD155" s="1127"/>
      <c r="AE155" s="975"/>
      <c r="AF155" s="1128"/>
      <c r="AG155" s="975"/>
      <c r="AH155" s="1127"/>
      <c r="AI155" s="975"/>
      <c r="AJ155" s="1128"/>
      <c r="AK155" s="975"/>
      <c r="AL155" s="1127"/>
      <c r="AM155" s="975"/>
      <c r="AN155" s="1131"/>
      <c r="AO155" s="1552"/>
      <c r="AP155" s="1127"/>
      <c r="AQ155" s="1552"/>
      <c r="AR155" s="1127"/>
      <c r="AS155" s="1578"/>
      <c r="AV155"/>
      <c r="AX155"/>
    </row>
    <row r="156" spans="2:50" ht="9" customHeight="1" x14ac:dyDescent="0.4">
      <c r="B156" s="1577"/>
      <c r="C156" s="1552"/>
      <c r="D156" s="1123"/>
      <c r="E156" s="975"/>
      <c r="F156" s="1123"/>
      <c r="G156" s="975"/>
      <c r="H156" s="1123"/>
      <c r="I156" s="975"/>
      <c r="J156" s="1123"/>
      <c r="K156" s="975"/>
      <c r="L156" s="1123"/>
      <c r="M156" s="975"/>
      <c r="N156" s="1123"/>
      <c r="O156" s="975"/>
      <c r="P156" s="1114"/>
      <c r="Q156" s="975"/>
      <c r="R156" s="1114"/>
      <c r="S156" s="975"/>
      <c r="T156" s="1114"/>
      <c r="U156" s="975"/>
      <c r="V156" s="1114"/>
      <c r="W156" s="975"/>
      <c r="X156" s="1114"/>
      <c r="Y156" s="975"/>
      <c r="Z156" s="1114"/>
      <c r="AA156" s="975"/>
      <c r="AB156" s="1129"/>
      <c r="AC156" s="975"/>
      <c r="AD156" s="1129"/>
      <c r="AE156" s="975"/>
      <c r="AF156" s="1129"/>
      <c r="AG156" s="975"/>
      <c r="AH156" s="1129"/>
      <c r="AI156" s="975"/>
      <c r="AJ156" s="1129"/>
      <c r="AK156" s="975"/>
      <c r="AL156" s="1129"/>
      <c r="AM156" s="975"/>
      <c r="AN156" s="1114"/>
      <c r="AO156" s="1552"/>
      <c r="AP156" s="1127"/>
      <c r="AQ156" s="1552"/>
      <c r="AR156" s="1155"/>
      <c r="AS156" s="1578"/>
      <c r="AV156"/>
      <c r="AX156"/>
    </row>
    <row r="157" spans="2:50" ht="9" customHeight="1" x14ac:dyDescent="0.4">
      <c r="B157" s="1577"/>
      <c r="C157" s="1552"/>
      <c r="D157" s="1134"/>
      <c r="E157" s="975"/>
      <c r="F157" s="1120"/>
      <c r="G157" s="975"/>
      <c r="H157" s="1134"/>
      <c r="I157" s="975"/>
      <c r="J157" s="1120"/>
      <c r="K157" s="975"/>
      <c r="L157" s="1134"/>
      <c r="M157" s="975"/>
      <c r="N157" s="1120"/>
      <c r="O157" s="975"/>
      <c r="P157" s="1100"/>
      <c r="Q157" s="975"/>
      <c r="R157" s="1131"/>
      <c r="S157" s="975"/>
      <c r="T157" s="1100"/>
      <c r="U157" s="975"/>
      <c r="V157" s="1131"/>
      <c r="W157" s="975"/>
      <c r="X157" s="1131"/>
      <c r="Y157" s="975"/>
      <c r="Z157" s="1100"/>
      <c r="AA157" s="975"/>
      <c r="AB157" s="1130"/>
      <c r="AC157" s="975"/>
      <c r="AD157" s="1130"/>
      <c r="AE157" s="975"/>
      <c r="AF157" s="1130"/>
      <c r="AG157" s="975"/>
      <c r="AH157" s="1130"/>
      <c r="AI157" s="975"/>
      <c r="AJ157" s="1130"/>
      <c r="AK157" s="975"/>
      <c r="AL157" s="1130"/>
      <c r="AM157" s="975"/>
      <c r="AN157" s="1144"/>
      <c r="AO157" s="1552"/>
      <c r="AP157" s="1131"/>
      <c r="AQ157" s="1552"/>
      <c r="AR157" s="1155"/>
      <c r="AS157" s="1578"/>
      <c r="AV157"/>
      <c r="AX157"/>
    </row>
    <row r="158" spans="2:50" ht="9" customHeight="1" x14ac:dyDescent="0.4">
      <c r="B158" s="1577"/>
      <c r="C158" s="1552"/>
      <c r="D158" s="1134"/>
      <c r="E158" s="975"/>
      <c r="F158" s="1134"/>
      <c r="G158" s="975"/>
      <c r="H158" s="1134"/>
      <c r="I158" s="975"/>
      <c r="J158" s="1134"/>
      <c r="K158" s="975"/>
      <c r="L158" s="1134"/>
      <c r="M158" s="975"/>
      <c r="N158" s="1134"/>
      <c r="O158" s="975"/>
      <c r="P158" s="1131"/>
      <c r="Q158" s="975"/>
      <c r="R158" s="1131"/>
      <c r="S158" s="975"/>
      <c r="T158" s="1131"/>
      <c r="U158" s="975"/>
      <c r="V158" s="1131"/>
      <c r="W158" s="975"/>
      <c r="X158" s="1131"/>
      <c r="Y158" s="975"/>
      <c r="Z158" s="1131"/>
      <c r="AA158" s="975"/>
      <c r="AB158" s="1130"/>
      <c r="AC158" s="975"/>
      <c r="AD158" s="1130"/>
      <c r="AE158" s="975"/>
      <c r="AF158" s="1130"/>
      <c r="AG158" s="975"/>
      <c r="AH158" s="1130"/>
      <c r="AI158" s="975"/>
      <c r="AJ158" s="1130"/>
      <c r="AK158" s="975"/>
      <c r="AL158" s="1130"/>
      <c r="AM158" s="975"/>
      <c r="AN158" s="1144"/>
      <c r="AO158" s="1552"/>
      <c r="AP158" s="1131"/>
      <c r="AQ158" s="1552"/>
      <c r="AR158" s="1081"/>
      <c r="AS158" s="1578"/>
      <c r="AV158"/>
      <c r="AX158"/>
    </row>
    <row r="159" spans="2:50" ht="9" customHeight="1" x14ac:dyDescent="0.4">
      <c r="B159" s="1577"/>
      <c r="C159" s="1552"/>
      <c r="D159" s="1120"/>
      <c r="E159" s="975"/>
      <c r="F159" s="1134"/>
      <c r="G159" s="975"/>
      <c r="H159" s="1120"/>
      <c r="I159" s="975"/>
      <c r="J159" s="1134"/>
      <c r="K159" s="975"/>
      <c r="L159" s="1120"/>
      <c r="M159" s="975"/>
      <c r="N159" s="1134"/>
      <c r="O159" s="975"/>
      <c r="P159" s="1131"/>
      <c r="Q159" s="975"/>
      <c r="R159" s="1100"/>
      <c r="S159" s="975"/>
      <c r="T159" s="1131"/>
      <c r="U159" s="975"/>
      <c r="V159" s="1100"/>
      <c r="W159" s="975"/>
      <c r="X159" s="1100"/>
      <c r="Y159" s="975"/>
      <c r="Z159" s="1131"/>
      <c r="AA159" s="975"/>
      <c r="AB159" s="1131"/>
      <c r="AC159" s="975"/>
      <c r="AD159" s="1131"/>
      <c r="AE159" s="975"/>
      <c r="AF159" s="1131"/>
      <c r="AG159" s="975"/>
      <c r="AH159" s="1131"/>
      <c r="AI159" s="975"/>
      <c r="AJ159" s="1131"/>
      <c r="AK159" s="975"/>
      <c r="AL159" s="1131"/>
      <c r="AM159" s="975"/>
      <c r="AN159" s="1127"/>
      <c r="AO159" s="1552"/>
      <c r="AP159" s="1130"/>
      <c r="AQ159" s="1552"/>
      <c r="AR159" s="1081"/>
      <c r="AS159" s="1578"/>
      <c r="AV159"/>
      <c r="AX159"/>
    </row>
    <row r="160" spans="2:50" ht="9" customHeight="1" x14ac:dyDescent="0.4">
      <c r="B160" s="1577"/>
      <c r="C160" s="1552"/>
      <c r="D160" s="1133"/>
      <c r="E160" s="975"/>
      <c r="F160" s="1133"/>
      <c r="G160" s="975"/>
      <c r="H160" s="1133"/>
      <c r="I160" s="975"/>
      <c r="J160" s="1133"/>
      <c r="K160" s="975"/>
      <c r="L160" s="1133"/>
      <c r="M160" s="975"/>
      <c r="N160" s="1133"/>
      <c r="O160" s="975"/>
      <c r="P160" s="1147"/>
      <c r="Q160" s="975"/>
      <c r="R160" s="1147"/>
      <c r="S160" s="975"/>
      <c r="T160" s="1147"/>
      <c r="U160" s="975"/>
      <c r="V160" s="1147"/>
      <c r="W160" s="975"/>
      <c r="X160" s="1147"/>
      <c r="Y160" s="975"/>
      <c r="Z160" s="1147"/>
      <c r="AA160" s="975"/>
      <c r="AB160" s="1131"/>
      <c r="AC160" s="975"/>
      <c r="AD160" s="1131"/>
      <c r="AE160" s="975"/>
      <c r="AF160" s="1131"/>
      <c r="AG160" s="975"/>
      <c r="AH160" s="1131"/>
      <c r="AI160" s="975"/>
      <c r="AJ160" s="1131"/>
      <c r="AK160" s="975"/>
      <c r="AL160" s="1131"/>
      <c r="AM160" s="975"/>
      <c r="AN160" s="1127"/>
      <c r="AO160" s="1552"/>
      <c r="AP160" s="1130"/>
      <c r="AQ160" s="1552"/>
      <c r="AR160" s="1124"/>
      <c r="AS160" s="1578"/>
      <c r="AV160"/>
      <c r="AX160"/>
    </row>
    <row r="161" spans="2:50" ht="9" customHeight="1" x14ac:dyDescent="0.4">
      <c r="B161" s="1577"/>
      <c r="C161" s="1552"/>
      <c r="D161" s="1133"/>
      <c r="E161" s="975"/>
      <c r="F161" s="1133"/>
      <c r="G161" s="975"/>
      <c r="H161" s="1133"/>
      <c r="I161" s="975"/>
      <c r="J161" s="1133"/>
      <c r="K161" s="975"/>
      <c r="L161" s="1133"/>
      <c r="M161" s="975"/>
      <c r="N161" s="1133"/>
      <c r="O161" s="975"/>
      <c r="P161" s="1147"/>
      <c r="Q161" s="975"/>
      <c r="R161" s="1147"/>
      <c r="S161" s="975"/>
      <c r="T161" s="1147"/>
      <c r="U161" s="975"/>
      <c r="V161" s="1147"/>
      <c r="W161" s="975"/>
      <c r="X161" s="1147"/>
      <c r="Y161" s="975"/>
      <c r="Z161" s="1147"/>
      <c r="AA161" s="975"/>
      <c r="AB161" s="1132"/>
      <c r="AC161" s="975"/>
      <c r="AD161" s="1132"/>
      <c r="AE161" s="975"/>
      <c r="AF161" s="1132"/>
      <c r="AG161" s="975"/>
      <c r="AH161" s="1132"/>
      <c r="AI161" s="975"/>
      <c r="AJ161" s="1132"/>
      <c r="AK161" s="975"/>
      <c r="AL161" s="1132"/>
      <c r="AM161" s="975"/>
      <c r="AN161" s="1160"/>
      <c r="AO161" s="1552"/>
      <c r="AP161" s="1132"/>
      <c r="AQ161" s="1552"/>
      <c r="AR161" s="1124"/>
      <c r="AS161" s="1578"/>
      <c r="AV161"/>
      <c r="AX161"/>
    </row>
    <row r="162" spans="2:50" ht="9" customHeight="1" x14ac:dyDescent="0.4">
      <c r="B162" s="1577"/>
      <c r="C162" s="1552"/>
      <c r="D162" s="1154"/>
      <c r="E162" s="975"/>
      <c r="F162" s="1154"/>
      <c r="G162" s="975"/>
      <c r="H162" s="1154"/>
      <c r="I162" s="975"/>
      <c r="J162" s="1154"/>
      <c r="K162" s="975"/>
      <c r="L162" s="1154"/>
      <c r="M162" s="975"/>
      <c r="N162" s="1154"/>
      <c r="O162" s="975"/>
      <c r="P162" s="1117"/>
      <c r="Q162" s="975"/>
      <c r="R162" s="1117"/>
      <c r="S162" s="975"/>
      <c r="T162" s="1117"/>
      <c r="U162" s="975"/>
      <c r="V162" s="1117"/>
      <c r="W162" s="975"/>
      <c r="X162" s="1117"/>
      <c r="Y162" s="975"/>
      <c r="Z162" s="1117"/>
      <c r="AA162" s="975"/>
      <c r="AB162" s="1132"/>
      <c r="AC162" s="975"/>
      <c r="AD162" s="1132"/>
      <c r="AE162" s="975"/>
      <c r="AF162" s="1132"/>
      <c r="AG162" s="975"/>
      <c r="AH162" s="1132"/>
      <c r="AI162" s="975"/>
      <c r="AJ162" s="1132"/>
      <c r="AK162" s="975"/>
      <c r="AL162" s="1132"/>
      <c r="AM162" s="975"/>
      <c r="AN162" s="1160"/>
      <c r="AO162" s="1552"/>
      <c r="AP162" s="1132"/>
      <c r="AQ162" s="1552"/>
      <c r="AR162" s="1152"/>
      <c r="AS162" s="1578"/>
      <c r="AV162"/>
      <c r="AX162"/>
    </row>
    <row r="163" spans="2:50" ht="9" customHeight="1" x14ac:dyDescent="0.4">
      <c r="B163" s="1577"/>
      <c r="C163" s="1552"/>
      <c r="D163" s="1154"/>
      <c r="E163" s="975"/>
      <c r="F163" s="1154"/>
      <c r="G163" s="975"/>
      <c r="H163" s="1154"/>
      <c r="I163" s="975"/>
      <c r="J163" s="1154"/>
      <c r="K163" s="975"/>
      <c r="L163" s="1154"/>
      <c r="M163" s="975"/>
      <c r="N163" s="1154"/>
      <c r="O163" s="975"/>
      <c r="P163" s="1088"/>
      <c r="Q163" s="975"/>
      <c r="R163" s="1088"/>
      <c r="S163" s="975"/>
      <c r="T163" s="1088"/>
      <c r="U163" s="975"/>
      <c r="V163" s="1088"/>
      <c r="W163" s="975"/>
      <c r="X163" s="1088"/>
      <c r="Y163" s="975"/>
      <c r="Z163" s="1088"/>
      <c r="AA163" s="975"/>
      <c r="AB163" s="1134"/>
      <c r="AC163" s="975"/>
      <c r="AD163" s="1133"/>
      <c r="AE163" s="975"/>
      <c r="AF163" s="1134"/>
      <c r="AG163" s="975"/>
      <c r="AH163" s="1133"/>
      <c r="AI163" s="975"/>
      <c r="AJ163" s="1133"/>
      <c r="AK163" s="975"/>
      <c r="AL163" s="1134"/>
      <c r="AM163" s="975"/>
      <c r="AN163" s="1111"/>
      <c r="AO163" s="1552"/>
      <c r="AP163" s="1133"/>
      <c r="AQ163" s="1552"/>
      <c r="AR163" s="1152"/>
      <c r="AS163" s="1578"/>
      <c r="AV163"/>
      <c r="AX163"/>
    </row>
    <row r="164" spans="2:50" ht="9" customHeight="1" x14ac:dyDescent="0.4">
      <c r="B164" s="1577"/>
      <c r="C164" s="1552"/>
      <c r="D164" s="1083"/>
      <c r="E164" s="975"/>
      <c r="F164" s="1083"/>
      <c r="G164" s="975"/>
      <c r="H164" s="1083"/>
      <c r="I164" s="975"/>
      <c r="J164" s="1083"/>
      <c r="K164" s="975"/>
      <c r="L164" s="1083"/>
      <c r="M164" s="975"/>
      <c r="N164" s="1083"/>
      <c r="O164" s="975"/>
      <c r="P164" s="1133"/>
      <c r="Q164" s="975"/>
      <c r="R164" s="1133"/>
      <c r="S164" s="975"/>
      <c r="T164" s="1133"/>
      <c r="U164" s="975"/>
      <c r="V164" s="1133"/>
      <c r="W164" s="975"/>
      <c r="X164" s="1133"/>
      <c r="Y164" s="975"/>
      <c r="Z164" s="1133"/>
      <c r="AA164" s="975"/>
      <c r="AB164" s="1134"/>
      <c r="AC164" s="975"/>
      <c r="AD164" s="1133"/>
      <c r="AE164" s="975"/>
      <c r="AF164" s="1134"/>
      <c r="AG164" s="975"/>
      <c r="AH164" s="1133"/>
      <c r="AI164" s="975"/>
      <c r="AJ164" s="1133"/>
      <c r="AK164" s="975"/>
      <c r="AL164" s="1134"/>
      <c r="AM164" s="975"/>
      <c r="AN164" s="1140"/>
      <c r="AO164" s="1552"/>
      <c r="AP164" s="1133"/>
      <c r="AQ164" s="1552"/>
      <c r="AR164" s="1147"/>
      <c r="AS164" s="1578"/>
      <c r="AV164"/>
      <c r="AX164"/>
    </row>
    <row r="165" spans="2:50" ht="9" customHeight="1" x14ac:dyDescent="0.4">
      <c r="B165" s="1577"/>
      <c r="C165" s="1552"/>
      <c r="D165" s="1143"/>
      <c r="E165" s="975"/>
      <c r="F165" s="1045"/>
      <c r="G165" s="975"/>
      <c r="H165" s="1143"/>
      <c r="I165" s="975"/>
      <c r="J165" s="1045"/>
      <c r="K165" s="975"/>
      <c r="L165" s="1143"/>
      <c r="M165" s="975"/>
      <c r="N165" s="1045"/>
      <c r="O165" s="975"/>
      <c r="P165" s="1133"/>
      <c r="Q165" s="975"/>
      <c r="R165" s="1133"/>
      <c r="S165" s="975"/>
      <c r="T165" s="1133"/>
      <c r="U165" s="975"/>
      <c r="V165" s="1133"/>
      <c r="W165" s="975"/>
      <c r="X165" s="1133"/>
      <c r="Y165" s="975"/>
      <c r="Z165" s="1133"/>
      <c r="AA165" s="975"/>
      <c r="AB165" s="1133"/>
      <c r="AC165" s="975"/>
      <c r="AD165" s="1134"/>
      <c r="AE165" s="975"/>
      <c r="AF165" s="1133"/>
      <c r="AG165" s="975"/>
      <c r="AH165" s="1134"/>
      <c r="AI165" s="975"/>
      <c r="AJ165" s="1134"/>
      <c r="AK165" s="975"/>
      <c r="AL165" s="1133"/>
      <c r="AM165" s="975"/>
      <c r="AN165" s="1140"/>
      <c r="AO165" s="1552"/>
      <c r="AP165" s="1134"/>
      <c r="AQ165" s="1552"/>
      <c r="AR165" s="1147"/>
      <c r="AS165" s="1578"/>
      <c r="AV165"/>
      <c r="AX165"/>
    </row>
    <row r="166" spans="2:50" ht="9" customHeight="1" x14ac:dyDescent="0.4">
      <c r="B166" s="1577"/>
      <c r="C166" s="1552"/>
      <c r="D166" s="1143"/>
      <c r="E166" s="975"/>
      <c r="F166" s="1144"/>
      <c r="G166" s="975"/>
      <c r="H166" s="1143"/>
      <c r="I166" s="975"/>
      <c r="J166" s="1144"/>
      <c r="K166" s="975"/>
      <c r="L166" s="1143"/>
      <c r="M166" s="975"/>
      <c r="N166" s="1144"/>
      <c r="O166" s="975"/>
      <c r="P166" s="1104"/>
      <c r="Q166" s="975"/>
      <c r="R166" s="1152"/>
      <c r="S166" s="975"/>
      <c r="T166" s="1104"/>
      <c r="U166" s="975"/>
      <c r="V166" s="1152"/>
      <c r="W166" s="975"/>
      <c r="X166" s="1152"/>
      <c r="Y166" s="975"/>
      <c r="Z166" s="1104"/>
      <c r="AA166" s="975"/>
      <c r="AB166" s="1133"/>
      <c r="AC166" s="975"/>
      <c r="AD166" s="1134"/>
      <c r="AE166" s="975"/>
      <c r="AF166" s="1133"/>
      <c r="AG166" s="975"/>
      <c r="AH166" s="1134"/>
      <c r="AI166" s="975"/>
      <c r="AJ166" s="1134"/>
      <c r="AK166" s="975"/>
      <c r="AL166" s="1133"/>
      <c r="AM166" s="975"/>
      <c r="AN166" s="1157"/>
      <c r="AO166" s="1552"/>
      <c r="AP166" s="1134"/>
      <c r="AQ166" s="1552"/>
      <c r="AR166" s="1121"/>
      <c r="AS166" s="1578"/>
      <c r="AV166"/>
      <c r="AX166"/>
    </row>
    <row r="167" spans="2:50" ht="9" customHeight="1" x14ac:dyDescent="0.4">
      <c r="B167" s="1577"/>
      <c r="C167" s="1552"/>
      <c r="D167" s="1144"/>
      <c r="E167" s="975"/>
      <c r="F167" s="1144"/>
      <c r="G167" s="975"/>
      <c r="H167" s="1144"/>
      <c r="I167" s="975"/>
      <c r="J167" s="1144"/>
      <c r="K167" s="975"/>
      <c r="L167" s="1144"/>
      <c r="M167" s="975"/>
      <c r="N167" s="1144"/>
      <c r="O167" s="975"/>
      <c r="P167" s="1152"/>
      <c r="Q167" s="975"/>
      <c r="R167" s="1152"/>
      <c r="S167" s="975"/>
      <c r="T167" s="1152"/>
      <c r="U167" s="975"/>
      <c r="V167" s="1152"/>
      <c r="W167" s="975"/>
      <c r="X167" s="1152"/>
      <c r="Y167" s="975"/>
      <c r="Z167" s="1152"/>
      <c r="AA167" s="975"/>
      <c r="AB167" s="1135"/>
      <c r="AC167" s="975"/>
      <c r="AD167" s="1135"/>
      <c r="AE167" s="975"/>
      <c r="AF167" s="1135"/>
      <c r="AG167" s="975"/>
      <c r="AH167" s="1135"/>
      <c r="AI167" s="975"/>
      <c r="AJ167" s="1135"/>
      <c r="AK167" s="975"/>
      <c r="AL167" s="1135"/>
      <c r="AM167" s="975"/>
      <c r="AN167" s="1157"/>
      <c r="AO167" s="1552"/>
      <c r="AP167" s="1136"/>
      <c r="AQ167" s="1552"/>
      <c r="AR167" s="1121"/>
      <c r="AS167" s="1578"/>
      <c r="AV167"/>
      <c r="AX167"/>
    </row>
    <row r="168" spans="2:50" ht="9" customHeight="1" x14ac:dyDescent="0.4">
      <c r="B168" s="1577"/>
      <c r="C168" s="1552"/>
      <c r="D168" s="1144"/>
      <c r="E168" s="975"/>
      <c r="F168" s="1143"/>
      <c r="G168" s="975"/>
      <c r="H168" s="1144"/>
      <c r="I168" s="975"/>
      <c r="J168" s="1143"/>
      <c r="K168" s="975"/>
      <c r="L168" s="1144"/>
      <c r="M168" s="975"/>
      <c r="N168" s="1143"/>
      <c r="O168" s="975"/>
      <c r="P168" s="1152"/>
      <c r="Q168" s="975"/>
      <c r="R168" s="1104"/>
      <c r="S168" s="975"/>
      <c r="T168" s="1152"/>
      <c r="U168" s="975"/>
      <c r="V168" s="1104"/>
      <c r="W168" s="975"/>
      <c r="X168" s="1104"/>
      <c r="Y168" s="975"/>
      <c r="Z168" s="1152"/>
      <c r="AA168" s="975"/>
      <c r="AB168" s="1135"/>
      <c r="AC168" s="975"/>
      <c r="AD168" s="1135"/>
      <c r="AE168" s="975"/>
      <c r="AF168" s="1135"/>
      <c r="AG168" s="975"/>
      <c r="AH168" s="1135"/>
      <c r="AI168" s="975"/>
      <c r="AJ168" s="1135"/>
      <c r="AK168" s="975"/>
      <c r="AL168" s="1135"/>
      <c r="AM168" s="975"/>
      <c r="AN168" s="1124"/>
      <c r="AO168" s="1552"/>
      <c r="AP168" s="1136"/>
      <c r="AQ168" s="1552"/>
      <c r="AR168" s="1144"/>
      <c r="AS168" s="1578"/>
      <c r="AV168"/>
      <c r="AX168"/>
    </row>
    <row r="169" spans="2:50" ht="9" customHeight="1" x14ac:dyDescent="0.4">
      <c r="B169" s="1577"/>
      <c r="C169" s="1552"/>
      <c r="D169" s="1045"/>
      <c r="E169" s="975"/>
      <c r="F169" s="1143"/>
      <c r="G169" s="975"/>
      <c r="H169" s="1045"/>
      <c r="I169" s="975"/>
      <c r="J169" s="1143"/>
      <c r="K169" s="975"/>
      <c r="L169" s="1045"/>
      <c r="M169" s="975"/>
      <c r="N169" s="1143"/>
      <c r="O169" s="975"/>
      <c r="P169" s="1120"/>
      <c r="Q169" s="975"/>
      <c r="R169" s="1120"/>
      <c r="S169" s="975"/>
      <c r="T169" s="1120"/>
      <c r="U169" s="975"/>
      <c r="V169" s="1120"/>
      <c r="W169" s="975"/>
      <c r="X169" s="1120"/>
      <c r="Y169" s="975"/>
      <c r="Z169" s="1120"/>
      <c r="AA169" s="975"/>
      <c r="AB169" s="1136"/>
      <c r="AC169" s="975"/>
      <c r="AD169" s="1136"/>
      <c r="AE169" s="975"/>
      <c r="AF169" s="1136"/>
      <c r="AG169" s="975"/>
      <c r="AH169" s="1136"/>
      <c r="AI169" s="975"/>
      <c r="AJ169" s="1136"/>
      <c r="AK169" s="975"/>
      <c r="AL169" s="1136"/>
      <c r="AM169" s="975"/>
      <c r="AN169" s="1124"/>
      <c r="AO169" s="1552"/>
      <c r="AP169" s="1137"/>
      <c r="AQ169" s="1552"/>
      <c r="AR169" s="1144"/>
      <c r="AS169" s="1578"/>
      <c r="AV169"/>
      <c r="AX169"/>
    </row>
    <row r="170" spans="2:50" ht="9" customHeight="1" x14ac:dyDescent="0.4">
      <c r="B170" s="1577"/>
      <c r="C170" s="1552"/>
      <c r="D170" s="1058"/>
      <c r="E170" s="975"/>
      <c r="F170" s="1058"/>
      <c r="G170" s="975"/>
      <c r="H170" s="1058"/>
      <c r="I170" s="975"/>
      <c r="J170" s="1058"/>
      <c r="K170" s="975"/>
      <c r="L170" s="1058"/>
      <c r="M170" s="975"/>
      <c r="N170" s="1058"/>
      <c r="O170" s="975"/>
      <c r="P170" s="1075"/>
      <c r="Q170" s="975"/>
      <c r="R170" s="1075"/>
      <c r="S170" s="975"/>
      <c r="T170" s="1075"/>
      <c r="U170" s="975"/>
      <c r="V170" s="1075"/>
      <c r="W170" s="975"/>
      <c r="X170" s="1075"/>
      <c r="Y170" s="975"/>
      <c r="Z170" s="1075"/>
      <c r="AA170" s="975"/>
      <c r="AB170" s="1136"/>
      <c r="AC170" s="975"/>
      <c r="AD170" s="1136"/>
      <c r="AE170" s="975"/>
      <c r="AF170" s="1136"/>
      <c r="AG170" s="975"/>
      <c r="AH170" s="1136"/>
      <c r="AI170" s="975"/>
      <c r="AJ170" s="1136"/>
      <c r="AK170" s="975"/>
      <c r="AL170" s="1136"/>
      <c r="AM170" s="975"/>
      <c r="AN170" s="1137"/>
      <c r="AO170" s="1552"/>
      <c r="AP170" s="1137"/>
      <c r="AQ170" s="1552"/>
      <c r="AR170" s="1118"/>
      <c r="AS170" s="1578"/>
      <c r="AV170"/>
      <c r="AX170"/>
    </row>
    <row r="171" spans="2:50" ht="9" customHeight="1" x14ac:dyDescent="0.4">
      <c r="B171" s="1577"/>
      <c r="C171" s="1552"/>
      <c r="D171" s="1140"/>
      <c r="E171" s="975"/>
      <c r="F171" s="1140"/>
      <c r="G171" s="975"/>
      <c r="H171" s="1140"/>
      <c r="I171" s="975"/>
      <c r="J171" s="1140"/>
      <c r="K171" s="975"/>
      <c r="L171" s="1140"/>
      <c r="M171" s="975"/>
      <c r="N171" s="1140"/>
      <c r="O171" s="975"/>
      <c r="P171" s="1136"/>
      <c r="Q171" s="975"/>
      <c r="R171" s="1136"/>
      <c r="S171" s="975"/>
      <c r="T171" s="1136"/>
      <c r="U171" s="975"/>
      <c r="V171" s="1136"/>
      <c r="W171" s="975"/>
      <c r="X171" s="1136"/>
      <c r="Y171" s="975"/>
      <c r="Z171" s="1136"/>
      <c r="AA171" s="975"/>
      <c r="AB171" s="1137"/>
      <c r="AC171" s="975"/>
      <c r="AD171" s="1137"/>
      <c r="AE171" s="975"/>
      <c r="AF171" s="1137"/>
      <c r="AG171" s="975"/>
      <c r="AH171" s="1137"/>
      <c r="AI171" s="975"/>
      <c r="AJ171" s="1137"/>
      <c r="AK171" s="975"/>
      <c r="AL171" s="1137"/>
      <c r="AM171" s="975"/>
      <c r="AN171" s="1137"/>
      <c r="AO171" s="1552"/>
      <c r="AP171" s="1135"/>
      <c r="AQ171" s="1552"/>
      <c r="AR171" s="1118"/>
      <c r="AS171" s="1578"/>
      <c r="AV171"/>
      <c r="AX171"/>
    </row>
    <row r="172" spans="2:50" ht="9" customHeight="1" x14ac:dyDescent="0.4">
      <c r="B172" s="1577"/>
      <c r="C172" s="1552"/>
      <c r="D172" s="1140"/>
      <c r="E172" s="975"/>
      <c r="F172" s="1140"/>
      <c r="G172" s="975"/>
      <c r="H172" s="1140"/>
      <c r="I172" s="975"/>
      <c r="J172" s="1140"/>
      <c r="K172" s="975"/>
      <c r="L172" s="1140"/>
      <c r="M172" s="975"/>
      <c r="N172" s="1140"/>
      <c r="O172" s="975"/>
      <c r="P172" s="1136"/>
      <c r="Q172" s="975"/>
      <c r="R172" s="1136"/>
      <c r="S172" s="975"/>
      <c r="T172" s="1136"/>
      <c r="U172" s="975"/>
      <c r="V172" s="1136"/>
      <c r="W172" s="975"/>
      <c r="X172" s="1136"/>
      <c r="Y172" s="975"/>
      <c r="Z172" s="1136"/>
      <c r="AA172" s="975"/>
      <c r="AB172" s="1137"/>
      <c r="AC172" s="975"/>
      <c r="AD172" s="1137"/>
      <c r="AE172" s="975"/>
      <c r="AF172" s="1137"/>
      <c r="AG172" s="975"/>
      <c r="AH172" s="1137"/>
      <c r="AI172" s="975"/>
      <c r="AJ172" s="1137"/>
      <c r="AK172" s="975"/>
      <c r="AL172" s="1137"/>
      <c r="AM172" s="975"/>
      <c r="AN172" s="1154"/>
      <c r="AO172" s="1552"/>
      <c r="AP172" s="1135"/>
      <c r="AQ172" s="1552"/>
      <c r="AR172" s="1093"/>
      <c r="AS172" s="1578"/>
      <c r="AV172"/>
      <c r="AX172"/>
    </row>
    <row r="173" spans="2:50" ht="9" customHeight="1" x14ac:dyDescent="0.4">
      <c r="B173" s="1577"/>
      <c r="C173" s="1552"/>
      <c r="D173" s="1136"/>
      <c r="E173" s="975"/>
      <c r="F173" s="1136"/>
      <c r="G173" s="975"/>
      <c r="H173" s="1136"/>
      <c r="I173" s="975"/>
      <c r="J173" s="1136"/>
      <c r="K173" s="975"/>
      <c r="L173" s="1136"/>
      <c r="M173" s="975"/>
      <c r="N173" s="1136"/>
      <c r="O173" s="975"/>
      <c r="P173" s="1091"/>
      <c r="Q173" s="975"/>
      <c r="R173" s="1091"/>
      <c r="S173" s="975"/>
      <c r="T173" s="1091"/>
      <c r="U173" s="975"/>
      <c r="V173" s="1091"/>
      <c r="W173" s="975"/>
      <c r="X173" s="1091"/>
      <c r="Y173" s="975"/>
      <c r="Z173" s="1091"/>
      <c r="AA173" s="975"/>
      <c r="AB173" s="1139"/>
      <c r="AC173" s="975"/>
      <c r="AD173" s="1138"/>
      <c r="AE173" s="975"/>
      <c r="AF173" s="1139"/>
      <c r="AG173" s="975"/>
      <c r="AH173" s="1138"/>
      <c r="AI173" s="975"/>
      <c r="AJ173" s="1138"/>
      <c r="AK173" s="975"/>
      <c r="AL173" s="1139"/>
      <c r="AM173" s="975"/>
      <c r="AN173" s="1154"/>
      <c r="AO173" s="1552"/>
      <c r="AP173" s="1138"/>
      <c r="AQ173" s="1552"/>
      <c r="AR173" s="1093"/>
      <c r="AS173" s="1578"/>
      <c r="AV173"/>
      <c r="AX173"/>
    </row>
    <row r="174" spans="2:50" ht="9" customHeight="1" x14ac:dyDescent="0.4">
      <c r="B174" s="1577"/>
      <c r="C174" s="1552"/>
      <c r="D174" s="1136"/>
      <c r="E174" s="975"/>
      <c r="F174" s="1136"/>
      <c r="G174" s="975"/>
      <c r="H174" s="1136"/>
      <c r="I174" s="975"/>
      <c r="J174" s="1136"/>
      <c r="K174" s="975"/>
      <c r="L174" s="1136"/>
      <c r="M174" s="975"/>
      <c r="N174" s="1136"/>
      <c r="O174" s="975"/>
      <c r="P174" s="1155"/>
      <c r="Q174" s="975"/>
      <c r="R174" s="1155"/>
      <c r="S174" s="975"/>
      <c r="T174" s="1155"/>
      <c r="U174" s="975"/>
      <c r="V174" s="1155"/>
      <c r="W174" s="975"/>
      <c r="X174" s="1155"/>
      <c r="Y174" s="975"/>
      <c r="Z174" s="1155"/>
      <c r="AA174" s="975"/>
      <c r="AB174" s="1139"/>
      <c r="AC174" s="975"/>
      <c r="AD174" s="1138"/>
      <c r="AE174" s="975"/>
      <c r="AF174" s="1139"/>
      <c r="AG174" s="975"/>
      <c r="AH174" s="1138"/>
      <c r="AI174" s="975"/>
      <c r="AJ174" s="1138"/>
      <c r="AK174" s="975"/>
      <c r="AL174" s="1139"/>
      <c r="AM174" s="975"/>
      <c r="AN174" s="1121"/>
      <c r="AO174" s="1552"/>
      <c r="AP174" s="1138"/>
      <c r="AQ174" s="1552"/>
      <c r="AR174" s="1140"/>
      <c r="AS174" s="1578"/>
      <c r="AV174"/>
      <c r="AX174"/>
    </row>
    <row r="175" spans="2:50" ht="9" customHeight="1" x14ac:dyDescent="0.4">
      <c r="B175" s="1577"/>
      <c r="C175" s="1552"/>
      <c r="D175" s="1139"/>
      <c r="E175" s="975"/>
      <c r="F175" s="1139"/>
      <c r="G175" s="975"/>
      <c r="H175" s="1139"/>
      <c r="I175" s="975"/>
      <c r="J175" s="1139"/>
      <c r="K175" s="975"/>
      <c r="L175" s="1139"/>
      <c r="M175" s="975"/>
      <c r="N175" s="1139"/>
      <c r="O175" s="975"/>
      <c r="P175" s="1155"/>
      <c r="Q175" s="975"/>
      <c r="R175" s="1155"/>
      <c r="S175" s="975"/>
      <c r="T175" s="1155"/>
      <c r="U175" s="975"/>
      <c r="V175" s="1155"/>
      <c r="W175" s="975"/>
      <c r="X175" s="1155"/>
      <c r="Y175" s="975"/>
      <c r="Z175" s="1155"/>
      <c r="AA175" s="975"/>
      <c r="AB175" s="1138"/>
      <c r="AC175" s="975"/>
      <c r="AD175" s="1139"/>
      <c r="AE175" s="975"/>
      <c r="AF175" s="1138"/>
      <c r="AG175" s="975"/>
      <c r="AH175" s="1139"/>
      <c r="AI175" s="975"/>
      <c r="AJ175" s="1139"/>
      <c r="AK175" s="975"/>
      <c r="AL175" s="1138"/>
      <c r="AM175" s="975"/>
      <c r="AN175" s="1121"/>
      <c r="AO175" s="1552"/>
      <c r="AP175" s="1139"/>
      <c r="AQ175" s="1552"/>
      <c r="AR175" s="1140"/>
      <c r="AS175" s="1578"/>
      <c r="AV175"/>
      <c r="AX175"/>
    </row>
    <row r="176" spans="2:50" ht="9" customHeight="1" x14ac:dyDescent="0.4">
      <c r="B176" s="1577"/>
      <c r="C176" s="1552"/>
      <c r="D176" s="1139"/>
      <c r="E176" s="975"/>
      <c r="F176" s="1139"/>
      <c r="G176" s="975"/>
      <c r="H176" s="1139"/>
      <c r="I176" s="975"/>
      <c r="J176" s="1139"/>
      <c r="K176" s="975"/>
      <c r="L176" s="1139"/>
      <c r="M176" s="975"/>
      <c r="N176" s="1139"/>
      <c r="O176" s="975"/>
      <c r="P176" s="1107"/>
      <c r="Q176" s="975"/>
      <c r="R176" s="1107"/>
      <c r="S176" s="975"/>
      <c r="T176" s="1107"/>
      <c r="U176" s="975"/>
      <c r="V176" s="1107"/>
      <c r="W176" s="975"/>
      <c r="X176" s="1107"/>
      <c r="Y176" s="975"/>
      <c r="Z176" s="1107"/>
      <c r="AA176" s="975"/>
      <c r="AB176" s="1138"/>
      <c r="AC176" s="975"/>
      <c r="AD176" s="1139"/>
      <c r="AE176" s="975"/>
      <c r="AF176" s="1138"/>
      <c r="AG176" s="975"/>
      <c r="AH176" s="1139"/>
      <c r="AI176" s="975"/>
      <c r="AJ176" s="1139"/>
      <c r="AK176" s="975"/>
      <c r="AL176" s="1138"/>
      <c r="AM176" s="975"/>
      <c r="AN176" s="1105"/>
      <c r="AO176" s="1552"/>
      <c r="AP176" s="1139"/>
      <c r="AQ176" s="1552"/>
      <c r="AR176" s="1137"/>
      <c r="AS176" s="1578"/>
      <c r="AV176"/>
      <c r="AX176"/>
    </row>
    <row r="177" spans="2:50" ht="9" customHeight="1" x14ac:dyDescent="0.4">
      <c r="B177" s="1577"/>
      <c r="C177" s="1552"/>
      <c r="D177" s="1086"/>
      <c r="E177" s="975"/>
      <c r="F177" s="1086"/>
      <c r="G177" s="975"/>
      <c r="H177" s="1086"/>
      <c r="I177" s="975"/>
      <c r="J177" s="1086"/>
      <c r="K177" s="975"/>
      <c r="L177" s="1086"/>
      <c r="M177" s="975"/>
      <c r="N177" s="1086"/>
      <c r="O177" s="975"/>
      <c r="P177" s="1123"/>
      <c r="Q177" s="975"/>
      <c r="R177" s="1123"/>
      <c r="S177" s="975"/>
      <c r="T177" s="1123"/>
      <c r="U177" s="975"/>
      <c r="V177" s="1123"/>
      <c r="W177" s="975"/>
      <c r="X177" s="1123"/>
      <c r="Y177" s="975"/>
      <c r="Z177" s="1123"/>
      <c r="AA177" s="975"/>
      <c r="AB177" s="1141"/>
      <c r="AC177" s="975"/>
      <c r="AD177" s="1140"/>
      <c r="AE177" s="975"/>
      <c r="AF177" s="1141"/>
      <c r="AG177" s="975"/>
      <c r="AH177" s="1140"/>
      <c r="AI177" s="975"/>
      <c r="AJ177" s="1140"/>
      <c r="AK177" s="975"/>
      <c r="AL177" s="1141"/>
      <c r="AM177" s="975"/>
      <c r="AN177" s="1105"/>
      <c r="AO177" s="1552"/>
      <c r="AP177" s="1142"/>
      <c r="AQ177" s="1552"/>
      <c r="AR177" s="1137"/>
      <c r="AS177" s="1578"/>
      <c r="AV177"/>
      <c r="AX177"/>
    </row>
    <row r="178" spans="2:50" ht="9" customHeight="1" x14ac:dyDescent="0.4">
      <c r="B178" s="1577"/>
      <c r="C178" s="1552"/>
      <c r="D178" s="1157"/>
      <c r="E178" s="975"/>
      <c r="F178" s="1157"/>
      <c r="G178" s="975"/>
      <c r="H178" s="1157"/>
      <c r="I178" s="975"/>
      <c r="J178" s="1157"/>
      <c r="K178" s="975"/>
      <c r="L178" s="1157"/>
      <c r="M178" s="975"/>
      <c r="N178" s="1157"/>
      <c r="O178" s="975"/>
      <c r="P178" s="1062"/>
      <c r="Q178" s="975"/>
      <c r="R178" s="1138"/>
      <c r="S178" s="975"/>
      <c r="T178" s="1062"/>
      <c r="U178" s="975"/>
      <c r="V178" s="1138"/>
      <c r="W178" s="975"/>
      <c r="X178" s="1138"/>
      <c r="Y178" s="975"/>
      <c r="Z178" s="1062"/>
      <c r="AA178" s="975"/>
      <c r="AB178" s="1141"/>
      <c r="AC178" s="975"/>
      <c r="AD178" s="1140"/>
      <c r="AE178" s="975"/>
      <c r="AF178" s="1141"/>
      <c r="AG178" s="975"/>
      <c r="AH178" s="1140"/>
      <c r="AI178" s="975"/>
      <c r="AJ178" s="1140"/>
      <c r="AK178" s="975"/>
      <c r="AL178" s="1141"/>
      <c r="AM178" s="975"/>
      <c r="AN178" s="1134"/>
      <c r="AO178" s="1552"/>
      <c r="AP178" s="1142"/>
      <c r="AQ178" s="1552"/>
      <c r="AR178" s="1090"/>
      <c r="AS178" s="1578"/>
      <c r="AV178"/>
      <c r="AX178"/>
    </row>
    <row r="179" spans="2:50" ht="9" customHeight="1" x14ac:dyDescent="0.4">
      <c r="B179" s="1577"/>
      <c r="C179" s="1552"/>
      <c r="D179" s="1157"/>
      <c r="E179" s="975"/>
      <c r="F179" s="1157"/>
      <c r="G179" s="975"/>
      <c r="H179" s="1157"/>
      <c r="I179" s="975"/>
      <c r="J179" s="1157"/>
      <c r="K179" s="975"/>
      <c r="L179" s="1157"/>
      <c r="M179" s="975"/>
      <c r="N179" s="1157"/>
      <c r="O179" s="975"/>
      <c r="P179" s="1138"/>
      <c r="Q179" s="975"/>
      <c r="R179" s="1138"/>
      <c r="S179" s="975"/>
      <c r="T179" s="1138"/>
      <c r="U179" s="975"/>
      <c r="V179" s="1138"/>
      <c r="W179" s="975"/>
      <c r="X179" s="1138"/>
      <c r="Y179" s="975"/>
      <c r="Z179" s="1138"/>
      <c r="AA179" s="975"/>
      <c r="AB179" s="1140"/>
      <c r="AC179" s="975"/>
      <c r="AD179" s="1141"/>
      <c r="AE179" s="975"/>
      <c r="AF179" s="1140"/>
      <c r="AG179" s="975"/>
      <c r="AH179" s="1141"/>
      <c r="AI179" s="975"/>
      <c r="AJ179" s="1141"/>
      <c r="AK179" s="975"/>
      <c r="AL179" s="1140"/>
      <c r="AM179" s="975"/>
      <c r="AN179" s="1134"/>
      <c r="AO179" s="1552"/>
      <c r="AP179" s="1140"/>
      <c r="AQ179" s="1552"/>
      <c r="AR179" s="1090"/>
      <c r="AS179" s="1578"/>
      <c r="AV179"/>
      <c r="AX179"/>
    </row>
    <row r="180" spans="2:50" ht="9" customHeight="1" x14ac:dyDescent="0.4">
      <c r="B180" s="1577"/>
      <c r="C180" s="1552"/>
      <c r="D180" s="1112"/>
      <c r="E180" s="975"/>
      <c r="F180" s="1099"/>
      <c r="G180" s="975"/>
      <c r="H180" s="1112"/>
      <c r="I180" s="975"/>
      <c r="J180" s="1099"/>
      <c r="K180" s="975"/>
      <c r="L180" s="1112"/>
      <c r="M180" s="975"/>
      <c r="N180" s="1099"/>
      <c r="O180" s="975"/>
      <c r="P180" s="1138"/>
      <c r="Q180" s="975"/>
      <c r="R180" s="1062"/>
      <c r="S180" s="975"/>
      <c r="T180" s="1138"/>
      <c r="U180" s="975"/>
      <c r="V180" s="1062"/>
      <c r="W180" s="975"/>
      <c r="X180" s="1062"/>
      <c r="Y180" s="975"/>
      <c r="Z180" s="1138"/>
      <c r="AA180" s="975"/>
      <c r="AB180" s="1140"/>
      <c r="AC180" s="975"/>
      <c r="AD180" s="1141"/>
      <c r="AE180" s="975"/>
      <c r="AF180" s="1140"/>
      <c r="AG180" s="975"/>
      <c r="AH180" s="1141"/>
      <c r="AI180" s="975"/>
      <c r="AJ180" s="1141"/>
      <c r="AK180" s="975"/>
      <c r="AL180" s="1140"/>
      <c r="AM180" s="975"/>
      <c r="AN180" s="1148"/>
      <c r="AO180" s="1552"/>
      <c r="AP180" s="1140"/>
      <c r="AQ180" s="1552"/>
      <c r="AR180" s="1134"/>
      <c r="AS180" s="1578"/>
      <c r="AV180"/>
      <c r="AX180"/>
    </row>
    <row r="181" spans="2:50" ht="9" customHeight="1" x14ac:dyDescent="0.4">
      <c r="B181" s="1577"/>
      <c r="C181" s="1552"/>
      <c r="D181" s="1099"/>
      <c r="E181" s="975"/>
      <c r="F181" s="1112"/>
      <c r="G181" s="975"/>
      <c r="H181" s="1099"/>
      <c r="I181" s="975"/>
      <c r="J181" s="1112"/>
      <c r="K181" s="975"/>
      <c r="L181" s="1099"/>
      <c r="M181" s="975"/>
      <c r="N181" s="1112"/>
      <c r="O181" s="975"/>
      <c r="P181" s="1078"/>
      <c r="Q181" s="975"/>
      <c r="R181" s="1078"/>
      <c r="S181" s="975"/>
      <c r="T181" s="1078"/>
      <c r="U181" s="975"/>
      <c r="V181" s="1078"/>
      <c r="W181" s="975"/>
      <c r="X181" s="1078"/>
      <c r="Y181" s="975"/>
      <c r="Z181" s="1078"/>
      <c r="AA181" s="975"/>
      <c r="AB181" s="1142"/>
      <c r="AC181" s="975"/>
      <c r="AD181" s="1142"/>
      <c r="AE181" s="975"/>
      <c r="AF181" s="1142"/>
      <c r="AG181" s="975"/>
      <c r="AH181" s="1142"/>
      <c r="AI181" s="975"/>
      <c r="AJ181" s="1142"/>
      <c r="AK181" s="975"/>
      <c r="AL181" s="1142"/>
      <c r="AM181" s="975"/>
      <c r="AN181" s="1148"/>
      <c r="AO181" s="1552"/>
      <c r="AP181" s="1145"/>
      <c r="AQ181" s="1552"/>
      <c r="AR181" s="1134"/>
      <c r="AS181" s="1578"/>
      <c r="AV181"/>
      <c r="AX181"/>
    </row>
    <row r="182" spans="2:50" ht="9" customHeight="1" x14ac:dyDescent="0.4">
      <c r="B182" s="1577"/>
      <c r="C182" s="1552"/>
      <c r="D182" s="1137"/>
      <c r="E182" s="975"/>
      <c r="F182" s="1147"/>
      <c r="G182" s="975"/>
      <c r="H182" s="1137"/>
      <c r="I182" s="975"/>
      <c r="J182" s="1147"/>
      <c r="K182" s="975"/>
      <c r="L182" s="1137"/>
      <c r="M182" s="975"/>
      <c r="N182" s="1147"/>
      <c r="O182" s="975"/>
      <c r="P182" s="1159"/>
      <c r="Q182" s="975"/>
      <c r="R182" s="1159"/>
      <c r="S182" s="975"/>
      <c r="T182" s="1159"/>
      <c r="U182" s="975"/>
      <c r="V182" s="1159"/>
      <c r="W182" s="975"/>
      <c r="X182" s="1159"/>
      <c r="Y182" s="975"/>
      <c r="Z182" s="1159"/>
      <c r="AA182" s="975"/>
      <c r="AB182" s="1142"/>
      <c r="AC182" s="975"/>
      <c r="AD182" s="1142"/>
      <c r="AE182" s="975"/>
      <c r="AF182" s="1142"/>
      <c r="AG182" s="975"/>
      <c r="AH182" s="1142"/>
      <c r="AI182" s="975"/>
      <c r="AJ182" s="1142"/>
      <c r="AK182" s="975"/>
      <c r="AL182" s="1142"/>
      <c r="AM182" s="975"/>
      <c r="AN182" s="1118"/>
      <c r="AO182" s="1552"/>
      <c r="AP182" s="1141"/>
      <c r="AQ182" s="1552"/>
      <c r="AR182" s="1160"/>
      <c r="AS182" s="1578"/>
      <c r="AV182"/>
      <c r="AX182"/>
    </row>
    <row r="183" spans="2:50" ht="9" customHeight="1" x14ac:dyDescent="0.4">
      <c r="B183" s="1577"/>
      <c r="C183" s="1552"/>
      <c r="D183" s="1137"/>
      <c r="E183" s="975"/>
      <c r="F183" s="1147"/>
      <c r="G183" s="975"/>
      <c r="H183" s="1137"/>
      <c r="I183" s="975"/>
      <c r="J183" s="1147"/>
      <c r="K183" s="975"/>
      <c r="L183" s="1137"/>
      <c r="M183" s="975"/>
      <c r="N183" s="1147"/>
      <c r="O183" s="975"/>
      <c r="P183" s="1159"/>
      <c r="Q183" s="975"/>
      <c r="R183" s="1159"/>
      <c r="S183" s="975"/>
      <c r="T183" s="1159"/>
      <c r="U183" s="975"/>
      <c r="V183" s="1159"/>
      <c r="W183" s="975"/>
      <c r="X183" s="1159"/>
      <c r="Y183" s="975"/>
      <c r="Z183" s="1159"/>
      <c r="AA183" s="975"/>
      <c r="AB183" s="1143"/>
      <c r="AC183" s="975"/>
      <c r="AD183" s="1143"/>
      <c r="AE183" s="975"/>
      <c r="AF183" s="1143"/>
      <c r="AG183" s="975"/>
      <c r="AH183" s="1143"/>
      <c r="AI183" s="975"/>
      <c r="AJ183" s="1143"/>
      <c r="AK183" s="975"/>
      <c r="AL183" s="1143"/>
      <c r="AM183" s="975"/>
      <c r="AN183" s="1118"/>
      <c r="AO183" s="1552"/>
      <c r="AP183" s="1141"/>
      <c r="AQ183" s="1552"/>
      <c r="AR183" s="1160"/>
      <c r="AS183" s="1578"/>
      <c r="AV183"/>
      <c r="AX183"/>
    </row>
    <row r="184" spans="2:50" ht="9" customHeight="1" x14ac:dyDescent="0.4">
      <c r="B184" s="1577"/>
      <c r="C184" s="1552"/>
      <c r="D184" s="1147"/>
      <c r="E184" s="975"/>
      <c r="F184" s="1137"/>
      <c r="G184" s="975"/>
      <c r="H184" s="1147"/>
      <c r="I184" s="975"/>
      <c r="J184" s="1137"/>
      <c r="K184" s="975"/>
      <c r="L184" s="1147"/>
      <c r="M184" s="975"/>
      <c r="N184" s="1137"/>
      <c r="O184" s="975"/>
      <c r="P184" s="1094"/>
      <c r="Q184" s="975"/>
      <c r="R184" s="1094"/>
      <c r="S184" s="975"/>
      <c r="T184" s="1094"/>
      <c r="U184" s="975"/>
      <c r="V184" s="1094"/>
      <c r="W184" s="975"/>
      <c r="X184" s="1094"/>
      <c r="Y184" s="975"/>
      <c r="Z184" s="1094"/>
      <c r="AA184" s="975"/>
      <c r="AB184" s="1143"/>
      <c r="AC184" s="975"/>
      <c r="AD184" s="1143"/>
      <c r="AE184" s="975"/>
      <c r="AF184" s="1143"/>
      <c r="AG184" s="975"/>
      <c r="AH184" s="1143"/>
      <c r="AI184" s="975"/>
      <c r="AJ184" s="1143"/>
      <c r="AK184" s="975"/>
      <c r="AL184" s="1143"/>
      <c r="AM184" s="975"/>
      <c r="AN184" s="1130"/>
      <c r="AO184" s="1552"/>
      <c r="AP184" s="1143"/>
      <c r="AQ184" s="1552"/>
      <c r="AR184" s="1130"/>
      <c r="AS184" s="1578"/>
      <c r="AV184"/>
      <c r="AX184"/>
    </row>
    <row r="185" spans="2:50" ht="9" customHeight="1" x14ac:dyDescent="0.4">
      <c r="B185" s="1577"/>
      <c r="C185" s="1552"/>
      <c r="D185" s="1147"/>
      <c r="E185" s="975"/>
      <c r="F185" s="1137"/>
      <c r="G185" s="975"/>
      <c r="H185" s="1147"/>
      <c r="I185" s="975"/>
      <c r="J185" s="1137"/>
      <c r="K185" s="975"/>
      <c r="L185" s="1147"/>
      <c r="M185" s="975"/>
      <c r="N185" s="1137"/>
      <c r="O185" s="975"/>
      <c r="P185" s="1110"/>
      <c r="Q185" s="975"/>
      <c r="R185" s="1110"/>
      <c r="S185" s="975"/>
      <c r="T185" s="1110"/>
      <c r="U185" s="975"/>
      <c r="V185" s="1110"/>
      <c r="W185" s="975"/>
      <c r="X185" s="1110"/>
      <c r="Y185" s="975"/>
      <c r="Z185" s="1110"/>
      <c r="AA185" s="975"/>
      <c r="AB185" s="1144"/>
      <c r="AC185" s="975"/>
      <c r="AD185" s="1144"/>
      <c r="AE185" s="975"/>
      <c r="AF185" s="1144"/>
      <c r="AG185" s="975"/>
      <c r="AH185" s="1144"/>
      <c r="AI185" s="975"/>
      <c r="AJ185" s="1144"/>
      <c r="AK185" s="975"/>
      <c r="AL185" s="1144"/>
      <c r="AM185" s="975"/>
      <c r="AN185" s="1130"/>
      <c r="AO185" s="1552"/>
      <c r="AP185" s="1143"/>
      <c r="AQ185" s="1552"/>
      <c r="AR185" s="1130"/>
      <c r="AS185" s="1578"/>
      <c r="AV185"/>
      <c r="AX185"/>
    </row>
    <row r="186" spans="2:50" ht="9" customHeight="1" x14ac:dyDescent="0.4">
      <c r="B186" s="1577"/>
      <c r="C186" s="1552"/>
      <c r="D186" s="1125"/>
      <c r="E186" s="975"/>
      <c r="F186" s="1125"/>
      <c r="G186" s="975"/>
      <c r="H186" s="1125"/>
      <c r="I186" s="975"/>
      <c r="J186" s="1125"/>
      <c r="K186" s="975"/>
      <c r="L186" s="1125"/>
      <c r="M186" s="975"/>
      <c r="N186" s="1125"/>
      <c r="O186" s="975"/>
      <c r="P186" s="1125"/>
      <c r="Q186" s="975"/>
      <c r="R186" s="1125"/>
      <c r="S186" s="975"/>
      <c r="T186" s="1125"/>
      <c r="U186" s="975"/>
      <c r="V186" s="1125"/>
      <c r="W186" s="975"/>
      <c r="X186" s="1125"/>
      <c r="Y186" s="975"/>
      <c r="Z186" s="1125"/>
      <c r="AA186" s="975"/>
      <c r="AB186" s="1144"/>
      <c r="AC186" s="975"/>
      <c r="AD186" s="1144"/>
      <c r="AE186" s="975"/>
      <c r="AF186" s="1144"/>
      <c r="AG186" s="975"/>
      <c r="AH186" s="1144"/>
      <c r="AI186" s="975"/>
      <c r="AJ186" s="1144"/>
      <c r="AK186" s="975"/>
      <c r="AL186" s="1144"/>
      <c r="AM186" s="975"/>
      <c r="AN186" s="1161"/>
      <c r="AO186" s="1552"/>
      <c r="AP186" s="1144"/>
      <c r="AQ186" s="1552"/>
      <c r="AR186" s="1157"/>
      <c r="AS186" s="1578"/>
      <c r="AV186"/>
      <c r="AX186"/>
    </row>
    <row r="187" spans="2:50" ht="9" customHeight="1" x14ac:dyDescent="0.4">
      <c r="B187" s="1577"/>
      <c r="C187" s="1552"/>
      <c r="D187" s="1138"/>
      <c r="E187" s="975"/>
      <c r="F187" s="1138"/>
      <c r="G187" s="975"/>
      <c r="H187" s="1138"/>
      <c r="I187" s="975"/>
      <c r="J187" s="1138"/>
      <c r="K187" s="975"/>
      <c r="L187" s="1138"/>
      <c r="M187" s="975"/>
      <c r="N187" s="1138"/>
      <c r="O187" s="975"/>
      <c r="P187" s="1142"/>
      <c r="Q187" s="975"/>
      <c r="R187" s="1142"/>
      <c r="S187" s="975"/>
      <c r="T187" s="1142"/>
      <c r="U187" s="975"/>
      <c r="V187" s="1142"/>
      <c r="W187" s="975"/>
      <c r="X187" s="1142"/>
      <c r="Y187" s="975"/>
      <c r="Z187" s="1142"/>
      <c r="AA187" s="975"/>
      <c r="AB187" s="1145"/>
      <c r="AC187" s="975"/>
      <c r="AD187" s="1145"/>
      <c r="AE187" s="975"/>
      <c r="AF187" s="1145"/>
      <c r="AG187" s="975"/>
      <c r="AH187" s="1145"/>
      <c r="AI187" s="975"/>
      <c r="AJ187" s="1145"/>
      <c r="AK187" s="975"/>
      <c r="AL187" s="1145"/>
      <c r="AM187" s="975"/>
      <c r="AN187" s="1161"/>
      <c r="AO187" s="1552"/>
      <c r="AP187" s="1144"/>
      <c r="AQ187" s="1552"/>
      <c r="AR187" s="1157"/>
      <c r="AS187" s="1578"/>
      <c r="AV187"/>
      <c r="AX187"/>
    </row>
    <row r="188" spans="2:50" ht="9" customHeight="1" x14ac:dyDescent="0.4">
      <c r="B188" s="1577"/>
      <c r="C188" s="1552"/>
      <c r="D188" s="1138"/>
      <c r="E188" s="975"/>
      <c r="F188" s="1138"/>
      <c r="G188" s="975"/>
      <c r="H188" s="1138"/>
      <c r="I188" s="975"/>
      <c r="J188" s="1138"/>
      <c r="K188" s="975"/>
      <c r="L188" s="1138"/>
      <c r="M188" s="975"/>
      <c r="N188" s="1138"/>
      <c r="O188" s="975"/>
      <c r="P188" s="1142"/>
      <c r="Q188" s="975"/>
      <c r="R188" s="1142"/>
      <c r="S188" s="975"/>
      <c r="T188" s="1142"/>
      <c r="U188" s="975"/>
      <c r="V188" s="1142"/>
      <c r="W188" s="975"/>
      <c r="X188" s="1142"/>
      <c r="Y188" s="975"/>
      <c r="Z188" s="1142"/>
      <c r="AA188" s="975"/>
      <c r="AB188" s="1147"/>
      <c r="AC188" s="975"/>
      <c r="AD188" s="1148"/>
      <c r="AE188" s="975"/>
      <c r="AF188" s="1147"/>
      <c r="AG188" s="975"/>
      <c r="AH188" s="1148"/>
      <c r="AI188" s="975"/>
      <c r="AJ188" s="1147"/>
      <c r="AK188" s="975"/>
      <c r="AL188" s="1148"/>
      <c r="AM188" s="975"/>
      <c r="AN188" s="1143"/>
      <c r="AO188" s="1552"/>
      <c r="AP188" s="1149"/>
      <c r="AQ188" s="1552"/>
      <c r="AR188" s="1154"/>
      <c r="AS188" s="1578"/>
      <c r="AV188"/>
      <c r="AX188"/>
    </row>
    <row r="189" spans="2:50" ht="9" customHeight="1" x14ac:dyDescent="0.4">
      <c r="B189" s="1577"/>
      <c r="C189" s="1552"/>
      <c r="D189" s="1116"/>
      <c r="E189" s="975"/>
      <c r="F189" s="1116"/>
      <c r="G189" s="975"/>
      <c r="H189" s="1116"/>
      <c r="I189" s="975"/>
      <c r="J189" s="1116"/>
      <c r="K189" s="975"/>
      <c r="L189" s="1116"/>
      <c r="M189" s="975"/>
      <c r="N189" s="1116"/>
      <c r="O189" s="975"/>
      <c r="P189" s="1065"/>
      <c r="Q189" s="975"/>
      <c r="R189" s="1065"/>
      <c r="S189" s="975"/>
      <c r="T189" s="1065"/>
      <c r="U189" s="975"/>
      <c r="V189" s="1065"/>
      <c r="W189" s="975"/>
      <c r="X189" s="1065"/>
      <c r="Y189" s="975"/>
      <c r="Z189" s="1065"/>
      <c r="AA189" s="975"/>
      <c r="AB189" s="1147"/>
      <c r="AC189" s="975"/>
      <c r="AD189" s="1148"/>
      <c r="AE189" s="975"/>
      <c r="AF189" s="1147"/>
      <c r="AG189" s="975"/>
      <c r="AH189" s="1148"/>
      <c r="AI189" s="975"/>
      <c r="AJ189" s="1147"/>
      <c r="AK189" s="975"/>
      <c r="AL189" s="1148"/>
      <c r="AM189" s="975"/>
      <c r="AN189" s="1143"/>
      <c r="AO189" s="1552"/>
      <c r="AP189" s="1151"/>
      <c r="AQ189" s="1552"/>
      <c r="AR189" s="1154"/>
      <c r="AS189" s="1578"/>
      <c r="AV189"/>
      <c r="AX189"/>
    </row>
    <row r="190" spans="2:50" ht="9" customHeight="1" x14ac:dyDescent="0.4">
      <c r="B190" s="1577"/>
      <c r="C190" s="1552"/>
      <c r="D190" s="1148"/>
      <c r="E190" s="975"/>
      <c r="F190" s="1072"/>
      <c r="G190" s="975"/>
      <c r="H190" s="1148"/>
      <c r="I190" s="975"/>
      <c r="J190" s="1072"/>
      <c r="K190" s="975"/>
      <c r="L190" s="1148"/>
      <c r="M190" s="975"/>
      <c r="N190" s="1072"/>
      <c r="O190" s="975"/>
      <c r="P190" s="1080"/>
      <c r="Q190" s="975"/>
      <c r="R190" s="1163"/>
      <c r="S190" s="975"/>
      <c r="T190" s="1080"/>
      <c r="U190" s="975"/>
      <c r="V190" s="1163"/>
      <c r="W190" s="975"/>
      <c r="X190" s="1163"/>
      <c r="Y190" s="975"/>
      <c r="Z190" s="1080"/>
      <c r="AA190" s="975"/>
      <c r="AB190" s="1148"/>
      <c r="AC190" s="975"/>
      <c r="AD190" s="1147"/>
      <c r="AE190" s="975"/>
      <c r="AF190" s="1148"/>
      <c r="AG190" s="975"/>
      <c r="AH190" s="1147"/>
      <c r="AI190" s="975"/>
      <c r="AJ190" s="1148"/>
      <c r="AK190" s="975"/>
      <c r="AL190" s="1147"/>
      <c r="AM190" s="975"/>
      <c r="AN190" s="1139"/>
      <c r="AO190" s="1552"/>
      <c r="AP190" s="1148"/>
      <c r="AQ190" s="1552"/>
      <c r="AR190" s="1103"/>
      <c r="AS190" s="1578"/>
      <c r="AV190"/>
      <c r="AX190"/>
    </row>
    <row r="191" spans="2:50" ht="9" customHeight="1" x14ac:dyDescent="0.4">
      <c r="B191" s="1577"/>
      <c r="C191" s="1552"/>
      <c r="D191" s="1148"/>
      <c r="E191" s="975"/>
      <c r="F191" s="1129"/>
      <c r="G191" s="975"/>
      <c r="H191" s="1148"/>
      <c r="I191" s="975"/>
      <c r="J191" s="1129"/>
      <c r="K191" s="975"/>
      <c r="L191" s="1148"/>
      <c r="M191" s="975"/>
      <c r="N191" s="1129"/>
      <c r="O191" s="975"/>
      <c r="P191" s="1163"/>
      <c r="Q191" s="975"/>
      <c r="R191" s="1080"/>
      <c r="S191" s="975"/>
      <c r="T191" s="1163"/>
      <c r="U191" s="975"/>
      <c r="V191" s="1080"/>
      <c r="W191" s="975"/>
      <c r="X191" s="1080"/>
      <c r="Y191" s="975"/>
      <c r="Z191" s="1163"/>
      <c r="AA191" s="975"/>
      <c r="AB191" s="1148"/>
      <c r="AC191" s="975"/>
      <c r="AD191" s="1147"/>
      <c r="AE191" s="975"/>
      <c r="AF191" s="1148"/>
      <c r="AG191" s="975"/>
      <c r="AH191" s="1147"/>
      <c r="AI191" s="975"/>
      <c r="AJ191" s="1148"/>
      <c r="AK191" s="975"/>
      <c r="AL191" s="1147"/>
      <c r="AM191" s="975"/>
      <c r="AN191" s="1139"/>
      <c r="AO191" s="1552"/>
      <c r="AP191" s="1148"/>
      <c r="AQ191" s="1552"/>
      <c r="AR191" s="1103"/>
      <c r="AS191" s="1578"/>
      <c r="AV191"/>
      <c r="AX191"/>
    </row>
    <row r="192" spans="2:50" ht="9" customHeight="1" x14ac:dyDescent="0.4">
      <c r="B192" s="1577"/>
      <c r="C192" s="1552"/>
      <c r="D192" s="1160"/>
      <c r="E192" s="975"/>
      <c r="F192" s="1152"/>
      <c r="G192" s="975"/>
      <c r="H192" s="1160"/>
      <c r="I192" s="975"/>
      <c r="J192" s="1152"/>
      <c r="K192" s="975"/>
      <c r="L192" s="1160"/>
      <c r="M192" s="975"/>
      <c r="N192" s="1152"/>
      <c r="O192" s="975"/>
      <c r="P192" s="1096"/>
      <c r="Q192" s="975"/>
      <c r="R192" s="1096"/>
      <c r="S192" s="975"/>
      <c r="T192" s="1096"/>
      <c r="U192" s="975"/>
      <c r="V192" s="1096"/>
      <c r="W192" s="975"/>
      <c r="X192" s="1096"/>
      <c r="Y192" s="975"/>
      <c r="Z192" s="1096"/>
      <c r="AA192" s="975"/>
      <c r="AB192" s="1149"/>
      <c r="AC192" s="975"/>
      <c r="AD192" s="1149"/>
      <c r="AE192" s="975"/>
      <c r="AF192" s="1149"/>
      <c r="AG192" s="975"/>
      <c r="AH192" s="1149"/>
      <c r="AI192" s="975"/>
      <c r="AJ192" s="1149"/>
      <c r="AK192" s="975"/>
      <c r="AL192" s="1149"/>
      <c r="AM192" s="975"/>
      <c r="AN192" s="1156"/>
      <c r="AO192" s="1552"/>
      <c r="AP192" s="1150"/>
      <c r="AQ192" s="1552"/>
      <c r="AR192" s="1148"/>
      <c r="AS192" s="1578"/>
      <c r="AV192"/>
      <c r="AX192"/>
    </row>
    <row r="193" spans="2:50" ht="9" customHeight="1" x14ac:dyDescent="0.4">
      <c r="B193" s="1577"/>
      <c r="C193" s="1552"/>
      <c r="D193" s="1160"/>
      <c r="E193" s="975"/>
      <c r="F193" s="1152"/>
      <c r="G193" s="975"/>
      <c r="H193" s="1160"/>
      <c r="I193" s="975"/>
      <c r="J193" s="1152"/>
      <c r="K193" s="975"/>
      <c r="L193" s="1160"/>
      <c r="M193" s="975"/>
      <c r="N193" s="1152"/>
      <c r="O193" s="975"/>
      <c r="P193" s="1112"/>
      <c r="Q193" s="975"/>
      <c r="R193" s="1112"/>
      <c r="S193" s="975"/>
      <c r="T193" s="1112"/>
      <c r="U193" s="975"/>
      <c r="V193" s="1112"/>
      <c r="W193" s="975"/>
      <c r="X193" s="1112"/>
      <c r="Y193" s="975"/>
      <c r="Z193" s="1112"/>
      <c r="AA193" s="975"/>
      <c r="AB193" s="1150"/>
      <c r="AC193" s="975"/>
      <c r="AD193" s="1150"/>
      <c r="AE193" s="975"/>
      <c r="AF193" s="1150"/>
      <c r="AG193" s="975"/>
      <c r="AH193" s="1150"/>
      <c r="AI193" s="975"/>
      <c r="AJ193" s="1150"/>
      <c r="AK193" s="975"/>
      <c r="AL193" s="1150"/>
      <c r="AM193" s="975"/>
      <c r="AN193" s="1156"/>
      <c r="AO193" s="1552"/>
      <c r="AP193" s="1150"/>
      <c r="AQ193" s="1552"/>
      <c r="AR193" s="1148"/>
      <c r="AS193" s="1578"/>
      <c r="AV193"/>
      <c r="AX193"/>
    </row>
    <row r="194" spans="2:50" ht="9" customHeight="1" x14ac:dyDescent="0.4">
      <c r="B194" s="1577"/>
      <c r="C194" s="1552"/>
      <c r="D194" s="1152"/>
      <c r="E194" s="975"/>
      <c r="F194" s="1160"/>
      <c r="G194" s="975"/>
      <c r="H194" s="1152"/>
      <c r="I194" s="975"/>
      <c r="J194" s="1160"/>
      <c r="K194" s="975"/>
      <c r="L194" s="1152"/>
      <c r="M194" s="975"/>
      <c r="N194" s="1160"/>
      <c r="O194" s="975"/>
      <c r="P194" s="1129"/>
      <c r="Q194" s="975"/>
      <c r="R194" s="1129"/>
      <c r="S194" s="975"/>
      <c r="T194" s="1129"/>
      <c r="U194" s="975"/>
      <c r="V194" s="1129"/>
      <c r="W194" s="975"/>
      <c r="X194" s="1129"/>
      <c r="Y194" s="975"/>
      <c r="Z194" s="1129"/>
      <c r="AA194" s="975"/>
      <c r="AB194" s="1150"/>
      <c r="AC194" s="975"/>
      <c r="AD194" s="1150"/>
      <c r="AE194" s="975"/>
      <c r="AF194" s="1150"/>
      <c r="AG194" s="975"/>
      <c r="AH194" s="1150"/>
      <c r="AI194" s="975"/>
      <c r="AJ194" s="1150"/>
      <c r="AK194" s="975"/>
      <c r="AL194" s="1150"/>
      <c r="AM194" s="975"/>
      <c r="AN194" s="1135"/>
      <c r="AO194" s="1552"/>
      <c r="AP194" s="1147"/>
      <c r="AQ194" s="1552"/>
      <c r="AR194" s="1143"/>
      <c r="AS194" s="1578"/>
      <c r="AV194"/>
      <c r="AX194"/>
    </row>
    <row r="195" spans="2:50" ht="9" customHeight="1" x14ac:dyDescent="0.4">
      <c r="B195" s="1577"/>
      <c r="C195" s="1552"/>
      <c r="D195" s="1152"/>
      <c r="E195" s="975"/>
      <c r="F195" s="1160"/>
      <c r="G195" s="975"/>
      <c r="H195" s="1152"/>
      <c r="I195" s="975"/>
      <c r="J195" s="1160"/>
      <c r="K195" s="975"/>
      <c r="L195" s="1152"/>
      <c r="M195" s="975"/>
      <c r="N195" s="1160"/>
      <c r="O195" s="975"/>
      <c r="P195" s="1145"/>
      <c r="Q195" s="975"/>
      <c r="R195" s="1145"/>
      <c r="S195" s="975"/>
      <c r="T195" s="1145"/>
      <c r="U195" s="975"/>
      <c r="V195" s="1145"/>
      <c r="W195" s="975"/>
      <c r="X195" s="1145"/>
      <c r="Y195" s="975"/>
      <c r="Z195" s="1145"/>
      <c r="AA195" s="975"/>
      <c r="AB195" s="1152"/>
      <c r="AC195" s="975"/>
      <c r="AD195" s="1151"/>
      <c r="AE195" s="975"/>
      <c r="AF195" s="1152"/>
      <c r="AG195" s="975"/>
      <c r="AH195" s="1151"/>
      <c r="AI195" s="975"/>
      <c r="AJ195" s="1151"/>
      <c r="AK195" s="975"/>
      <c r="AL195" s="1152"/>
      <c r="AM195" s="975"/>
      <c r="AN195" s="1135"/>
      <c r="AO195" s="1552"/>
      <c r="AP195" s="1147"/>
      <c r="AQ195" s="1552"/>
      <c r="AR195" s="1143"/>
      <c r="AS195" s="1578"/>
      <c r="AV195"/>
      <c r="AX195"/>
    </row>
    <row r="196" spans="2:50" ht="9" customHeight="1" x14ac:dyDescent="0.4">
      <c r="B196" s="1577"/>
      <c r="C196" s="1552"/>
      <c r="D196" s="1129"/>
      <c r="E196" s="975"/>
      <c r="F196" s="1148"/>
      <c r="G196" s="975"/>
      <c r="H196" s="1129"/>
      <c r="I196" s="975"/>
      <c r="J196" s="1148"/>
      <c r="K196" s="975"/>
      <c r="L196" s="1129"/>
      <c r="M196" s="975"/>
      <c r="N196" s="1148"/>
      <c r="O196" s="975"/>
      <c r="P196" s="1067"/>
      <c r="Q196" s="975"/>
      <c r="R196" s="1116"/>
      <c r="S196" s="975"/>
      <c r="T196" s="1067"/>
      <c r="U196" s="975"/>
      <c r="V196" s="1116"/>
      <c r="W196" s="975"/>
      <c r="X196" s="1116"/>
      <c r="Y196" s="975"/>
      <c r="Z196" s="1067"/>
      <c r="AA196" s="975"/>
      <c r="AB196" s="1152"/>
      <c r="AC196" s="975"/>
      <c r="AD196" s="1152"/>
      <c r="AE196" s="975"/>
      <c r="AF196" s="1152"/>
      <c r="AG196" s="975"/>
      <c r="AH196" s="1152"/>
      <c r="AI196" s="975"/>
      <c r="AJ196" s="1152"/>
      <c r="AK196" s="975"/>
      <c r="AL196" s="1152"/>
      <c r="AM196" s="975"/>
      <c r="AN196" s="1081"/>
      <c r="AO196" s="1552"/>
      <c r="AP196" s="1153"/>
      <c r="AQ196" s="1552"/>
      <c r="AR196" s="1139"/>
      <c r="AS196" s="1578"/>
      <c r="AV196"/>
      <c r="AX196"/>
    </row>
    <row r="197" spans="2:50" ht="9" customHeight="1" x14ac:dyDescent="0.4">
      <c r="B197" s="1577"/>
      <c r="C197" s="1552"/>
      <c r="D197" s="1072"/>
      <c r="E197" s="975"/>
      <c r="F197" s="1148"/>
      <c r="G197" s="975"/>
      <c r="H197" s="1072"/>
      <c r="I197" s="975"/>
      <c r="J197" s="1148"/>
      <c r="K197" s="975"/>
      <c r="L197" s="1072"/>
      <c r="M197" s="975"/>
      <c r="N197" s="1148"/>
      <c r="O197" s="975"/>
      <c r="P197" s="1116"/>
      <c r="Q197" s="975"/>
      <c r="R197" s="1067"/>
      <c r="S197" s="975"/>
      <c r="T197" s="1116"/>
      <c r="U197" s="975"/>
      <c r="V197" s="1067"/>
      <c r="W197" s="975"/>
      <c r="X197" s="1067"/>
      <c r="Y197" s="975"/>
      <c r="Z197" s="1116"/>
      <c r="AA197" s="975"/>
      <c r="AB197" s="1151"/>
      <c r="AC197" s="975"/>
      <c r="AD197" s="1152"/>
      <c r="AE197" s="975"/>
      <c r="AF197" s="1151"/>
      <c r="AG197" s="975"/>
      <c r="AH197" s="1152"/>
      <c r="AI197" s="975"/>
      <c r="AJ197" s="1152"/>
      <c r="AK197" s="975"/>
      <c r="AL197" s="1151"/>
      <c r="AM197" s="975"/>
      <c r="AN197" s="1081"/>
      <c r="AO197" s="1552"/>
      <c r="AP197" s="1152"/>
      <c r="AQ197" s="1552"/>
      <c r="AR197" s="1139"/>
      <c r="AS197" s="1578"/>
      <c r="AV197"/>
      <c r="AX197"/>
    </row>
    <row r="198" spans="2:50" ht="9" customHeight="1" x14ac:dyDescent="0.4">
      <c r="B198" s="1577"/>
      <c r="C198" s="1552"/>
      <c r="D198" s="1061"/>
      <c r="E198" s="975"/>
      <c r="F198" s="1061"/>
      <c r="G198" s="975"/>
      <c r="H198" s="1061"/>
      <c r="I198" s="975"/>
      <c r="J198" s="1061"/>
      <c r="K198" s="975"/>
      <c r="L198" s="1061"/>
      <c r="M198" s="975"/>
      <c r="N198" s="1061"/>
      <c r="O198" s="975"/>
      <c r="P198" s="1083"/>
      <c r="Q198" s="975"/>
      <c r="R198" s="1083"/>
      <c r="S198" s="975"/>
      <c r="T198" s="1083"/>
      <c r="U198" s="975"/>
      <c r="V198" s="1083"/>
      <c r="W198" s="975"/>
      <c r="X198" s="1083"/>
      <c r="Y198" s="975"/>
      <c r="Z198" s="1083"/>
      <c r="AA198" s="975"/>
      <c r="AB198" s="1154"/>
      <c r="AC198" s="975"/>
      <c r="AD198" s="1153"/>
      <c r="AE198" s="975"/>
      <c r="AF198" s="1154"/>
      <c r="AG198" s="975"/>
      <c r="AH198" s="1153"/>
      <c r="AI198" s="975"/>
      <c r="AJ198" s="1153"/>
      <c r="AK198" s="975"/>
      <c r="AL198" s="1154"/>
      <c r="AM198" s="975"/>
      <c r="AN198" s="1093"/>
      <c r="AO198" s="1552"/>
      <c r="AP198" s="1152"/>
      <c r="AQ198" s="1552"/>
      <c r="AR198" s="1115"/>
      <c r="AS198" s="1578"/>
      <c r="AV198"/>
      <c r="AX198"/>
    </row>
    <row r="199" spans="2:50" ht="9" customHeight="1" x14ac:dyDescent="0.4">
      <c r="B199" s="1577"/>
      <c r="C199" s="1552"/>
      <c r="D199" s="1087"/>
      <c r="E199" s="975"/>
      <c r="F199" s="1087"/>
      <c r="G199" s="975"/>
      <c r="H199" s="1087"/>
      <c r="I199" s="975"/>
      <c r="J199" s="1087"/>
      <c r="K199" s="975"/>
      <c r="L199" s="1087"/>
      <c r="M199" s="975"/>
      <c r="N199" s="1087"/>
      <c r="O199" s="975"/>
      <c r="P199" s="1099"/>
      <c r="Q199" s="975"/>
      <c r="R199" s="1099"/>
      <c r="S199" s="975"/>
      <c r="T199" s="1099"/>
      <c r="U199" s="975"/>
      <c r="V199" s="1099"/>
      <c r="W199" s="975"/>
      <c r="X199" s="1099"/>
      <c r="Y199" s="975"/>
      <c r="Z199" s="1099"/>
      <c r="AA199" s="975"/>
      <c r="AB199" s="1154"/>
      <c r="AC199" s="975"/>
      <c r="AD199" s="1154"/>
      <c r="AE199" s="975"/>
      <c r="AF199" s="1154"/>
      <c r="AG199" s="975"/>
      <c r="AH199" s="1154"/>
      <c r="AI199" s="975"/>
      <c r="AJ199" s="1154"/>
      <c r="AK199" s="975"/>
      <c r="AL199" s="1154"/>
      <c r="AM199" s="975"/>
      <c r="AN199" s="1093"/>
      <c r="AO199" s="1552"/>
      <c r="AP199" s="1155"/>
      <c r="AQ199" s="1552"/>
      <c r="AR199" s="1115"/>
      <c r="AS199" s="1578"/>
      <c r="AV199"/>
      <c r="AX199"/>
    </row>
    <row r="200" spans="2:50" ht="9" customHeight="1" x14ac:dyDescent="0.4">
      <c r="B200" s="1577"/>
      <c r="C200" s="1552"/>
      <c r="D200" s="1102"/>
      <c r="E200" s="975"/>
      <c r="F200" s="1102"/>
      <c r="G200" s="975"/>
      <c r="H200" s="1102"/>
      <c r="I200" s="975"/>
      <c r="J200" s="1102"/>
      <c r="K200" s="975"/>
      <c r="L200" s="1102"/>
      <c r="M200" s="975"/>
      <c r="N200" s="1102"/>
      <c r="O200" s="975"/>
      <c r="P200" s="1149"/>
      <c r="Q200" s="975"/>
      <c r="R200" s="1149"/>
      <c r="S200" s="975"/>
      <c r="T200" s="1149"/>
      <c r="U200" s="975"/>
      <c r="V200" s="1149"/>
      <c r="W200" s="975"/>
      <c r="X200" s="1149"/>
      <c r="Y200" s="975"/>
      <c r="Z200" s="1149"/>
      <c r="AA200" s="975"/>
      <c r="AB200" s="1153"/>
      <c r="AC200" s="975"/>
      <c r="AD200" s="1154"/>
      <c r="AE200" s="975"/>
      <c r="AF200" s="1153"/>
      <c r="AG200" s="975"/>
      <c r="AH200" s="1154"/>
      <c r="AI200" s="975"/>
      <c r="AJ200" s="1154"/>
      <c r="AK200" s="975"/>
      <c r="AL200" s="1153"/>
      <c r="AM200" s="975"/>
      <c r="AN200" s="1150"/>
      <c r="AO200" s="1552"/>
      <c r="AP200" s="1155"/>
      <c r="AQ200" s="1552"/>
      <c r="AR200" s="1135"/>
      <c r="AS200" s="1578"/>
      <c r="AV200"/>
      <c r="AX200"/>
    </row>
    <row r="201" spans="2:50" ht="9" customHeight="1" x14ac:dyDescent="0.4">
      <c r="B201" s="1577"/>
      <c r="C201" s="1552"/>
      <c r="D201" s="1074"/>
      <c r="E201" s="975"/>
      <c r="F201" s="1074"/>
      <c r="G201" s="975"/>
      <c r="H201" s="1074"/>
      <c r="I201" s="975"/>
      <c r="J201" s="1074"/>
      <c r="K201" s="975"/>
      <c r="L201" s="1074"/>
      <c r="M201" s="975"/>
      <c r="N201" s="1074"/>
      <c r="O201" s="975"/>
      <c r="P201" s="1151"/>
      <c r="Q201" s="975"/>
      <c r="R201" s="1151"/>
      <c r="S201" s="975"/>
      <c r="T201" s="1151"/>
      <c r="U201" s="975"/>
      <c r="V201" s="1151"/>
      <c r="W201" s="975"/>
      <c r="X201" s="1151"/>
      <c r="Y201" s="975"/>
      <c r="Z201" s="1151"/>
      <c r="AA201" s="975"/>
      <c r="AB201" s="1156"/>
      <c r="AC201" s="975"/>
      <c r="AD201" s="1155"/>
      <c r="AE201" s="975"/>
      <c r="AF201" s="1156"/>
      <c r="AG201" s="975"/>
      <c r="AH201" s="1155"/>
      <c r="AI201" s="975"/>
      <c r="AJ201" s="1155"/>
      <c r="AK201" s="975"/>
      <c r="AL201" s="1156"/>
      <c r="AM201" s="975"/>
      <c r="AN201" s="1150"/>
      <c r="AO201" s="1552"/>
      <c r="AP201" s="1154"/>
      <c r="AQ201" s="1552"/>
      <c r="AR201" s="1135"/>
      <c r="AS201" s="1578"/>
      <c r="AV201"/>
      <c r="AX201"/>
    </row>
    <row r="202" spans="2:50" ht="9" customHeight="1" x14ac:dyDescent="0.4">
      <c r="B202" s="1577"/>
      <c r="C202" s="1552"/>
      <c r="D202" s="1155"/>
      <c r="E202" s="975"/>
      <c r="F202" s="1155"/>
      <c r="G202" s="975"/>
      <c r="H202" s="1155"/>
      <c r="I202" s="975"/>
      <c r="J202" s="1155"/>
      <c r="K202" s="975"/>
      <c r="L202" s="1155"/>
      <c r="M202" s="975"/>
      <c r="N202" s="1155"/>
      <c r="O202" s="975"/>
      <c r="P202" s="1102"/>
      <c r="Q202" s="975"/>
      <c r="R202" s="1102"/>
      <c r="S202" s="975"/>
      <c r="T202" s="1102"/>
      <c r="U202" s="975"/>
      <c r="V202" s="1102"/>
      <c r="W202" s="975"/>
      <c r="X202" s="1102"/>
      <c r="Y202" s="975"/>
      <c r="Z202" s="1102"/>
      <c r="AA202" s="975"/>
      <c r="AB202" s="1156"/>
      <c r="AC202" s="975"/>
      <c r="AD202" s="1155"/>
      <c r="AE202" s="975"/>
      <c r="AF202" s="1156"/>
      <c r="AG202" s="975"/>
      <c r="AH202" s="1155"/>
      <c r="AI202" s="975"/>
      <c r="AJ202" s="1155"/>
      <c r="AK202" s="975"/>
      <c r="AL202" s="1156"/>
      <c r="AM202" s="975"/>
      <c r="AN202" s="1132"/>
      <c r="AO202" s="1552"/>
      <c r="AP202" s="1154"/>
      <c r="AQ202" s="1552"/>
      <c r="AR202" s="1161"/>
      <c r="AS202" s="1578"/>
      <c r="AV202"/>
      <c r="AX202"/>
    </row>
    <row r="203" spans="2:50" ht="9" customHeight="1" x14ac:dyDescent="0.4">
      <c r="B203" s="1577"/>
      <c r="C203" s="1552"/>
      <c r="D203" s="1155"/>
      <c r="E203" s="975"/>
      <c r="F203" s="1155"/>
      <c r="G203" s="975"/>
      <c r="H203" s="1155"/>
      <c r="I203" s="975"/>
      <c r="J203" s="1155"/>
      <c r="K203" s="975"/>
      <c r="L203" s="1155"/>
      <c r="M203" s="975"/>
      <c r="N203" s="1155"/>
      <c r="O203" s="975"/>
      <c r="P203" s="1086"/>
      <c r="Q203" s="975"/>
      <c r="R203" s="1086"/>
      <c r="S203" s="975"/>
      <c r="T203" s="1086"/>
      <c r="U203" s="975"/>
      <c r="V203" s="1086"/>
      <c r="W203" s="975"/>
      <c r="X203" s="1086"/>
      <c r="Y203" s="975"/>
      <c r="Z203" s="1086"/>
      <c r="AA203" s="975"/>
      <c r="AB203" s="1155"/>
      <c r="AC203" s="975"/>
      <c r="AD203" s="1156"/>
      <c r="AE203" s="975"/>
      <c r="AF203" s="1155"/>
      <c r="AG203" s="975"/>
      <c r="AH203" s="1156"/>
      <c r="AI203" s="975"/>
      <c r="AJ203" s="1156"/>
      <c r="AK203" s="975"/>
      <c r="AL203" s="1155"/>
      <c r="AM203" s="975"/>
      <c r="AN203" s="1132"/>
      <c r="AO203" s="1552"/>
      <c r="AP203" s="1159"/>
      <c r="AQ203" s="1552"/>
      <c r="AR203" s="1161"/>
      <c r="AS203" s="1578"/>
      <c r="AV203"/>
      <c r="AX203"/>
    </row>
    <row r="204" spans="2:50" ht="9" customHeight="1" x14ac:dyDescent="0.4">
      <c r="B204" s="1577"/>
      <c r="C204" s="1552"/>
      <c r="D204" s="1142"/>
      <c r="E204" s="975"/>
      <c r="F204" s="1142"/>
      <c r="G204" s="975"/>
      <c r="H204" s="1142"/>
      <c r="I204" s="975"/>
      <c r="J204" s="1142"/>
      <c r="K204" s="975"/>
      <c r="L204" s="1142"/>
      <c r="M204" s="975"/>
      <c r="N204" s="1142"/>
      <c r="O204" s="975"/>
      <c r="P204" s="1054"/>
      <c r="Q204" s="975"/>
      <c r="R204" s="1070"/>
      <c r="S204" s="975"/>
      <c r="T204" s="1054"/>
      <c r="U204" s="975"/>
      <c r="V204" s="1070"/>
      <c r="W204" s="975"/>
      <c r="X204" s="1070"/>
      <c r="Y204" s="975"/>
      <c r="Z204" s="1054"/>
      <c r="AA204" s="975"/>
      <c r="AB204" s="1155"/>
      <c r="AC204" s="975"/>
      <c r="AD204" s="1156"/>
      <c r="AE204" s="975"/>
      <c r="AF204" s="1155"/>
      <c r="AG204" s="975"/>
      <c r="AH204" s="1156"/>
      <c r="AI204" s="975"/>
      <c r="AJ204" s="1156"/>
      <c r="AK204" s="975"/>
      <c r="AL204" s="1155"/>
      <c r="AM204" s="975"/>
      <c r="AN204" s="1162"/>
      <c r="AO204" s="1552"/>
      <c r="AP204" s="1159"/>
      <c r="AQ204" s="1552"/>
      <c r="AR204" s="1132"/>
      <c r="AS204" s="1578"/>
      <c r="AV204"/>
      <c r="AX204"/>
    </row>
    <row r="205" spans="2:50" ht="9" customHeight="1" x14ac:dyDescent="0.4">
      <c r="B205" s="1577"/>
      <c r="C205" s="1552"/>
      <c r="D205" s="1142"/>
      <c r="E205" s="975"/>
      <c r="F205" s="1142"/>
      <c r="G205" s="975"/>
      <c r="H205" s="1142"/>
      <c r="I205" s="975"/>
      <c r="J205" s="1142"/>
      <c r="K205" s="975"/>
      <c r="L205" s="1142"/>
      <c r="M205" s="975"/>
      <c r="N205" s="1142"/>
      <c r="O205" s="975"/>
      <c r="P205" s="1070"/>
      <c r="Q205" s="975"/>
      <c r="R205" s="1054"/>
      <c r="S205" s="975"/>
      <c r="T205" s="1070"/>
      <c r="U205" s="975"/>
      <c r="V205" s="1054"/>
      <c r="W205" s="975"/>
      <c r="X205" s="1054"/>
      <c r="Y205" s="975"/>
      <c r="Z205" s="1070"/>
      <c r="AA205" s="975"/>
      <c r="AB205" s="1158"/>
      <c r="AC205" s="975"/>
      <c r="AD205" s="1157"/>
      <c r="AE205" s="975"/>
      <c r="AF205" s="1158"/>
      <c r="AG205" s="975"/>
      <c r="AH205" s="1157"/>
      <c r="AI205" s="975"/>
      <c r="AJ205" s="1157"/>
      <c r="AK205" s="975"/>
      <c r="AL205" s="1158"/>
      <c r="AM205" s="975"/>
      <c r="AN205" s="1162"/>
      <c r="AO205" s="1552"/>
      <c r="AP205" s="1156"/>
      <c r="AQ205" s="1552"/>
      <c r="AR205" s="1132"/>
      <c r="AS205" s="1578"/>
      <c r="AV205"/>
      <c r="AX205"/>
    </row>
    <row r="206" spans="2:50" ht="9" customHeight="1" x14ac:dyDescent="0.4">
      <c r="B206" s="1577"/>
      <c r="C206" s="1552"/>
      <c r="D206" s="1163"/>
      <c r="E206" s="975"/>
      <c r="F206" s="1163"/>
      <c r="G206" s="975"/>
      <c r="H206" s="1163"/>
      <c r="I206" s="975"/>
      <c r="J206" s="1163"/>
      <c r="K206" s="975"/>
      <c r="L206" s="1163"/>
      <c r="M206" s="975"/>
      <c r="N206" s="1163"/>
      <c r="O206" s="975"/>
      <c r="P206" s="1038"/>
      <c r="Q206" s="975"/>
      <c r="R206" s="1038"/>
      <c r="S206" s="975"/>
      <c r="T206" s="1038"/>
      <c r="U206" s="975"/>
      <c r="V206" s="1038"/>
      <c r="W206" s="975"/>
      <c r="X206" s="1038"/>
      <c r="Y206" s="975"/>
      <c r="Z206" s="1038"/>
      <c r="AA206" s="975"/>
      <c r="AB206" s="1158"/>
      <c r="AC206" s="975"/>
      <c r="AD206" s="1157"/>
      <c r="AE206" s="975"/>
      <c r="AF206" s="1158"/>
      <c r="AG206" s="975"/>
      <c r="AH206" s="1157"/>
      <c r="AI206" s="975"/>
      <c r="AJ206" s="1157"/>
      <c r="AK206" s="975"/>
      <c r="AL206" s="1158"/>
      <c r="AM206" s="975"/>
      <c r="AN206" s="1090"/>
      <c r="AO206" s="1552"/>
      <c r="AP206" s="1156"/>
      <c r="AQ206" s="1552"/>
      <c r="AR206" s="1156"/>
      <c r="AS206" s="1578"/>
      <c r="AV206"/>
      <c r="AX206"/>
    </row>
    <row r="207" spans="2:50" ht="9" customHeight="1" x14ac:dyDescent="0.4">
      <c r="B207" s="1577"/>
      <c r="C207" s="1552"/>
      <c r="D207" s="1128"/>
      <c r="E207" s="975"/>
      <c r="F207" s="1150"/>
      <c r="G207" s="975"/>
      <c r="H207" s="1128"/>
      <c r="I207" s="975"/>
      <c r="J207" s="1150"/>
      <c r="K207" s="975"/>
      <c r="L207" s="1150"/>
      <c r="M207" s="975"/>
      <c r="N207" s="1128"/>
      <c r="O207" s="975"/>
      <c r="P207" s="1153"/>
      <c r="Q207" s="975"/>
      <c r="R207" s="1153"/>
      <c r="S207" s="975"/>
      <c r="T207" s="1153"/>
      <c r="U207" s="975"/>
      <c r="V207" s="1153"/>
      <c r="W207" s="975"/>
      <c r="X207" s="1153"/>
      <c r="Y207" s="975"/>
      <c r="Z207" s="1153"/>
      <c r="AA207" s="975"/>
      <c r="AB207" s="1157"/>
      <c r="AC207" s="975"/>
      <c r="AD207" s="1158"/>
      <c r="AE207" s="975"/>
      <c r="AF207" s="1157"/>
      <c r="AG207" s="975"/>
      <c r="AH207" s="1158"/>
      <c r="AI207" s="975"/>
      <c r="AJ207" s="1158"/>
      <c r="AK207" s="975"/>
      <c r="AL207" s="1157"/>
      <c r="AM207" s="975"/>
      <c r="AN207" s="1090"/>
      <c r="AO207" s="1552"/>
      <c r="AP207" s="1157"/>
      <c r="AQ207" s="1552"/>
      <c r="AR207" s="1156"/>
      <c r="AS207" s="1578"/>
      <c r="AV207"/>
      <c r="AX207"/>
    </row>
    <row r="208" spans="2:50" ht="9" customHeight="1" x14ac:dyDescent="0.4">
      <c r="B208" s="1577"/>
      <c r="C208" s="1552"/>
      <c r="D208" s="1128"/>
      <c r="E208" s="975"/>
      <c r="F208" s="1150"/>
      <c r="G208" s="975"/>
      <c r="H208" s="1128"/>
      <c r="I208" s="975"/>
      <c r="J208" s="1150"/>
      <c r="K208" s="975"/>
      <c r="L208" s="1150"/>
      <c r="M208" s="975"/>
      <c r="N208" s="1128"/>
      <c r="O208" s="975"/>
      <c r="P208" s="1087"/>
      <c r="Q208" s="975"/>
      <c r="R208" s="1087"/>
      <c r="S208" s="975"/>
      <c r="T208" s="1087"/>
      <c r="U208" s="975"/>
      <c r="V208" s="1087"/>
      <c r="W208" s="975"/>
      <c r="X208" s="1087"/>
      <c r="Y208" s="975"/>
      <c r="Z208" s="1087"/>
      <c r="AA208" s="975"/>
      <c r="AB208" s="1157"/>
      <c r="AC208" s="975"/>
      <c r="AD208" s="1158"/>
      <c r="AE208" s="975"/>
      <c r="AF208" s="1157"/>
      <c r="AG208" s="975"/>
      <c r="AH208" s="1158"/>
      <c r="AI208" s="975"/>
      <c r="AJ208" s="1158"/>
      <c r="AK208" s="975"/>
      <c r="AL208" s="1157"/>
      <c r="AM208" s="975"/>
      <c r="AN208" s="1103"/>
      <c r="AO208" s="1552"/>
      <c r="AP208" s="1157"/>
      <c r="AQ208" s="1552"/>
      <c r="AR208" s="1128"/>
      <c r="AS208" s="1578"/>
      <c r="AV208"/>
      <c r="AX208"/>
    </row>
    <row r="209" spans="2:50" ht="9" customHeight="1" x14ac:dyDescent="0.4">
      <c r="B209" s="1577"/>
      <c r="C209" s="1552"/>
      <c r="D209" s="1150"/>
      <c r="E209" s="975"/>
      <c r="F209" s="1128"/>
      <c r="G209" s="975"/>
      <c r="H209" s="1150"/>
      <c r="I209" s="975"/>
      <c r="J209" s="1128"/>
      <c r="K209" s="975"/>
      <c r="L209" s="1128"/>
      <c r="M209" s="975"/>
      <c r="N209" s="1150"/>
      <c r="O209" s="975"/>
      <c r="P209" s="1072"/>
      <c r="Q209" s="975"/>
      <c r="R209" s="1072"/>
      <c r="S209" s="975"/>
      <c r="T209" s="1072"/>
      <c r="U209" s="975"/>
      <c r="V209" s="1072"/>
      <c r="W209" s="975"/>
      <c r="X209" s="1072"/>
      <c r="Y209" s="975"/>
      <c r="Z209" s="1072"/>
      <c r="AA209" s="975"/>
      <c r="AB209" s="1159"/>
      <c r="AC209" s="975"/>
      <c r="AD209" s="1159"/>
      <c r="AE209" s="975"/>
      <c r="AF209" s="1159"/>
      <c r="AG209" s="975"/>
      <c r="AH209" s="1159"/>
      <c r="AI209" s="975"/>
      <c r="AJ209" s="1159"/>
      <c r="AK209" s="975"/>
      <c r="AL209" s="1159"/>
      <c r="AM209" s="975"/>
      <c r="AN209" s="1103"/>
      <c r="AO209" s="1552"/>
      <c r="AP209" s="1158"/>
      <c r="AQ209" s="1552"/>
      <c r="AR209" s="1128"/>
      <c r="AS209" s="1578"/>
      <c r="AV209"/>
      <c r="AX209"/>
    </row>
    <row r="210" spans="2:50" ht="9" customHeight="1" x14ac:dyDescent="0.4">
      <c r="B210" s="1577"/>
      <c r="C210" s="1552"/>
      <c r="D210" s="1150"/>
      <c r="E210" s="975"/>
      <c r="F210" s="1128"/>
      <c r="G210" s="975"/>
      <c r="H210" s="1150"/>
      <c r="I210" s="975"/>
      <c r="J210" s="1128"/>
      <c r="K210" s="975"/>
      <c r="L210" s="1128"/>
      <c r="M210" s="975"/>
      <c r="N210" s="1150"/>
      <c r="O210" s="975"/>
      <c r="P210" s="1057"/>
      <c r="Q210" s="975"/>
      <c r="R210" s="1057"/>
      <c r="S210" s="975"/>
      <c r="T210" s="1057"/>
      <c r="U210" s="975"/>
      <c r="V210" s="1057"/>
      <c r="W210" s="975"/>
      <c r="X210" s="1057"/>
      <c r="Y210" s="975"/>
      <c r="Z210" s="1057"/>
      <c r="AA210" s="975"/>
      <c r="AB210" s="1159"/>
      <c r="AC210" s="975"/>
      <c r="AD210" s="1159"/>
      <c r="AE210" s="975"/>
      <c r="AF210" s="1159"/>
      <c r="AG210" s="975"/>
      <c r="AH210" s="1159"/>
      <c r="AI210" s="975"/>
      <c r="AJ210" s="1159"/>
      <c r="AK210" s="975"/>
      <c r="AL210" s="1159"/>
      <c r="AM210" s="975"/>
      <c r="AN210" s="1115"/>
      <c r="AO210" s="1552"/>
      <c r="AP210" s="1158"/>
      <c r="AQ210" s="1552"/>
      <c r="AR210" s="1150"/>
      <c r="AS210" s="1578"/>
      <c r="AV210"/>
      <c r="AX210"/>
    </row>
    <row r="211" spans="2:50" ht="9" customHeight="1" x14ac:dyDescent="0.4">
      <c r="B211" s="1577"/>
      <c r="C211" s="1552"/>
      <c r="D211" s="1159"/>
      <c r="E211" s="975"/>
      <c r="F211" s="1159"/>
      <c r="G211" s="975"/>
      <c r="H211" s="1159"/>
      <c r="I211" s="975"/>
      <c r="J211" s="1159"/>
      <c r="K211" s="975"/>
      <c r="L211" s="1159"/>
      <c r="M211" s="975"/>
      <c r="N211" s="1159"/>
      <c r="O211" s="975"/>
      <c r="P211" s="1040"/>
      <c r="Q211" s="975"/>
      <c r="R211" s="1040"/>
      <c r="S211" s="975"/>
      <c r="T211" s="1040"/>
      <c r="U211" s="975"/>
      <c r="V211" s="1040"/>
      <c r="W211" s="975"/>
      <c r="X211" s="1040"/>
      <c r="Y211" s="975"/>
      <c r="Z211" s="1040"/>
      <c r="AA211" s="975"/>
      <c r="AB211" s="1161"/>
      <c r="AC211" s="975"/>
      <c r="AD211" s="1160"/>
      <c r="AE211" s="975"/>
      <c r="AF211" s="1161"/>
      <c r="AG211" s="975"/>
      <c r="AH211" s="1160"/>
      <c r="AI211" s="975"/>
      <c r="AJ211" s="1160"/>
      <c r="AK211" s="975"/>
      <c r="AL211" s="1161"/>
      <c r="AM211" s="975"/>
      <c r="AN211" s="1115"/>
      <c r="AO211" s="1552"/>
      <c r="AP211" s="1160"/>
      <c r="AQ211" s="1552"/>
      <c r="AR211" s="1150"/>
      <c r="AS211" s="1578"/>
      <c r="AV211"/>
      <c r="AX211"/>
    </row>
    <row r="212" spans="2:50" ht="9" customHeight="1" x14ac:dyDescent="0.4">
      <c r="B212" s="1577"/>
      <c r="C212" s="1552"/>
      <c r="D212" s="1159"/>
      <c r="E212" s="975"/>
      <c r="F212" s="1159"/>
      <c r="G212" s="975"/>
      <c r="H212" s="1159"/>
      <c r="I212" s="975"/>
      <c r="J212" s="1159"/>
      <c r="K212" s="975"/>
      <c r="L212" s="1159"/>
      <c r="M212" s="975"/>
      <c r="N212" s="1159"/>
      <c r="O212" s="975"/>
      <c r="P212" s="1074"/>
      <c r="Q212" s="975"/>
      <c r="R212" s="1074"/>
      <c r="S212" s="975"/>
      <c r="T212" s="1074"/>
      <c r="U212" s="975"/>
      <c r="V212" s="1074"/>
      <c r="W212" s="975"/>
      <c r="X212" s="1074"/>
      <c r="Y212" s="975"/>
      <c r="Z212" s="1074"/>
      <c r="AA212" s="975"/>
      <c r="AB212" s="1161"/>
      <c r="AC212" s="975"/>
      <c r="AD212" s="1160"/>
      <c r="AE212" s="975"/>
      <c r="AF212" s="1161"/>
      <c r="AG212" s="975"/>
      <c r="AH212" s="1160"/>
      <c r="AI212" s="975"/>
      <c r="AJ212" s="1160"/>
      <c r="AK212" s="975"/>
      <c r="AL212" s="1161"/>
      <c r="AM212" s="975"/>
      <c r="AN212" s="1141"/>
      <c r="AO212" s="1552"/>
      <c r="AP212" s="1160"/>
      <c r="AQ212" s="1552"/>
      <c r="AR212" s="1141"/>
      <c r="AS212" s="1578"/>
      <c r="AV212"/>
      <c r="AX212"/>
    </row>
    <row r="213" spans="2:50" ht="9" customHeight="1" x14ac:dyDescent="0.4">
      <c r="B213" s="1577"/>
      <c r="C213" s="1552"/>
      <c r="D213" s="1046"/>
      <c r="E213" s="975"/>
      <c r="F213" s="1046"/>
      <c r="G213" s="975"/>
      <c r="H213" s="1046"/>
      <c r="I213" s="975"/>
      <c r="J213" s="1046"/>
      <c r="K213" s="975"/>
      <c r="L213" s="1046"/>
      <c r="M213" s="975"/>
      <c r="N213" s="1046"/>
      <c r="O213" s="975"/>
      <c r="P213" s="1058"/>
      <c r="Q213" s="975"/>
      <c r="R213" s="1058"/>
      <c r="S213" s="975"/>
      <c r="T213" s="1058"/>
      <c r="U213" s="975"/>
      <c r="V213" s="1058"/>
      <c r="W213" s="975"/>
      <c r="X213" s="1058"/>
      <c r="Y213" s="975"/>
      <c r="Z213" s="1058"/>
      <c r="AA213" s="975"/>
      <c r="AB213" s="1160"/>
      <c r="AC213" s="975"/>
      <c r="AD213" s="1161"/>
      <c r="AE213" s="975"/>
      <c r="AF213" s="1160"/>
      <c r="AG213" s="975"/>
      <c r="AH213" s="1161"/>
      <c r="AI213" s="975"/>
      <c r="AJ213" s="1161"/>
      <c r="AK213" s="975"/>
      <c r="AL213" s="1160"/>
      <c r="AM213" s="975"/>
      <c r="AN213" s="1141"/>
      <c r="AO213" s="1552"/>
      <c r="AP213" s="1163"/>
      <c r="AQ213" s="1552"/>
      <c r="AR213" s="1141"/>
      <c r="AS213" s="1578"/>
      <c r="AV213"/>
      <c r="AX213"/>
    </row>
    <row r="214" spans="2:50" ht="9" customHeight="1" x14ac:dyDescent="0.4">
      <c r="B214" s="1577"/>
      <c r="C214" s="1552"/>
      <c r="D214" s="1145"/>
      <c r="E214" s="975"/>
      <c r="F214" s="1145"/>
      <c r="G214" s="975"/>
      <c r="H214" s="1145"/>
      <c r="I214" s="975"/>
      <c r="J214" s="1145"/>
      <c r="K214" s="975"/>
      <c r="L214" s="1145"/>
      <c r="M214" s="975"/>
      <c r="N214" s="1145"/>
      <c r="O214" s="975"/>
      <c r="P214" s="1043"/>
      <c r="Q214" s="975"/>
      <c r="R214" s="1043"/>
      <c r="S214" s="975"/>
      <c r="T214" s="1043"/>
      <c r="U214" s="975"/>
      <c r="V214" s="1043"/>
      <c r="W214" s="975"/>
      <c r="X214" s="1043"/>
      <c r="Y214" s="975"/>
      <c r="Z214" s="1043"/>
      <c r="AA214" s="975"/>
      <c r="AB214" s="1160"/>
      <c r="AC214" s="975"/>
      <c r="AD214" s="1161"/>
      <c r="AE214" s="975"/>
      <c r="AF214" s="1160"/>
      <c r="AG214" s="975"/>
      <c r="AH214" s="1161"/>
      <c r="AI214" s="975"/>
      <c r="AJ214" s="1161"/>
      <c r="AK214" s="975"/>
      <c r="AL214" s="1160"/>
      <c r="AM214" s="975"/>
      <c r="AN214" s="1158"/>
      <c r="AO214" s="1552"/>
      <c r="AP214" s="1161"/>
      <c r="AQ214" s="1552"/>
      <c r="AR214" s="1162"/>
      <c r="AS214" s="1578"/>
      <c r="AV214"/>
      <c r="AX214"/>
    </row>
    <row r="215" spans="2:50" ht="9" customHeight="1" x14ac:dyDescent="0.4">
      <c r="B215" s="1577"/>
      <c r="C215" s="1552"/>
      <c r="D215" s="1149"/>
      <c r="E215" s="975"/>
      <c r="F215" s="1149"/>
      <c r="G215" s="975"/>
      <c r="H215" s="1149"/>
      <c r="I215" s="975"/>
      <c r="J215" s="1149"/>
      <c r="K215" s="975"/>
      <c r="L215" s="1149"/>
      <c r="M215" s="975"/>
      <c r="N215" s="1149"/>
      <c r="O215" s="975"/>
      <c r="P215" s="1061"/>
      <c r="Q215" s="975"/>
      <c r="R215" s="1061"/>
      <c r="S215" s="975"/>
      <c r="T215" s="1061"/>
      <c r="U215" s="975"/>
      <c r="V215" s="1061"/>
      <c r="W215" s="975"/>
      <c r="X215" s="1061"/>
      <c r="Y215" s="975"/>
      <c r="Z215" s="1061"/>
      <c r="AA215" s="975"/>
      <c r="AB215" s="1162"/>
      <c r="AC215" s="975"/>
      <c r="AD215" s="1162"/>
      <c r="AE215" s="975"/>
      <c r="AF215" s="1162"/>
      <c r="AG215" s="975"/>
      <c r="AH215" s="1162"/>
      <c r="AI215" s="975"/>
      <c r="AJ215" s="1162"/>
      <c r="AK215" s="975"/>
      <c r="AL215" s="1162"/>
      <c r="AM215" s="975"/>
      <c r="AN215" s="1158"/>
      <c r="AO215" s="1552"/>
      <c r="AP215" s="1161"/>
      <c r="AQ215" s="1552"/>
      <c r="AR215" s="1162"/>
      <c r="AS215" s="1578"/>
      <c r="AV215"/>
      <c r="AX215"/>
    </row>
    <row r="216" spans="2:50" ht="9" customHeight="1" x14ac:dyDescent="0.4">
      <c r="B216" s="1577"/>
      <c r="C216" s="1552"/>
      <c r="D216" s="1151"/>
      <c r="E216" s="975"/>
      <c r="F216" s="1151"/>
      <c r="G216" s="975"/>
      <c r="H216" s="1151"/>
      <c r="I216" s="975"/>
      <c r="J216" s="1151"/>
      <c r="K216" s="975"/>
      <c r="L216" s="1151"/>
      <c r="M216" s="975"/>
      <c r="N216" s="1151"/>
      <c r="O216" s="975"/>
      <c r="P216" s="1045"/>
      <c r="Q216" s="975"/>
      <c r="R216" s="1045"/>
      <c r="S216" s="975"/>
      <c r="T216" s="1045"/>
      <c r="U216" s="975"/>
      <c r="V216" s="1045"/>
      <c r="W216" s="975"/>
      <c r="X216" s="1045"/>
      <c r="Y216" s="975"/>
      <c r="Z216" s="1045"/>
      <c r="AA216" s="975"/>
      <c r="AB216" s="1162"/>
      <c r="AC216" s="975"/>
      <c r="AD216" s="1162"/>
      <c r="AE216" s="975"/>
      <c r="AF216" s="1162"/>
      <c r="AG216" s="975"/>
      <c r="AH216" s="1162"/>
      <c r="AI216" s="975"/>
      <c r="AJ216" s="1162"/>
      <c r="AK216" s="975"/>
      <c r="AL216" s="1162"/>
      <c r="AM216" s="975"/>
      <c r="AN216" s="1128"/>
      <c r="AO216" s="1552"/>
      <c r="AP216" s="1162"/>
      <c r="AQ216" s="1552"/>
      <c r="AR216" s="1158"/>
      <c r="AS216" s="1578"/>
      <c r="AV216"/>
      <c r="AX216"/>
    </row>
    <row r="217" spans="2:50" ht="9" customHeight="1" x14ac:dyDescent="0.4">
      <c r="B217" s="1579"/>
      <c r="C217" s="1580"/>
      <c r="D217" s="1592"/>
      <c r="E217" s="1582"/>
      <c r="F217" s="1592"/>
      <c r="G217" s="1582"/>
      <c r="H217" s="1592"/>
      <c r="I217" s="1582"/>
      <c r="J217" s="1592"/>
      <c r="K217" s="1582"/>
      <c r="L217" s="1592"/>
      <c r="M217" s="1582"/>
      <c r="N217" s="1592"/>
      <c r="O217" s="1582"/>
      <c r="P217" s="1593"/>
      <c r="Q217" s="1582"/>
      <c r="R217" s="1593"/>
      <c r="S217" s="1582"/>
      <c r="T217" s="1593"/>
      <c r="U217" s="1582"/>
      <c r="V217" s="1593"/>
      <c r="W217" s="1582"/>
      <c r="X217" s="1593"/>
      <c r="Y217" s="1582"/>
      <c r="Z217" s="1593"/>
      <c r="AA217" s="1582"/>
      <c r="AB217" s="1594"/>
      <c r="AC217" s="1582"/>
      <c r="AD217" s="1594"/>
      <c r="AE217" s="1582"/>
      <c r="AF217" s="1594"/>
      <c r="AG217" s="1582"/>
      <c r="AH217" s="1594"/>
      <c r="AI217" s="1582"/>
      <c r="AJ217" s="1594"/>
      <c r="AK217" s="1582"/>
      <c r="AL217" s="1594"/>
      <c r="AM217" s="1582"/>
      <c r="AN217" s="1595"/>
      <c r="AO217" s="1580"/>
      <c r="AP217" s="1596"/>
      <c r="AQ217" s="1580"/>
      <c r="AR217" s="1597"/>
      <c r="AS217" s="1586"/>
      <c r="AV217"/>
      <c r="AX217"/>
    </row>
    <row r="218" spans="2:50" ht="10.8" customHeight="1" x14ac:dyDescent="0.4">
      <c r="C218" s="1552"/>
      <c r="F218" s="1552"/>
      <c r="H218" s="1552"/>
      <c r="J218" s="1552"/>
      <c r="L218" s="1552"/>
      <c r="N218" s="1552"/>
      <c r="P218" s="1552"/>
      <c r="R218" s="1552"/>
      <c r="T218" s="1552"/>
      <c r="V218" s="1552"/>
      <c r="X218" s="1552"/>
      <c r="Z218" s="1552"/>
      <c r="AB218" s="1552"/>
      <c r="AD218" s="1552"/>
      <c r="AF218" s="1552"/>
      <c r="AH218" s="1552"/>
      <c r="AJ218" s="1552"/>
      <c r="AL218" s="1552"/>
      <c r="AN218" s="1552"/>
      <c r="AO218" s="1552"/>
      <c r="AP218" s="1552"/>
      <c r="AQ218" s="1552"/>
      <c r="AR218" s="1552"/>
      <c r="AS218" s="1552"/>
      <c r="AT218" s="1552"/>
      <c r="AU218" s="1552"/>
      <c r="AV218" s="1552"/>
      <c r="AX218"/>
    </row>
    <row r="219" spans="2:50" ht="10.8" customHeight="1" x14ac:dyDescent="0.4">
      <c r="C219" s="1552"/>
      <c r="F219" s="1552"/>
      <c r="H219" s="1552"/>
      <c r="J219" s="1552"/>
      <c r="L219" s="1552"/>
      <c r="N219" s="1552"/>
      <c r="P219" s="1552"/>
      <c r="R219" s="1552"/>
      <c r="T219" s="1552"/>
      <c r="V219" s="1552"/>
      <c r="X219" s="1552"/>
      <c r="Z219" s="1552"/>
      <c r="AB219" s="1552"/>
      <c r="AD219" s="1552"/>
      <c r="AF219" s="1552"/>
      <c r="AH219" s="1552"/>
      <c r="AJ219" s="1552"/>
      <c r="AL219" s="1552"/>
      <c r="AN219" s="1552"/>
      <c r="AO219" s="1552"/>
      <c r="AP219" s="1552"/>
      <c r="AQ219" s="1552"/>
      <c r="AR219" s="1552"/>
      <c r="AS219" s="1552"/>
      <c r="AT219" s="1552"/>
      <c r="AU219" s="1552"/>
      <c r="AV219" s="1552"/>
      <c r="AX219"/>
    </row>
    <row r="220" spans="2:50" ht="10.8" customHeight="1" x14ac:dyDescent="0.4">
      <c r="C220" s="1552"/>
      <c r="F220" s="1552"/>
      <c r="H220" s="1552"/>
      <c r="J220" s="1552"/>
      <c r="L220" s="1552"/>
      <c r="N220" s="1552"/>
      <c r="P220" s="1552"/>
      <c r="R220" s="1552"/>
      <c r="T220" s="1552"/>
      <c r="V220" s="1552"/>
      <c r="X220" s="1552"/>
      <c r="Z220" s="1552"/>
      <c r="AB220" s="1552"/>
      <c r="AD220" s="1552"/>
      <c r="AF220" s="1552"/>
      <c r="AH220" s="1552"/>
      <c r="AJ220" s="1552"/>
      <c r="AL220" s="1552"/>
      <c r="AN220" s="1552"/>
      <c r="AO220" s="1552"/>
      <c r="AP220" s="1552"/>
      <c r="AQ220" s="1552"/>
      <c r="AR220" s="1552"/>
      <c r="AS220" s="1552"/>
      <c r="AT220" s="1552"/>
      <c r="AU220" s="1552"/>
      <c r="AV220" s="1552"/>
      <c r="AX220"/>
    </row>
    <row r="221" spans="2:50" ht="10.8" customHeight="1" x14ac:dyDescent="0.4">
      <c r="C221" s="1552"/>
      <c r="F221" s="1552"/>
      <c r="H221" s="1552"/>
      <c r="J221" s="1552"/>
      <c r="L221" s="1552"/>
      <c r="N221" s="1552"/>
      <c r="P221" s="1552"/>
      <c r="R221" s="1552"/>
      <c r="T221" s="1552"/>
      <c r="V221" s="1552"/>
      <c r="X221" s="1552"/>
      <c r="Z221" s="1552"/>
      <c r="AB221" s="1552"/>
      <c r="AD221" s="1552"/>
      <c r="AF221" s="1552"/>
      <c r="AH221" s="1552"/>
      <c r="AJ221" s="1552"/>
      <c r="AL221" s="1552"/>
      <c r="AN221" s="1552"/>
      <c r="AO221" s="1552"/>
      <c r="AP221" s="1552"/>
      <c r="AQ221" s="1552"/>
      <c r="AR221" s="1552"/>
      <c r="AS221" s="1552"/>
      <c r="AT221" s="1552"/>
      <c r="AU221" s="1552"/>
      <c r="AV221" s="1552"/>
      <c r="AX221"/>
    </row>
    <row r="222" spans="2:50" ht="10.8" customHeight="1" x14ac:dyDescent="0.4">
      <c r="C222" s="1552"/>
      <c r="F222" s="1552"/>
      <c r="H222" s="1552"/>
      <c r="J222" s="1552"/>
      <c r="L222" s="1552"/>
      <c r="N222" s="1552"/>
      <c r="P222" s="1552"/>
      <c r="R222" s="1552"/>
      <c r="T222" s="1552"/>
      <c r="V222" s="1552"/>
      <c r="X222" s="1552"/>
      <c r="Z222" s="1552"/>
      <c r="AB222" s="1552"/>
      <c r="AD222" s="1552"/>
      <c r="AF222" s="1552"/>
      <c r="AH222" s="1552"/>
      <c r="AJ222" s="1552"/>
      <c r="AL222" s="1552"/>
      <c r="AN222" s="1552"/>
      <c r="AO222" s="1552"/>
      <c r="AP222" s="1552"/>
      <c r="AQ222" s="1552"/>
      <c r="AR222" s="1552"/>
      <c r="AS222" s="1552"/>
      <c r="AT222" s="1552"/>
      <c r="AU222" s="1552"/>
      <c r="AV222" s="1552"/>
      <c r="AX222"/>
    </row>
    <row r="223" spans="2:50" ht="10.8" customHeight="1" x14ac:dyDescent="0.4">
      <c r="C223" s="1552"/>
      <c r="F223" s="1552"/>
      <c r="H223" s="1552"/>
      <c r="J223" s="1552"/>
      <c r="L223" s="1552"/>
      <c r="N223" s="1552"/>
      <c r="P223" s="1552"/>
      <c r="R223" s="1552"/>
      <c r="T223" s="1552"/>
      <c r="V223" s="1552"/>
      <c r="X223" s="1552"/>
      <c r="Z223" s="1552"/>
      <c r="AB223" s="1552"/>
      <c r="AD223" s="1552"/>
      <c r="AF223" s="1552"/>
      <c r="AH223" s="1552"/>
      <c r="AJ223" s="1552"/>
      <c r="AL223" s="1552"/>
      <c r="AN223" s="1552"/>
      <c r="AO223" s="1552"/>
      <c r="AP223" s="1552"/>
      <c r="AQ223" s="1552"/>
      <c r="AR223" s="1552"/>
      <c r="AS223" s="1552"/>
      <c r="AT223" s="1552"/>
      <c r="AU223" s="1552"/>
      <c r="AV223" s="1552"/>
      <c r="AX223"/>
    </row>
    <row r="224" spans="2:50" ht="10.8" customHeight="1" x14ac:dyDescent="0.4">
      <c r="F224" s="1552"/>
      <c r="H224" s="1552"/>
      <c r="J224" s="1552"/>
      <c r="L224" s="1552"/>
      <c r="N224" s="1552"/>
      <c r="P224" s="1552"/>
      <c r="R224" s="1552"/>
      <c r="T224" s="1552"/>
      <c r="V224" s="1552"/>
      <c r="X224" s="1552"/>
      <c r="Z224" s="1552"/>
      <c r="AB224" s="1552"/>
      <c r="AD224" s="1552"/>
      <c r="AF224" s="1552"/>
      <c r="AH224" s="1552"/>
      <c r="AJ224" s="1552"/>
      <c r="AL224" s="1552"/>
      <c r="AN224" s="1552"/>
      <c r="AP224" s="1552"/>
      <c r="AR224" s="1552"/>
      <c r="AT224" s="1552"/>
      <c r="AV224" s="1552"/>
      <c r="AX224" s="1552"/>
    </row>
    <row r="225" spans="6:50" ht="10.8" customHeight="1" x14ac:dyDescent="0.4">
      <c r="F225" s="1552"/>
      <c r="H225" s="1552"/>
      <c r="J225" s="1552"/>
      <c r="L225" s="1552"/>
      <c r="N225" s="1552"/>
      <c r="P225" s="1552"/>
      <c r="R225" s="1552"/>
      <c r="T225" s="1552"/>
      <c r="V225" s="1552"/>
      <c r="X225" s="1552"/>
      <c r="Z225" s="1552"/>
      <c r="AB225" s="1552"/>
      <c r="AD225" s="1552"/>
      <c r="AF225" s="1552"/>
      <c r="AH225" s="1552"/>
      <c r="AJ225" s="1552"/>
      <c r="AL225" s="1552"/>
      <c r="AN225" s="1552"/>
      <c r="AP225" s="1552"/>
      <c r="AR225" s="1552"/>
      <c r="AT225" s="1552"/>
      <c r="AV225" s="1552"/>
      <c r="AX225" s="1552"/>
    </row>
    <row r="226" spans="6:50" ht="10.8" customHeight="1" x14ac:dyDescent="0.4">
      <c r="F226" s="1552"/>
      <c r="H226" s="1552"/>
      <c r="J226" s="1552"/>
      <c r="L226" s="1552"/>
      <c r="N226" s="1552"/>
      <c r="P226" s="1552"/>
      <c r="R226" s="1552"/>
      <c r="T226" s="1552"/>
      <c r="V226" s="1552"/>
      <c r="X226" s="1552"/>
      <c r="Z226" s="1552"/>
      <c r="AB226" s="1552"/>
      <c r="AD226" s="1552"/>
      <c r="AF226" s="1552"/>
      <c r="AH226" s="1552"/>
      <c r="AJ226" s="1552"/>
      <c r="AL226" s="1552"/>
      <c r="AN226" s="1552"/>
      <c r="AP226" s="1552"/>
      <c r="AR226" s="1552"/>
      <c r="AT226" s="1552"/>
      <c r="AV226" s="1552"/>
      <c r="AX226" s="1552"/>
    </row>
    <row r="227" spans="6:50" ht="10.8" customHeight="1" x14ac:dyDescent="0.4">
      <c r="F227" s="1552"/>
      <c r="H227" s="1552"/>
      <c r="J227" s="1552"/>
      <c r="L227" s="1552"/>
      <c r="N227" s="1552"/>
      <c r="P227" s="1552"/>
      <c r="R227" s="1552"/>
      <c r="T227" s="1552"/>
      <c r="V227" s="1552"/>
      <c r="X227" s="1552"/>
      <c r="Z227" s="1552"/>
      <c r="AB227" s="1552"/>
      <c r="AD227" s="1552"/>
      <c r="AF227" s="1552"/>
      <c r="AH227" s="1552"/>
      <c r="AJ227" s="1552"/>
      <c r="AL227" s="1552"/>
      <c r="AN227" s="1552"/>
      <c r="AP227" s="1552"/>
      <c r="AR227" s="1552"/>
      <c r="AT227" s="1552"/>
      <c r="AV227" s="1552"/>
      <c r="AX227" s="1552"/>
    </row>
    <row r="228" spans="6:50" ht="10.8" customHeight="1" x14ac:dyDescent="0.4">
      <c r="F228" s="1552"/>
      <c r="H228" s="1552"/>
      <c r="J228" s="1552"/>
      <c r="L228" s="1552"/>
      <c r="N228" s="1552"/>
      <c r="P228" s="1552"/>
      <c r="R228" s="1552"/>
      <c r="T228" s="1552"/>
      <c r="V228" s="1552"/>
      <c r="X228" s="1552"/>
      <c r="Z228" s="1552"/>
      <c r="AB228" s="1552"/>
      <c r="AD228" s="1552"/>
      <c r="AF228" s="1552"/>
      <c r="AH228" s="1552"/>
      <c r="AJ228" s="1552"/>
      <c r="AL228" s="1552"/>
      <c r="AN228" s="1552"/>
      <c r="AP228" s="1552"/>
      <c r="AR228" s="1552"/>
      <c r="AT228" s="1552"/>
      <c r="AV228" s="1552"/>
      <c r="AX228" s="1552"/>
    </row>
    <row r="229" spans="6:50" ht="10.8" customHeight="1" x14ac:dyDescent="0.4">
      <c r="F229" s="1552"/>
      <c r="H229" s="1552"/>
      <c r="J229" s="1552"/>
      <c r="L229" s="1552"/>
      <c r="N229" s="1552"/>
      <c r="P229" s="1552"/>
      <c r="R229" s="1552"/>
      <c r="T229" s="1552"/>
      <c r="V229" s="1552"/>
      <c r="X229" s="1552"/>
      <c r="Z229" s="1552"/>
      <c r="AB229" s="1552"/>
      <c r="AD229" s="1552"/>
      <c r="AF229" s="1552"/>
      <c r="AH229" s="1552"/>
      <c r="AJ229" s="1552"/>
      <c r="AL229" s="1552"/>
      <c r="AN229" s="1552"/>
      <c r="AP229" s="1552"/>
      <c r="AR229" s="1552"/>
      <c r="AT229" s="1552"/>
      <c r="AV229" s="1552"/>
      <c r="AX229" s="1552"/>
    </row>
    <row r="230" spans="6:50" ht="10.8" customHeight="1" x14ac:dyDescent="0.4">
      <c r="F230" s="1552"/>
      <c r="H230" s="1552"/>
      <c r="J230" s="1552"/>
      <c r="L230" s="1552"/>
      <c r="N230" s="1552"/>
      <c r="P230" s="1552"/>
      <c r="R230" s="1552"/>
      <c r="T230" s="1552"/>
      <c r="V230" s="1552"/>
      <c r="X230" s="1552"/>
      <c r="Z230" s="1552"/>
      <c r="AB230" s="1552"/>
      <c r="AD230" s="1552"/>
      <c r="AF230" s="1552"/>
      <c r="AH230" s="1552"/>
      <c r="AJ230" s="1552"/>
      <c r="AL230" s="1552"/>
      <c r="AN230" s="1552"/>
      <c r="AP230" s="1552"/>
      <c r="AR230" s="1552"/>
      <c r="AT230" s="1552"/>
      <c r="AV230" s="1552"/>
      <c r="AX230" s="1552"/>
    </row>
    <row r="231" spans="6:50" ht="10.8" customHeight="1" x14ac:dyDescent="0.4">
      <c r="F231" s="1552"/>
      <c r="H231" s="1552"/>
      <c r="J231" s="1552"/>
      <c r="L231" s="1552"/>
      <c r="N231" s="1552"/>
      <c r="P231" s="1552"/>
      <c r="R231" s="1552"/>
      <c r="T231" s="1552"/>
      <c r="V231" s="1552"/>
      <c r="X231" s="1552"/>
      <c r="Z231" s="1552"/>
      <c r="AB231" s="1552"/>
      <c r="AD231" s="1552"/>
      <c r="AF231" s="1552"/>
      <c r="AH231" s="1552"/>
      <c r="AJ231" s="1552"/>
      <c r="AL231" s="1552"/>
      <c r="AN231" s="1552"/>
      <c r="AP231" s="1552"/>
      <c r="AR231" s="1552"/>
      <c r="AT231" s="1552"/>
      <c r="AV231" s="1552"/>
      <c r="AX231" s="1552"/>
    </row>
    <row r="232" spans="6:50" ht="10.8" customHeight="1" x14ac:dyDescent="0.4">
      <c r="F232" s="1552"/>
      <c r="H232" s="1552"/>
      <c r="J232" s="1552"/>
      <c r="L232" s="1552"/>
      <c r="N232" s="1552"/>
      <c r="P232" s="1552"/>
      <c r="R232" s="1552"/>
      <c r="T232" s="1552"/>
      <c r="V232" s="1552"/>
      <c r="X232" s="1552"/>
      <c r="Z232" s="1552"/>
      <c r="AB232" s="1552"/>
      <c r="AD232" s="1552"/>
      <c r="AF232" s="1552"/>
      <c r="AH232" s="1552"/>
      <c r="AJ232" s="1552"/>
      <c r="AL232" s="1552"/>
      <c r="AN232" s="1552"/>
      <c r="AP232" s="1552"/>
      <c r="AR232" s="1552"/>
      <c r="AT232" s="1552"/>
      <c r="AV232" s="1552"/>
      <c r="AX232" s="1552"/>
    </row>
    <row r="233" spans="6:50" ht="10.8" customHeight="1" x14ac:dyDescent="0.4">
      <c r="F233" s="1552"/>
      <c r="H233" s="1552"/>
      <c r="J233" s="1552"/>
      <c r="L233" s="1552"/>
      <c r="N233" s="1552"/>
      <c r="P233" s="1552"/>
      <c r="R233" s="1552"/>
      <c r="T233" s="1552"/>
      <c r="V233" s="1552"/>
      <c r="X233" s="1552"/>
      <c r="Z233" s="1552"/>
      <c r="AB233" s="1552"/>
      <c r="AD233" s="1552"/>
      <c r="AF233" s="1552"/>
      <c r="AH233" s="1552"/>
      <c r="AJ233" s="1552"/>
      <c r="AL233" s="1552"/>
      <c r="AN233" s="1552"/>
      <c r="AP233" s="1552"/>
      <c r="AR233" s="1552"/>
      <c r="AT233" s="1552"/>
      <c r="AV233" s="1552"/>
      <c r="AX233" s="1552"/>
    </row>
    <row r="234" spans="6:50" ht="10.8" customHeight="1" x14ac:dyDescent="0.4">
      <c r="F234" s="1552"/>
      <c r="H234" s="1552"/>
      <c r="J234" s="1552"/>
      <c r="L234" s="1552"/>
      <c r="N234" s="1552"/>
      <c r="P234" s="1552"/>
      <c r="R234" s="1552"/>
      <c r="T234" s="1552"/>
      <c r="V234" s="1552"/>
      <c r="X234" s="1552"/>
      <c r="Z234" s="1552"/>
      <c r="AB234" s="1552"/>
      <c r="AD234" s="1552"/>
      <c r="AF234" s="1552"/>
      <c r="AH234" s="1552"/>
      <c r="AJ234" s="1552"/>
      <c r="AL234" s="1552"/>
      <c r="AN234" s="1552"/>
      <c r="AP234" s="1552"/>
      <c r="AR234" s="1552"/>
      <c r="AT234" s="1552"/>
      <c r="AV234" s="1552"/>
      <c r="AX234" s="1552"/>
    </row>
    <row r="235" spans="6:50" ht="10.8" customHeight="1" x14ac:dyDescent="0.4">
      <c r="F235" s="1552"/>
      <c r="H235" s="1552"/>
      <c r="J235" s="1552"/>
      <c r="L235" s="1552"/>
      <c r="N235" s="1552"/>
      <c r="P235" s="1552"/>
      <c r="R235" s="1552"/>
      <c r="T235" s="1552"/>
      <c r="V235" s="1552"/>
      <c r="X235" s="1552"/>
      <c r="Z235" s="1552"/>
      <c r="AB235" s="1552"/>
      <c r="AD235" s="1552"/>
      <c r="AF235" s="1552"/>
      <c r="AH235" s="1552"/>
      <c r="AJ235" s="1552"/>
      <c r="AL235" s="1552"/>
      <c r="AN235" s="1552"/>
      <c r="AP235" s="1552"/>
      <c r="AR235" s="1552"/>
      <c r="AT235" s="1552"/>
      <c r="AV235" s="1552"/>
      <c r="AX235" s="1552"/>
    </row>
  </sheetData>
  <mergeCells count="6">
    <mergeCell ref="B4:B94"/>
    <mergeCell ref="B95:B217"/>
    <mergeCell ref="D2:O2"/>
    <mergeCell ref="P2:AA2"/>
    <mergeCell ref="AB2:AM2"/>
    <mergeCell ref="AN2:A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zoomScale="55" zoomScaleNormal="55" workbookViewId="0"/>
  </sheetViews>
  <sheetFormatPr defaultRowHeight="17.399999999999999" x14ac:dyDescent="0.4"/>
  <cols>
    <col min="4" max="4" width="15.3984375" bestFit="1" customWidth="1"/>
  </cols>
  <sheetData>
    <row r="1" spans="1:16" x14ac:dyDescent="0.4">
      <c r="A1" s="1170" t="s">
        <v>244</v>
      </c>
      <c r="B1" s="1170" t="s">
        <v>279</v>
      </c>
      <c r="C1" s="1558" t="s">
        <v>280</v>
      </c>
      <c r="D1" s="1026" t="s">
        <v>469</v>
      </c>
      <c r="E1" s="1397" t="s">
        <v>252</v>
      </c>
      <c r="F1" s="92" t="s">
        <v>253</v>
      </c>
      <c r="G1" s="92" t="s">
        <v>254</v>
      </c>
      <c r="H1" s="1559" t="s">
        <v>475</v>
      </c>
      <c r="I1" s="1559" t="s">
        <v>477</v>
      </c>
      <c r="J1" s="1559" t="s">
        <v>472</v>
      </c>
      <c r="K1" s="1559" t="s">
        <v>478</v>
      </c>
      <c r="L1" s="1559" t="s">
        <v>471</v>
      </c>
      <c r="M1" s="1559" t="s">
        <v>493</v>
      </c>
    </row>
    <row r="2" spans="1:16" x14ac:dyDescent="0.4">
      <c r="A2" s="99" t="s">
        <v>255</v>
      </c>
      <c r="B2" s="99">
        <v>1.5</v>
      </c>
      <c r="C2" s="1555">
        <v>4</v>
      </c>
      <c r="D2" s="1027" t="s">
        <v>495</v>
      </c>
      <c r="E2" s="1409">
        <v>23.076923076923077</v>
      </c>
      <c r="F2" s="100">
        <v>23.9</v>
      </c>
      <c r="G2" s="100">
        <v>42.699999999999996</v>
      </c>
      <c r="H2" s="1024">
        <f>F2-G2</f>
        <v>-18.799999999999997</v>
      </c>
      <c r="I2" s="1024">
        <f>G2-F2</f>
        <v>18.799999999999997</v>
      </c>
      <c r="J2" s="1024">
        <f>E2-G2</f>
        <v>-19.623076923076919</v>
      </c>
      <c r="K2" s="1024">
        <f>G2-E2</f>
        <v>19.623076923076919</v>
      </c>
      <c r="L2" s="1024">
        <f>E2-F2</f>
        <v>-0.82307692307692193</v>
      </c>
      <c r="M2" s="1024">
        <f>F2-E2</f>
        <v>0.82307692307692193</v>
      </c>
      <c r="N2" s="92" t="str">
        <f>IF(AND((E2&gt;26),(E2&lt;=(206))),"Warm","Cool")</f>
        <v>Cool</v>
      </c>
      <c r="O2" s="92" t="str">
        <f>IF(IF(AND((E2&gt;26),(E2&lt;=(206))),"Warm","Cool")="Cool",IF((G2-F2)&gt;47.15,"여름","겨울"),IF((G2-F2)&gt;47.15,"봄","가을"))</f>
        <v>겨울</v>
      </c>
      <c r="P2" s="92" t="str">
        <f>IF(IF(AND((E2&gt;26),(E2&lt;=(206))),"Warm","Cool")="Cool",IF(IF(IF(AND((E2&gt;26),(E2&lt;=(206))),"Warm","Cool")="Cool",IF((G2-F2)&gt;47.15,"여름","겨울"),IF((G2-F2)&gt;43.15,"봄","가을"))="여름",IF((G2-F2)&gt;60.8,"Light","Mute"),IF((G2-F2)&gt;23.58,"Bright","Deep")),IF(IF(IF(AND((E2&gt;26),(E2&lt;=(206))),"Warm","Cool")="Cool",IF((G2-F2)&gt;47.15,"여름","겨울"),IF((G2-F2)&gt;43.15,"봄","가을"))="봄",IF(F2&gt;32.47,"Bright","Light"),IF(F2&gt;32.47,"Deep","Mute")))</f>
        <v>Deep</v>
      </c>
    </row>
    <row r="3" spans="1:16" x14ac:dyDescent="0.4">
      <c r="A3" s="99" t="s">
        <v>255</v>
      </c>
      <c r="B3" s="99">
        <v>4</v>
      </c>
      <c r="C3" s="1555">
        <v>1.5</v>
      </c>
      <c r="D3" s="1027" t="s">
        <v>495</v>
      </c>
      <c r="E3" s="1409">
        <v>23.076923076923077</v>
      </c>
      <c r="F3" s="100">
        <v>23.9</v>
      </c>
      <c r="G3" s="100">
        <v>42.699999999999996</v>
      </c>
      <c r="H3" s="1024">
        <f>F3-G3</f>
        <v>-18.799999999999997</v>
      </c>
      <c r="I3" s="1024">
        <f>G3-F3</f>
        <v>18.799999999999997</v>
      </c>
      <c r="J3" s="1024">
        <f>E3-G3</f>
        <v>-19.623076923076919</v>
      </c>
      <c r="K3" s="1024">
        <f>G3-E3</f>
        <v>19.623076923076919</v>
      </c>
      <c r="L3" s="1024">
        <f>E3-F3</f>
        <v>-0.82307692307692193</v>
      </c>
      <c r="M3" s="1024">
        <f>F3-E3</f>
        <v>0.82307692307692193</v>
      </c>
      <c r="N3" s="92" t="str">
        <f>IF(AND((E3&gt;26),(E3&lt;=(206))),"Warm","Cool")</f>
        <v>Cool</v>
      </c>
      <c r="O3" s="92" t="str">
        <f>IF(IF(AND((E3&gt;26),(E3&lt;=(206))),"Warm","Cool")="Cool",IF((G3-F3)&gt;47.15,"여름","겨울"),IF((G3-F3)&gt;47.15,"봄","가을"))</f>
        <v>겨울</v>
      </c>
      <c r="P3" s="92" t="str">
        <f>IF(IF(AND((E3&gt;26),(E3&lt;=(206))),"Warm","Cool")="Cool",IF(IF(IF(AND((E3&gt;26),(E3&lt;=(206))),"Warm","Cool")="Cool",IF((G3-F3)&gt;47.15,"여름","겨울"),IF((G3-F3)&gt;43.15,"봄","가을"))="여름",IF((G3-F3)&gt;60.8,"Light","Mute"),IF((G3-F3)&gt;23.58,"Bright","Deep")),IF(IF(IF(AND((E3&gt;26),(E3&lt;=(206))),"Warm","Cool")="Cool",IF((G3-F3)&gt;47.15,"여름","겨울"),IF((G3-F3)&gt;43.15,"봄","가을"))="봄",IF(F3&gt;32.47,"Bright","Light"),IF(F3&gt;32.47,"Deep","Mute")))</f>
        <v>Deep</v>
      </c>
    </row>
    <row r="4" spans="1:16" x14ac:dyDescent="0.4">
      <c r="A4" s="99" t="s">
        <v>255</v>
      </c>
      <c r="B4" s="99">
        <v>1</v>
      </c>
      <c r="C4" s="1555">
        <v>4.5</v>
      </c>
      <c r="D4" s="1030" t="s">
        <v>495</v>
      </c>
      <c r="E4" s="1427">
        <v>24.705882352941178</v>
      </c>
      <c r="F4" s="102">
        <v>14.499999999999998</v>
      </c>
      <c r="G4" s="102">
        <v>45.9</v>
      </c>
      <c r="H4" s="1024">
        <f>F4-G4</f>
        <v>-31.4</v>
      </c>
      <c r="I4" s="1024">
        <f>G4-F4</f>
        <v>31.4</v>
      </c>
      <c r="J4" s="1024">
        <f>E4-G4</f>
        <v>-21.194117647058821</v>
      </c>
      <c r="K4" s="1024">
        <f>G4-E4</f>
        <v>21.194117647058821</v>
      </c>
      <c r="L4" s="1024">
        <f>E4-F4</f>
        <v>10.205882352941179</v>
      </c>
      <c r="M4" s="1024">
        <f>F4-E4</f>
        <v>-10.205882352941179</v>
      </c>
      <c r="N4" s="92" t="str">
        <f>IF(AND((E4&gt;26),(E4&lt;=(206))),"Warm","Cool")</f>
        <v>Cool</v>
      </c>
      <c r="O4" s="92" t="str">
        <f>IF(IF(AND((E4&gt;26),(E4&lt;=(206))),"Warm","Cool")="Cool",IF((G4-F4)&gt;47.15,"여름","겨울"),IF((G4-F4)&gt;47.15,"봄","가을"))</f>
        <v>겨울</v>
      </c>
      <c r="P4" s="92" t="str">
        <f>IF(IF(AND((E4&gt;26),(E4&lt;=(206))),"Warm","Cool")="Cool",IF(IF(IF(AND((E4&gt;26),(E4&lt;=(206))),"Warm","Cool")="Cool",IF((G4-F4)&gt;47.15,"여름","겨울"),IF((G4-F4)&gt;43.15,"봄","가을"))="여름",IF((G4-F4)&gt;60.8,"Light","Mute"),IF((G4-F4)&gt;23.58,"Bright","Deep")),IF(IF(IF(AND((E4&gt;26),(E4&lt;=(206))),"Warm","Cool")="Cool",IF((G4-F4)&gt;47.15,"여름","겨울"),IF((G4-F4)&gt;43.15,"봄","가을"))="봄",IF(F4&gt;32.47,"Bright","Light"),IF(F4&gt;32.47,"Deep","Mute")))</f>
        <v>Bright</v>
      </c>
    </row>
    <row r="5" spans="1:16" x14ac:dyDescent="0.4">
      <c r="A5" s="99" t="s">
        <v>255</v>
      </c>
      <c r="B5" s="99">
        <v>2.5</v>
      </c>
      <c r="C5" s="1555">
        <v>4</v>
      </c>
      <c r="D5" s="1029" t="s">
        <v>495</v>
      </c>
      <c r="E5" s="1422">
        <v>24.285714285714285</v>
      </c>
      <c r="F5" s="117">
        <v>36.199999999999996</v>
      </c>
      <c r="G5" s="117">
        <v>45.5</v>
      </c>
      <c r="H5" s="1024">
        <f>F5-G5</f>
        <v>-9.3000000000000043</v>
      </c>
      <c r="I5" s="1024">
        <f>G5-F5</f>
        <v>9.3000000000000043</v>
      </c>
      <c r="J5" s="1024">
        <f>E5-G5</f>
        <v>-21.214285714285715</v>
      </c>
      <c r="K5" s="1024">
        <f>G5-E5</f>
        <v>21.214285714285715</v>
      </c>
      <c r="L5" s="1024">
        <f>E5-F5</f>
        <v>-11.914285714285711</v>
      </c>
      <c r="M5" s="1024">
        <f>F5-E5</f>
        <v>11.914285714285711</v>
      </c>
      <c r="N5" s="92" t="str">
        <f>IF(AND((E5&gt;26),(E5&lt;=(206))),"Warm","Cool")</f>
        <v>Cool</v>
      </c>
      <c r="O5" s="92" t="str">
        <f>IF(IF(AND((E5&gt;26),(E5&lt;=(206))),"Warm","Cool")="Cool",IF((G5-F5)&gt;47.15,"여름","겨울"),IF((G5-F5)&gt;47.15,"봄","가을"))</f>
        <v>겨울</v>
      </c>
      <c r="P5" s="92" t="str">
        <f>IF(IF(AND((E5&gt;26),(E5&lt;=(206))),"Warm","Cool")="Cool",IF(IF(IF(AND((E5&gt;26),(E5&lt;=(206))),"Warm","Cool")="Cool",IF((G5-F5)&gt;47.15,"여름","겨울"),IF((G5-F5)&gt;43.15,"봄","가을"))="여름",IF((G5-F5)&gt;60.8,"Light","Mute"),IF((G5-F5)&gt;23.58,"Bright","Deep")),IF(IF(IF(AND((E5&gt;26),(E5&lt;=(206))),"Warm","Cool")="Cool",IF((G5-F5)&gt;47.15,"여름","겨울"),IF((G5-F5)&gt;43.15,"봄","가을"))="봄",IF(F5&gt;32.47,"Bright","Light"),IF(F5&gt;32.47,"Deep","Mute")))</f>
        <v>Deep</v>
      </c>
    </row>
    <row r="6" spans="1:16" x14ac:dyDescent="0.4">
      <c r="A6" s="99" t="s">
        <v>255</v>
      </c>
      <c r="B6" s="99">
        <v>4</v>
      </c>
      <c r="C6" s="1555">
        <v>2.5</v>
      </c>
      <c r="D6" s="1029" t="s">
        <v>495</v>
      </c>
      <c r="E6" s="1422">
        <v>24.285714285714285</v>
      </c>
      <c r="F6" s="117">
        <v>36.199999999999996</v>
      </c>
      <c r="G6" s="117">
        <v>45.5</v>
      </c>
      <c r="H6" s="1024">
        <f>F6-G6</f>
        <v>-9.3000000000000043</v>
      </c>
      <c r="I6" s="1024">
        <f>G6-F6</f>
        <v>9.3000000000000043</v>
      </c>
      <c r="J6" s="1024">
        <f>E6-G6</f>
        <v>-21.214285714285715</v>
      </c>
      <c r="K6" s="1024">
        <f>G6-E6</f>
        <v>21.214285714285715</v>
      </c>
      <c r="L6" s="1024">
        <f>E6-F6</f>
        <v>-11.914285714285711</v>
      </c>
      <c r="M6" s="1024">
        <f>F6-E6</f>
        <v>11.914285714285711</v>
      </c>
      <c r="N6" s="92" t="str">
        <f>IF(AND((E6&gt;26),(E6&lt;=(206))),"Warm","Cool")</f>
        <v>Cool</v>
      </c>
      <c r="O6" s="92" t="str">
        <f>IF(IF(AND((E6&gt;26),(E6&lt;=(206))),"Warm","Cool")="Cool",IF((G6-F6)&gt;47.15,"여름","겨울"),IF((G6-F6)&gt;47.15,"봄","가을"))</f>
        <v>겨울</v>
      </c>
      <c r="P6" s="92" t="str">
        <f>IF(IF(AND((E6&gt;26),(E6&lt;=(206))),"Warm","Cool")="Cool",IF(IF(IF(AND((E6&gt;26),(E6&lt;=(206))),"Warm","Cool")="Cool",IF((G6-F6)&gt;47.15,"여름","겨울"),IF((G6-F6)&gt;43.15,"봄","가을"))="여름",IF((G6-F6)&gt;60.8,"Light","Mute"),IF((G6-F6)&gt;23.58,"Bright","Deep")),IF(IF(IF(AND((E6&gt;26),(E6&lt;=(206))),"Warm","Cool")="Cool",IF((G6-F6)&gt;47.15,"여름","겨울"),IF((G6-F6)&gt;43.15,"봄","가을"))="봄",IF(F6&gt;32.47,"Bright","Light"),IF(F6&gt;32.47,"Deep","Mute")))</f>
        <v>Deep</v>
      </c>
    </row>
    <row r="7" spans="1:16" x14ac:dyDescent="0.4">
      <c r="A7" s="99" t="s">
        <v>255</v>
      </c>
      <c r="B7" s="99">
        <v>2</v>
      </c>
      <c r="C7" s="1555">
        <v>4</v>
      </c>
      <c r="D7" s="1028" t="s">
        <v>495</v>
      </c>
      <c r="E7" s="1407">
        <v>22.941176470588236</v>
      </c>
      <c r="F7" s="109">
        <v>30.099999999999998</v>
      </c>
      <c r="G7" s="109">
        <v>44.3</v>
      </c>
      <c r="H7" s="1024">
        <f>F7-G7</f>
        <v>-14.2</v>
      </c>
      <c r="I7" s="1024">
        <f>G7-F7</f>
        <v>14.2</v>
      </c>
      <c r="J7" s="1024">
        <f>E7-G7</f>
        <v>-21.358823529411762</v>
      </c>
      <c r="K7" s="1024">
        <f>G7-E7</f>
        <v>21.358823529411762</v>
      </c>
      <c r="L7" s="1024">
        <f>E7-F7</f>
        <v>-7.1588235294117624</v>
      </c>
      <c r="M7" s="1024">
        <f>F7-E7</f>
        <v>7.1588235294117624</v>
      </c>
      <c r="N7" s="92" t="str">
        <f>IF(AND((E7&gt;26),(E7&lt;=(206))),"Warm","Cool")</f>
        <v>Cool</v>
      </c>
      <c r="O7" s="92" t="str">
        <f>IF(IF(AND((E7&gt;26),(E7&lt;=(206))),"Warm","Cool")="Cool",IF((G7-F7)&gt;47.15,"여름","겨울"),IF((G7-F7)&gt;47.15,"봄","가을"))</f>
        <v>겨울</v>
      </c>
      <c r="P7" s="92" t="str">
        <f>IF(IF(AND((E7&gt;26),(E7&lt;=(206))),"Warm","Cool")="Cool",IF(IF(IF(AND((E7&gt;26),(E7&lt;=(206))),"Warm","Cool")="Cool",IF((G7-F7)&gt;47.15,"여름","겨울"),IF((G7-F7)&gt;43.15,"봄","가을"))="여름",IF((G7-F7)&gt;60.8,"Light","Mute"),IF((G7-F7)&gt;23.58,"Bright","Deep")),IF(IF(IF(AND((E7&gt;26),(E7&lt;=(206))),"Warm","Cool")="Cool",IF((G7-F7)&gt;47.15,"여름","겨울"),IF((G7-F7)&gt;43.15,"봄","가을"))="봄",IF(F7&gt;32.47,"Bright","Light"),IF(F7&gt;32.47,"Deep","Mute")))</f>
        <v>Deep</v>
      </c>
    </row>
    <row r="8" spans="1:16" x14ac:dyDescent="0.4">
      <c r="A8" s="99" t="s">
        <v>255</v>
      </c>
      <c r="B8" s="99">
        <v>4</v>
      </c>
      <c r="C8" s="1555">
        <v>2</v>
      </c>
      <c r="D8" s="1028" t="s">
        <v>495</v>
      </c>
      <c r="E8" s="1407">
        <v>22.941176470588236</v>
      </c>
      <c r="F8" s="109">
        <v>30.099999999999998</v>
      </c>
      <c r="G8" s="109">
        <v>44.3</v>
      </c>
      <c r="H8" s="1024">
        <f>F8-G8</f>
        <v>-14.2</v>
      </c>
      <c r="I8" s="1024">
        <f>G8-F8</f>
        <v>14.2</v>
      </c>
      <c r="J8" s="1024">
        <f>E8-G8</f>
        <v>-21.358823529411762</v>
      </c>
      <c r="K8" s="1024">
        <f>G8-E8</f>
        <v>21.358823529411762</v>
      </c>
      <c r="L8" s="1024">
        <f>E8-F8</f>
        <v>-7.1588235294117624</v>
      </c>
      <c r="M8" s="1024">
        <f>F8-E8</f>
        <v>7.1588235294117624</v>
      </c>
      <c r="N8" s="92" t="str">
        <f>IF(AND((E8&gt;26),(E8&lt;=(206))),"Warm","Cool")</f>
        <v>Cool</v>
      </c>
      <c r="O8" s="92" t="str">
        <f>IF(IF(AND((E8&gt;26),(E8&lt;=(206))),"Warm","Cool")="Cool",IF((G8-F8)&gt;47.15,"여름","겨울"),IF((G8-F8)&gt;47.15,"봄","가을"))</f>
        <v>겨울</v>
      </c>
      <c r="P8" s="92" t="str">
        <f>IF(IF(AND((E8&gt;26),(E8&lt;=(206))),"Warm","Cool")="Cool",IF(IF(IF(AND((E8&gt;26),(E8&lt;=(206))),"Warm","Cool")="Cool",IF((G8-F8)&gt;47.15,"여름","겨울"),IF((G8-F8)&gt;43.15,"봄","가을"))="여름",IF((G8-F8)&gt;60.8,"Light","Mute"),IF((G8-F8)&gt;23.58,"Bright","Deep")),IF(IF(IF(AND((E8&gt;26),(E8&lt;=(206))),"Warm","Cool")="Cool",IF((G8-F8)&gt;47.15,"여름","겨울"),IF((G8-F8)&gt;43.15,"봄","가을"))="봄",IF(F8&gt;32.47,"Bright","Light"),IF(F8&gt;32.47,"Deep","Mute")))</f>
        <v>Deep</v>
      </c>
    </row>
    <row r="9" spans="1:16" x14ac:dyDescent="0.4">
      <c r="A9" s="99" t="s">
        <v>255</v>
      </c>
      <c r="B9" s="99">
        <v>3</v>
      </c>
      <c r="C9" s="1555">
        <v>4</v>
      </c>
      <c r="D9" s="1031" t="s">
        <v>495</v>
      </c>
      <c r="E9" s="1425">
        <v>24.489795918367346</v>
      </c>
      <c r="F9" s="131">
        <v>41.199999999999996</v>
      </c>
      <c r="G9" s="131">
        <v>46.7</v>
      </c>
      <c r="H9" s="1024">
        <f>F9-G9</f>
        <v>-5.5000000000000071</v>
      </c>
      <c r="I9" s="1024">
        <f>G9-F9</f>
        <v>5.5000000000000071</v>
      </c>
      <c r="J9" s="1024">
        <f>E9-G9</f>
        <v>-22.210204081632657</v>
      </c>
      <c r="K9" s="1024">
        <f>G9-E9</f>
        <v>22.210204081632657</v>
      </c>
      <c r="L9" s="1024">
        <f>E9-F9</f>
        <v>-16.71020408163265</v>
      </c>
      <c r="M9" s="1024">
        <f>F9-E9</f>
        <v>16.71020408163265</v>
      </c>
      <c r="N9" s="92" t="str">
        <f>IF(AND((E9&gt;26),(E9&lt;=(206))),"Warm","Cool")</f>
        <v>Cool</v>
      </c>
      <c r="O9" s="92" t="str">
        <f>IF(IF(AND((E9&gt;26),(E9&lt;=(206))),"Warm","Cool")="Cool",IF((G9-F9)&gt;47.15,"여름","겨울"),IF((G9-F9)&gt;47.15,"봄","가을"))</f>
        <v>겨울</v>
      </c>
      <c r="P9" s="92" t="str">
        <f>IF(IF(AND((E9&gt;26),(E9&lt;=(206))),"Warm","Cool")="Cool",IF(IF(IF(AND((E9&gt;26),(E9&lt;=(206))),"Warm","Cool")="Cool",IF((G9-F9)&gt;47.15,"여름","겨울"),IF((G9-F9)&gt;43.15,"봄","가을"))="여름",IF((G9-F9)&gt;60.8,"Light","Mute"),IF((G9-F9)&gt;23.58,"Bright","Deep")),IF(IF(IF(AND((E9&gt;26),(E9&lt;=(206))),"Warm","Cool")="Cool",IF((G9-F9)&gt;47.15,"여름","겨울"),IF((G9-F9)&gt;43.15,"봄","가을"))="봄",IF(F9&gt;32.47,"Bright","Light"),IF(F9&gt;32.47,"Deep","Mute")))</f>
        <v>Deep</v>
      </c>
    </row>
    <row r="10" spans="1:16" x14ac:dyDescent="0.4">
      <c r="A10" s="99" t="s">
        <v>255</v>
      </c>
      <c r="B10" s="99">
        <v>4</v>
      </c>
      <c r="C10" s="1555">
        <v>3</v>
      </c>
      <c r="D10" s="1031" t="s">
        <v>495</v>
      </c>
      <c r="E10" s="1425">
        <v>24.489795918367346</v>
      </c>
      <c r="F10" s="131">
        <v>41.199999999999996</v>
      </c>
      <c r="G10" s="131">
        <v>46.7</v>
      </c>
      <c r="H10" s="1024">
        <f>F10-G10</f>
        <v>-5.5000000000000071</v>
      </c>
      <c r="I10" s="1024">
        <f>G10-F10</f>
        <v>5.5000000000000071</v>
      </c>
      <c r="J10" s="1024">
        <f>E10-G10</f>
        <v>-22.210204081632657</v>
      </c>
      <c r="K10" s="1024">
        <f>G10-E10</f>
        <v>22.210204081632657</v>
      </c>
      <c r="L10" s="1024">
        <f>E10-F10</f>
        <v>-16.71020408163265</v>
      </c>
      <c r="M10" s="1024">
        <f>F10-E10</f>
        <v>16.71020408163265</v>
      </c>
      <c r="N10" s="92" t="str">
        <f>IF(AND((E10&gt;26),(E10&lt;=(206))),"Warm","Cool")</f>
        <v>Cool</v>
      </c>
      <c r="O10" s="92" t="str">
        <f>IF(IF(AND((E10&gt;26),(E10&lt;=(206))),"Warm","Cool")="Cool",IF((G10-F10)&gt;47.15,"여름","겨울"),IF((G10-F10)&gt;47.15,"봄","가을"))</f>
        <v>겨울</v>
      </c>
      <c r="P10" s="92" t="str">
        <f>IF(IF(AND((E10&gt;26),(E10&lt;=(206))),"Warm","Cool")="Cool",IF(IF(IF(AND((E10&gt;26),(E10&lt;=(206))),"Warm","Cool")="Cool",IF((G10-F10)&gt;47.15,"여름","겨울"),IF((G10-F10)&gt;43.15,"봄","가을"))="여름",IF((G10-F10)&gt;60.8,"Light","Mute"),IF((G10-F10)&gt;23.58,"Bright","Deep")),IF(IF(IF(AND((E10&gt;26),(E10&lt;=(206))),"Warm","Cool")="Cool",IF((G10-F10)&gt;47.15,"여름","겨울"),IF((G10-F10)&gt;43.15,"봄","가을"))="봄",IF(F10&gt;32.47,"Bright","Light"),IF(F10&gt;32.47,"Deep","Mute")))</f>
        <v>Deep</v>
      </c>
    </row>
    <row r="11" spans="1:16" x14ac:dyDescent="0.4">
      <c r="A11" s="99" t="s">
        <v>255</v>
      </c>
      <c r="B11" s="99">
        <v>3.5</v>
      </c>
      <c r="C11" s="1555">
        <v>4</v>
      </c>
      <c r="D11" s="1033" t="s">
        <v>495</v>
      </c>
      <c r="E11" s="1440">
        <v>25.263157894736842</v>
      </c>
      <c r="F11" s="145">
        <v>46.7</v>
      </c>
      <c r="G11" s="145">
        <v>47.8</v>
      </c>
      <c r="H11" s="1024">
        <f>F11-G11</f>
        <v>-1.0999999999999943</v>
      </c>
      <c r="I11" s="1024">
        <f>G11-F11</f>
        <v>1.0999999999999943</v>
      </c>
      <c r="J11" s="1024">
        <f>E11-G11</f>
        <v>-22.536842105263155</v>
      </c>
      <c r="K11" s="1024">
        <f>G11-E11</f>
        <v>22.536842105263155</v>
      </c>
      <c r="L11" s="1024">
        <f>E11-F11</f>
        <v>-21.43684210526316</v>
      </c>
      <c r="M11" s="1024">
        <f>F11-E11</f>
        <v>21.43684210526316</v>
      </c>
      <c r="N11" s="92" t="str">
        <f>IF(AND((E11&gt;26),(E11&lt;=(206))),"Warm","Cool")</f>
        <v>Cool</v>
      </c>
      <c r="O11" s="92" t="str">
        <f>IF(IF(AND((E11&gt;26),(E11&lt;=(206))),"Warm","Cool")="Cool",IF((G11-F11)&gt;47.15,"여름","겨울"),IF((G11-F11)&gt;47.15,"봄","가을"))</f>
        <v>겨울</v>
      </c>
      <c r="P11" s="92" t="str">
        <f>IF(IF(AND((E11&gt;26),(E11&lt;=(206))),"Warm","Cool")="Cool",IF(IF(IF(AND((E11&gt;26),(E11&lt;=(206))),"Warm","Cool")="Cool",IF((G11-F11)&gt;47.15,"여름","겨울"),IF((G11-F11)&gt;43.15,"봄","가을"))="여름",IF((G11-F11)&gt;60.8,"Light","Mute"),IF((G11-F11)&gt;23.58,"Bright","Deep")),IF(IF(IF(AND((E11&gt;26),(E11&lt;=(206))),"Warm","Cool")="Cool",IF((G11-F11)&gt;47.15,"여름","겨울"),IF((G11-F11)&gt;43.15,"봄","가을"))="봄",IF(F11&gt;32.47,"Bright","Light"),IF(F11&gt;32.47,"Deep","Mute")))</f>
        <v>Deep</v>
      </c>
    </row>
    <row r="12" spans="1:16" x14ac:dyDescent="0.4">
      <c r="A12" s="99" t="s">
        <v>255</v>
      </c>
      <c r="B12" s="99">
        <v>4</v>
      </c>
      <c r="C12" s="1555">
        <v>3.5</v>
      </c>
      <c r="D12" s="1033" t="s">
        <v>495</v>
      </c>
      <c r="E12" s="1440">
        <v>25.263157894736842</v>
      </c>
      <c r="F12" s="145">
        <v>46.7</v>
      </c>
      <c r="G12" s="145">
        <v>47.8</v>
      </c>
      <c r="H12" s="1024">
        <f>F12-G12</f>
        <v>-1.0999999999999943</v>
      </c>
      <c r="I12" s="1024">
        <f>G12-F12</f>
        <v>1.0999999999999943</v>
      </c>
      <c r="J12" s="1024">
        <f>E12-G12</f>
        <v>-22.536842105263155</v>
      </c>
      <c r="K12" s="1024">
        <f>G12-E12</f>
        <v>22.536842105263155</v>
      </c>
      <c r="L12" s="1024">
        <f>E12-F12</f>
        <v>-21.43684210526316</v>
      </c>
      <c r="M12" s="1024">
        <f>F12-E12</f>
        <v>21.43684210526316</v>
      </c>
      <c r="N12" s="92" t="str">
        <f>IF(AND((E12&gt;26),(E12&lt;=(206))),"Warm","Cool")</f>
        <v>Cool</v>
      </c>
      <c r="O12" s="92" t="str">
        <f>IF(IF(AND((E12&gt;26),(E12&lt;=(206))),"Warm","Cool")="Cool",IF((G12-F12)&gt;47.15,"여름","겨울"),IF((G12-F12)&gt;47.15,"봄","가을"))</f>
        <v>겨울</v>
      </c>
      <c r="P12" s="92" t="str">
        <f>IF(IF(AND((E12&gt;26),(E12&lt;=(206))),"Warm","Cool")="Cool",IF(IF(IF(AND((E12&gt;26),(E12&lt;=(206))),"Warm","Cool")="Cool",IF((G12-F12)&gt;47.15,"여름","겨울"),IF((G12-F12)&gt;43.15,"봄","가을"))="여름",IF((G12-F12)&gt;60.8,"Light","Mute"),IF((G12-F12)&gt;23.58,"Bright","Deep")),IF(IF(IF(AND((E12&gt;26),(E12&lt;=(206))),"Warm","Cool")="Cool",IF((G12-F12)&gt;47.15,"여름","겨울"),IF((G12-F12)&gt;43.15,"봄","가을"))="봄",IF(F12&gt;32.47,"Bright","Light"),IF(F12&gt;32.47,"Deep","Mute")))</f>
        <v>Deep</v>
      </c>
    </row>
    <row r="13" spans="1:16" x14ac:dyDescent="0.4">
      <c r="A13" s="99" t="s">
        <v>255</v>
      </c>
      <c r="B13" s="99">
        <v>1.5</v>
      </c>
      <c r="C13" s="1555">
        <v>4.5</v>
      </c>
      <c r="D13" s="1032" t="s">
        <v>495</v>
      </c>
      <c r="E13" s="1416">
        <v>24</v>
      </c>
      <c r="F13" s="141">
        <v>20.7</v>
      </c>
      <c r="G13" s="141">
        <v>47.5</v>
      </c>
      <c r="H13" s="1024">
        <f>F13-G13</f>
        <v>-26.8</v>
      </c>
      <c r="I13" s="1024">
        <f>G13-F13</f>
        <v>26.8</v>
      </c>
      <c r="J13" s="1024">
        <f>E13-G13</f>
        <v>-23.5</v>
      </c>
      <c r="K13" s="1024">
        <f>G13-E13</f>
        <v>23.5</v>
      </c>
      <c r="L13" s="1024">
        <f>E13-F13</f>
        <v>3.3000000000000007</v>
      </c>
      <c r="M13" s="1024">
        <f>F13-E13</f>
        <v>-3.3000000000000007</v>
      </c>
      <c r="N13" s="92" t="str">
        <f>IF(AND((E13&gt;26),(E13&lt;=(206))),"Warm","Cool")</f>
        <v>Cool</v>
      </c>
      <c r="O13" s="92" t="str">
        <f>IF(IF(AND((E13&gt;26),(E13&lt;=(206))),"Warm","Cool")="Cool",IF((G13-F13)&gt;47.15,"여름","겨울"),IF((G13-F13)&gt;47.15,"봄","가을"))</f>
        <v>겨울</v>
      </c>
      <c r="P13" s="92" t="str">
        <f>IF(IF(AND((E13&gt;26),(E13&lt;=(206))),"Warm","Cool")="Cool",IF(IF(IF(AND((E13&gt;26),(E13&lt;=(206))),"Warm","Cool")="Cool",IF((G13-F13)&gt;47.15,"여름","겨울"),IF((G13-F13)&gt;43.15,"봄","가을"))="여름",IF((G13-F13)&gt;60.8,"Light","Mute"),IF((G13-F13)&gt;23.58,"Bright","Deep")),IF(IF(IF(AND((E13&gt;26),(E13&lt;=(206))),"Warm","Cool")="Cool",IF((G13-F13)&gt;47.15,"여름","겨울"),IF((G13-F13)&gt;43.15,"봄","가을"))="봄",IF(F13&gt;32.47,"Bright","Light"),IF(F13&gt;32.47,"Deep","Mute")))</f>
        <v>Bright</v>
      </c>
    </row>
    <row r="14" spans="1:16" x14ac:dyDescent="0.4">
      <c r="A14" s="99" t="s">
        <v>255</v>
      </c>
      <c r="B14" s="99">
        <v>2</v>
      </c>
      <c r="C14" s="1555">
        <v>4.5</v>
      </c>
      <c r="D14" s="1034" t="s">
        <v>495</v>
      </c>
      <c r="E14" s="1432">
        <v>24.705882352941178</v>
      </c>
      <c r="F14" s="152">
        <v>27.200000000000003</v>
      </c>
      <c r="G14" s="152">
        <v>49</v>
      </c>
      <c r="H14" s="1024">
        <f>F14-G14</f>
        <v>-21.799999999999997</v>
      </c>
      <c r="I14" s="1024">
        <f>G14-F14</f>
        <v>21.799999999999997</v>
      </c>
      <c r="J14" s="1024">
        <f>E14-G14</f>
        <v>-24.294117647058822</v>
      </c>
      <c r="K14" s="1024">
        <f>G14-E14</f>
        <v>24.294117647058822</v>
      </c>
      <c r="L14" s="1024">
        <f>E14-F14</f>
        <v>-2.4941176470588253</v>
      </c>
      <c r="M14" s="1024">
        <f>F14-E14</f>
        <v>2.4941176470588253</v>
      </c>
      <c r="N14" s="92" t="str">
        <f>IF(AND((E14&gt;26),(E14&lt;=(206))),"Warm","Cool")</f>
        <v>Cool</v>
      </c>
      <c r="O14" s="92" t="str">
        <f>IF(IF(AND((E14&gt;26),(E14&lt;=(206))),"Warm","Cool")="Cool",IF((G14-F14)&gt;47.15,"여름","겨울"),IF((G14-F14)&gt;47.15,"봄","가을"))</f>
        <v>겨울</v>
      </c>
      <c r="P14" s="92" t="str">
        <f>IF(IF(AND((E14&gt;26),(E14&lt;=(206))),"Warm","Cool")="Cool",IF(IF(IF(AND((E14&gt;26),(E14&lt;=(206))),"Warm","Cool")="Cool",IF((G14-F14)&gt;47.15,"여름","겨울"),IF((G14-F14)&gt;43.15,"봄","가을"))="여름",IF((G14-F14)&gt;60.8,"Light","Mute"),IF((G14-F14)&gt;23.58,"Bright","Deep")),IF(IF(IF(AND((E14&gt;26),(E14&lt;=(206))),"Warm","Cool")="Cool",IF((G14-F14)&gt;47.15,"여름","겨울"),IF((G14-F14)&gt;43.15,"봄","가을"))="봄",IF(F14&gt;32.47,"Bright","Light"),IF(F14&gt;32.47,"Deep","Mute")))</f>
        <v>Deep</v>
      </c>
    </row>
    <row r="15" spans="1:16" x14ac:dyDescent="0.4">
      <c r="A15" s="99" t="s">
        <v>255</v>
      </c>
      <c r="B15" s="99">
        <v>4</v>
      </c>
      <c r="C15" s="1555">
        <v>4</v>
      </c>
      <c r="D15" s="1035" t="s">
        <v>495</v>
      </c>
      <c r="E15" s="1434">
        <v>24.923076923076923</v>
      </c>
      <c r="F15" s="155">
        <v>51.6</v>
      </c>
      <c r="G15" s="155">
        <v>49.4</v>
      </c>
      <c r="H15" s="1024">
        <f>F15-G15</f>
        <v>2.2000000000000028</v>
      </c>
      <c r="I15" s="1024">
        <f>G15-F15</f>
        <v>-2.2000000000000028</v>
      </c>
      <c r="J15" s="1024">
        <f>E15-G15</f>
        <v>-24.476923076923075</v>
      </c>
      <c r="K15" s="1024">
        <f>G15-E15</f>
        <v>24.476923076923075</v>
      </c>
      <c r="L15" s="1024">
        <f>E15-F15</f>
        <v>-26.676923076923078</v>
      </c>
      <c r="M15" s="1024">
        <f>F15-E15</f>
        <v>26.676923076923078</v>
      </c>
      <c r="N15" s="92" t="str">
        <f>IF(AND((E15&gt;26),(E15&lt;=(206))),"Warm","Cool")</f>
        <v>Cool</v>
      </c>
      <c r="O15" s="92" t="str">
        <f>IF(IF(AND((E15&gt;26),(E15&lt;=(206))),"Warm","Cool")="Cool",IF((G15-F15)&gt;47.15,"여름","겨울"),IF((G15-F15)&gt;47.15,"봄","가을"))</f>
        <v>겨울</v>
      </c>
      <c r="P15" s="92" t="str">
        <f>IF(IF(AND((E15&gt;26),(E15&lt;=(206))),"Warm","Cool")="Cool",IF(IF(IF(AND((E15&gt;26),(E15&lt;=(206))),"Warm","Cool")="Cool",IF((G15-F15)&gt;47.15,"여름","겨울"),IF((G15-F15)&gt;43.15,"봄","가을"))="여름",IF((G15-F15)&gt;60.8,"Light","Mute"),IF((G15-F15)&gt;23.58,"Bright","Deep")),IF(IF(IF(AND((E15&gt;26),(E15&lt;=(206))),"Warm","Cool")="Cool",IF((G15-F15)&gt;47.15,"여름","겨울"),IF((G15-F15)&gt;43.15,"봄","가을"))="봄",IF(F15&gt;32.47,"Bright","Light"),IF(F15&gt;32.47,"Deep","Mute")))</f>
        <v>Deep</v>
      </c>
    </row>
    <row r="16" spans="1:16" x14ac:dyDescent="0.4">
      <c r="A16" s="99" t="s">
        <v>255</v>
      </c>
      <c r="B16" s="99">
        <v>4.5</v>
      </c>
      <c r="C16" s="1555">
        <v>4</v>
      </c>
      <c r="D16" s="1036" t="s">
        <v>495</v>
      </c>
      <c r="E16" s="1442">
        <v>25.35211267605634</v>
      </c>
      <c r="F16" s="160">
        <v>55.500000000000007</v>
      </c>
      <c r="G16" s="160">
        <v>50.2</v>
      </c>
      <c r="H16" s="1024">
        <f>F16-G16</f>
        <v>5.3000000000000043</v>
      </c>
      <c r="I16" s="1024">
        <f>G16-F16</f>
        <v>-5.3000000000000043</v>
      </c>
      <c r="J16" s="1024">
        <f>E16-G16</f>
        <v>-24.847887323943663</v>
      </c>
      <c r="K16" s="1024">
        <f>G16-E16</f>
        <v>24.847887323943663</v>
      </c>
      <c r="L16" s="1024">
        <f>E16-F16</f>
        <v>-30.147887323943667</v>
      </c>
      <c r="M16" s="1024">
        <f>F16-E16</f>
        <v>30.147887323943667</v>
      </c>
      <c r="N16" s="92" t="str">
        <f>IF(AND((E16&gt;26),(E16&lt;=(206))),"Warm","Cool")</f>
        <v>Cool</v>
      </c>
      <c r="O16" s="92" t="str">
        <f>IF(IF(AND((E16&gt;26),(E16&lt;=(206))),"Warm","Cool")="Cool",IF((G16-F16)&gt;47.15,"여름","겨울"),IF((G16-F16)&gt;47.15,"봄","가을"))</f>
        <v>겨울</v>
      </c>
      <c r="P16" s="92" t="str">
        <f>IF(IF(AND((E16&gt;26),(E16&lt;=(206))),"Warm","Cool")="Cool",IF(IF(IF(AND((E16&gt;26),(E16&lt;=(206))),"Warm","Cool")="Cool",IF((G16-F16)&gt;47.15,"여름","겨울"),IF((G16-F16)&gt;43.15,"봄","가을"))="여름",IF((G16-F16)&gt;60.8,"Light","Mute"),IF((G16-F16)&gt;23.58,"Bright","Deep")),IF(IF(IF(AND((E16&gt;26),(E16&lt;=(206))),"Warm","Cool")="Cool",IF((G16-F16)&gt;47.15,"여름","겨울"),IF((G16-F16)&gt;43.15,"봄","가을"))="봄",IF(F16&gt;32.47,"Bright","Light"),IF(F16&gt;32.47,"Deep","Mute")))</f>
        <v>Deep</v>
      </c>
    </row>
    <row r="17" spans="1:16" x14ac:dyDescent="0.4">
      <c r="A17" s="99" t="s">
        <v>255</v>
      </c>
      <c r="B17" s="99">
        <v>1</v>
      </c>
      <c r="C17" s="1555">
        <v>5</v>
      </c>
      <c r="D17" s="1039" t="s">
        <v>495</v>
      </c>
      <c r="E17" s="1426">
        <v>24.705882352941178</v>
      </c>
      <c r="F17" s="106">
        <v>13.100000000000001</v>
      </c>
      <c r="G17" s="106">
        <v>51</v>
      </c>
      <c r="H17" s="1024">
        <f>F17-G17</f>
        <v>-37.9</v>
      </c>
      <c r="I17" s="1024">
        <f>G17-F17</f>
        <v>37.9</v>
      </c>
      <c r="J17" s="1024">
        <f>E17-G17</f>
        <v>-26.294117647058822</v>
      </c>
      <c r="K17" s="1024">
        <f>G17-E17</f>
        <v>26.294117647058822</v>
      </c>
      <c r="L17" s="1024">
        <f>E17-F17</f>
        <v>11.605882352941176</v>
      </c>
      <c r="M17" s="1024">
        <f>F17-E17</f>
        <v>-11.605882352941176</v>
      </c>
      <c r="N17" s="92" t="str">
        <f>IF(AND((E17&gt;26),(E17&lt;=(206))),"Warm","Cool")</f>
        <v>Cool</v>
      </c>
      <c r="O17" s="92" t="str">
        <f>IF(IF(AND((E17&gt;26),(E17&lt;=(206))),"Warm","Cool")="Cool",IF((G17-F17)&gt;47.15,"여름","겨울"),IF((G17-F17)&gt;47.15,"봄","가을"))</f>
        <v>겨울</v>
      </c>
      <c r="P17" s="92" t="str">
        <f>IF(IF(AND((E17&gt;26),(E17&lt;=(206))),"Warm","Cool")="Cool",IF(IF(IF(AND((E17&gt;26),(E17&lt;=(206))),"Warm","Cool")="Cool",IF((G17-F17)&gt;47.15,"여름","겨울"),IF((G17-F17)&gt;43.15,"봄","가을"))="여름",IF((G17-F17)&gt;60.8,"Light","Mute"),IF((G17-F17)&gt;23.58,"Bright","Deep")),IF(IF(IF(AND((E17&gt;26),(E17&lt;=(206))),"Warm","Cool")="Cool",IF((G17-F17)&gt;47.15,"여름","겨울"),IF((G17-F17)&gt;43.15,"봄","가을"))="봄",IF(F17&gt;32.47,"Bright","Light"),IF(F17&gt;32.47,"Deep","Mute")))</f>
        <v>Bright</v>
      </c>
    </row>
    <row r="18" spans="1:16" x14ac:dyDescent="0.4">
      <c r="A18" s="99" t="s">
        <v>255</v>
      </c>
      <c r="B18" s="99">
        <v>4.5</v>
      </c>
      <c r="C18" s="1555">
        <v>1</v>
      </c>
      <c r="D18" s="1039" t="s">
        <v>495</v>
      </c>
      <c r="E18" s="1426">
        <v>24.705882352941178</v>
      </c>
      <c r="F18" s="106">
        <v>13.100000000000001</v>
      </c>
      <c r="G18" s="106">
        <v>51</v>
      </c>
      <c r="H18" s="1024">
        <f>F18-G18</f>
        <v>-37.9</v>
      </c>
      <c r="I18" s="1024">
        <f>G18-F18</f>
        <v>37.9</v>
      </c>
      <c r="J18" s="1024">
        <f>E18-G18</f>
        <v>-26.294117647058822</v>
      </c>
      <c r="K18" s="1024">
        <f>G18-E18</f>
        <v>26.294117647058822</v>
      </c>
      <c r="L18" s="1024">
        <f>E18-F18</f>
        <v>11.605882352941176</v>
      </c>
      <c r="M18" s="1024">
        <f>F18-E18</f>
        <v>-11.605882352941176</v>
      </c>
      <c r="N18" s="92" t="str">
        <f>IF(AND((E18&gt;26),(E18&lt;=(206))),"Warm","Cool")</f>
        <v>Cool</v>
      </c>
      <c r="O18" s="92" t="str">
        <f>IF(IF(AND((E18&gt;26),(E18&lt;=(206))),"Warm","Cool")="Cool",IF((G18-F18)&gt;47.15,"여름","겨울"),IF((G18-F18)&gt;47.15,"봄","가을"))</f>
        <v>겨울</v>
      </c>
      <c r="P18" s="92" t="str">
        <f>IF(IF(AND((E18&gt;26),(E18&lt;=(206))),"Warm","Cool")="Cool",IF(IF(IF(AND((E18&gt;26),(E18&lt;=(206))),"Warm","Cool")="Cool",IF((G18-F18)&gt;47.15,"여름","겨울"),IF((G18-F18)&gt;43.15,"봄","가을"))="여름",IF((G18-F18)&gt;60.8,"Light","Mute"),IF((G18-F18)&gt;23.58,"Bright","Deep")),IF(IF(IF(AND((E18&gt;26),(E18&lt;=(206))),"Warm","Cool")="Cool",IF((G18-F18)&gt;47.15,"여름","겨울"),IF((G18-F18)&gt;43.15,"봄","가을"))="봄",IF(F18&gt;32.47,"Bright","Light"),IF(F18&gt;32.47,"Deep","Mute")))</f>
        <v>Bright</v>
      </c>
    </row>
    <row r="19" spans="1:16" x14ac:dyDescent="0.4">
      <c r="A19" s="99" t="s">
        <v>255</v>
      </c>
      <c r="B19" s="99">
        <v>2.5</v>
      </c>
      <c r="C19" s="1555">
        <v>4.5</v>
      </c>
      <c r="D19" s="1037" t="s">
        <v>495</v>
      </c>
      <c r="E19" s="1421">
        <v>24.285714285714285</v>
      </c>
      <c r="F19" s="164">
        <v>32.6</v>
      </c>
      <c r="G19" s="164">
        <v>50.6</v>
      </c>
      <c r="H19" s="1024">
        <f>F19-G19</f>
        <v>-18</v>
      </c>
      <c r="I19" s="1024">
        <f>G19-F19</f>
        <v>18</v>
      </c>
      <c r="J19" s="1024">
        <f>E19-G19</f>
        <v>-26.314285714285717</v>
      </c>
      <c r="K19" s="1024">
        <f>G19-E19</f>
        <v>26.314285714285717</v>
      </c>
      <c r="L19" s="1024">
        <f>E19-F19</f>
        <v>-8.3142857142857167</v>
      </c>
      <c r="M19" s="1024">
        <f>F19-E19</f>
        <v>8.3142857142857167</v>
      </c>
      <c r="N19" s="92" t="str">
        <f>IF(AND((E19&gt;26),(E19&lt;=(206))),"Warm","Cool")</f>
        <v>Cool</v>
      </c>
      <c r="O19" s="92" t="str">
        <f>IF(IF(AND((E19&gt;26),(E19&lt;=(206))),"Warm","Cool")="Cool",IF((G19-F19)&gt;47.15,"여름","겨울"),IF((G19-F19)&gt;47.15,"봄","가을"))</f>
        <v>겨울</v>
      </c>
      <c r="P19" s="92" t="str">
        <f>IF(IF(AND((E19&gt;26),(E19&lt;=(206))),"Warm","Cool")="Cool",IF(IF(IF(AND((E19&gt;26),(E19&lt;=(206))),"Warm","Cool")="Cool",IF((G19-F19)&gt;47.15,"여름","겨울"),IF((G19-F19)&gt;43.15,"봄","가을"))="여름",IF((G19-F19)&gt;60.8,"Light","Mute"),IF((G19-F19)&gt;23.58,"Bright","Deep")),IF(IF(IF(AND((E19&gt;26),(E19&lt;=(206))),"Warm","Cool")="Cool",IF((G19-F19)&gt;47.15,"여름","겨울"),IF((G19-F19)&gt;43.15,"봄","가을"))="봄",IF(F19&gt;32.47,"Bright","Light"),IF(F19&gt;32.47,"Deep","Mute")))</f>
        <v>Deep</v>
      </c>
    </row>
    <row r="20" spans="1:16" x14ac:dyDescent="0.4">
      <c r="A20" s="99" t="s">
        <v>255</v>
      </c>
      <c r="B20" s="99">
        <v>3</v>
      </c>
      <c r="C20" s="1555">
        <v>4.5</v>
      </c>
      <c r="D20" s="1041" t="s">
        <v>495</v>
      </c>
      <c r="E20" s="1424">
        <v>24.489795918367346</v>
      </c>
      <c r="F20" s="185">
        <v>37.1</v>
      </c>
      <c r="G20" s="185">
        <v>51.800000000000004</v>
      </c>
      <c r="H20" s="1024">
        <f>F20-G20</f>
        <v>-14.700000000000003</v>
      </c>
      <c r="I20" s="1024">
        <f>G20-F20</f>
        <v>14.700000000000003</v>
      </c>
      <c r="J20" s="1024">
        <f>E20-G20</f>
        <v>-27.310204081632659</v>
      </c>
      <c r="K20" s="1024">
        <f>G20-E20</f>
        <v>27.310204081632659</v>
      </c>
      <c r="L20" s="1024">
        <f>E20-F20</f>
        <v>-12.610204081632656</v>
      </c>
      <c r="M20" s="1024">
        <f>F20-E20</f>
        <v>12.610204081632656</v>
      </c>
      <c r="N20" s="92" t="str">
        <f>IF(AND((E20&gt;26),(E20&lt;=(206))),"Warm","Cool")</f>
        <v>Cool</v>
      </c>
      <c r="O20" s="92" t="str">
        <f>IF(IF(AND((E20&gt;26),(E20&lt;=(206))),"Warm","Cool")="Cool",IF((G20-F20)&gt;47.15,"여름","겨울"),IF((G20-F20)&gt;47.15,"봄","가을"))</f>
        <v>겨울</v>
      </c>
      <c r="P20" s="92" t="str">
        <f>IF(IF(AND((E20&gt;26),(E20&lt;=(206))),"Warm","Cool")="Cool",IF(IF(IF(AND((E20&gt;26),(E20&lt;=(206))),"Warm","Cool")="Cool",IF((G20-F20)&gt;47.15,"여름","겨울"),IF((G20-F20)&gt;43.15,"봄","가을"))="여름",IF((G20-F20)&gt;60.8,"Light","Mute"),IF((G20-F20)&gt;23.58,"Bright","Deep")),IF(IF(IF(AND((E20&gt;26),(E20&lt;=(206))),"Warm","Cool")="Cool",IF((G20-F20)&gt;47.15,"여름","겨울"),IF((G20-F20)&gt;43.15,"봄","가을"))="봄",IF(F20&gt;32.47,"Bright","Light"),IF(F20&gt;32.47,"Deep","Mute")))</f>
        <v>Deep</v>
      </c>
    </row>
    <row r="21" spans="1:16" x14ac:dyDescent="0.4">
      <c r="A21" s="99" t="s">
        <v>255</v>
      </c>
      <c r="B21" s="99">
        <v>3.5</v>
      </c>
      <c r="C21" s="1555">
        <v>4.5</v>
      </c>
      <c r="D21" s="1044" t="s">
        <v>495</v>
      </c>
      <c r="E21" s="1439">
        <v>25.263157894736842</v>
      </c>
      <c r="F21" s="203">
        <v>42.199999999999996</v>
      </c>
      <c r="G21" s="203">
        <v>52.900000000000006</v>
      </c>
      <c r="H21" s="1024">
        <f>F21-G21</f>
        <v>-10.70000000000001</v>
      </c>
      <c r="I21" s="1024">
        <f>G21-F21</f>
        <v>10.70000000000001</v>
      </c>
      <c r="J21" s="1024">
        <f>E21-G21</f>
        <v>-27.636842105263163</v>
      </c>
      <c r="K21" s="1024">
        <f>G21-E21</f>
        <v>27.636842105263163</v>
      </c>
      <c r="L21" s="1024">
        <f>E21-F21</f>
        <v>-16.936842105263153</v>
      </c>
      <c r="M21" s="1024">
        <f>F21-E21</f>
        <v>16.936842105263153</v>
      </c>
      <c r="N21" s="92" t="str">
        <f>IF(AND((E21&gt;26),(E21&lt;=(206))),"Warm","Cool")</f>
        <v>Cool</v>
      </c>
      <c r="O21" s="92" t="str">
        <f>IF(IF(AND((E21&gt;26),(E21&lt;=(206))),"Warm","Cool")="Cool",IF((G21-F21)&gt;47.15,"여름","겨울"),IF((G21-F21)&gt;47.15,"봄","가을"))</f>
        <v>겨울</v>
      </c>
      <c r="P21" s="92" t="str">
        <f>IF(IF(AND((E21&gt;26),(E21&lt;=(206))),"Warm","Cool")="Cool",IF(IF(IF(AND((E21&gt;26),(E21&lt;=(206))),"Warm","Cool")="Cool",IF((G21-F21)&gt;47.15,"여름","겨울"),IF((G21-F21)&gt;43.15,"봄","가을"))="여름",IF((G21-F21)&gt;60.8,"Light","Mute"),IF((G21-F21)&gt;23.58,"Bright","Deep")),IF(IF(IF(AND((E21&gt;26),(E21&lt;=(206))),"Warm","Cool")="Cool",IF((G21-F21)&gt;47.15,"여름","겨울"),IF((G21-F21)&gt;43.15,"봄","가을"))="봄",IF(F21&gt;32.47,"Bright","Light"),IF(F21&gt;32.47,"Deep","Mute")))</f>
        <v>Deep</v>
      </c>
    </row>
    <row r="22" spans="1:16" x14ac:dyDescent="0.4">
      <c r="A22" s="99" t="s">
        <v>255</v>
      </c>
      <c r="B22" s="99">
        <v>1.5</v>
      </c>
      <c r="C22" s="1555">
        <v>5</v>
      </c>
      <c r="D22" s="1042" t="s">
        <v>495</v>
      </c>
      <c r="E22" s="1415">
        <v>24</v>
      </c>
      <c r="F22" s="157">
        <v>18.7</v>
      </c>
      <c r="G22" s="157">
        <v>52.5</v>
      </c>
      <c r="H22" s="1024">
        <f>F22-G22</f>
        <v>-33.799999999999997</v>
      </c>
      <c r="I22" s="1024">
        <f>G22-F22</f>
        <v>33.799999999999997</v>
      </c>
      <c r="J22" s="1024">
        <f>E22-G22</f>
        <v>-28.5</v>
      </c>
      <c r="K22" s="1024">
        <f>G22-E22</f>
        <v>28.5</v>
      </c>
      <c r="L22" s="1024">
        <f>E22-F22</f>
        <v>5.3000000000000007</v>
      </c>
      <c r="M22" s="1024">
        <f>F22-E22</f>
        <v>-5.3000000000000007</v>
      </c>
      <c r="N22" s="92" t="str">
        <f>IF(AND((E22&gt;26),(E22&lt;=(206))),"Warm","Cool")</f>
        <v>Cool</v>
      </c>
      <c r="O22" s="92" t="str">
        <f>IF(IF(AND((E22&gt;26),(E22&lt;=(206))),"Warm","Cool")="Cool",IF((G22-F22)&gt;47.15,"여름","겨울"),IF((G22-F22)&gt;47.15,"봄","가을"))</f>
        <v>겨울</v>
      </c>
      <c r="P22" s="92" t="str">
        <f>IF(IF(AND((E22&gt;26),(E22&lt;=(206))),"Warm","Cool")="Cool",IF(IF(IF(AND((E22&gt;26),(E22&lt;=(206))),"Warm","Cool")="Cool",IF((G22-F22)&gt;47.15,"여름","겨울"),IF((G22-F22)&gt;43.15,"봄","가을"))="여름",IF((G22-F22)&gt;60.8,"Light","Mute"),IF((G22-F22)&gt;23.58,"Bright","Deep")),IF(IF(IF(AND((E22&gt;26),(E22&lt;=(206))),"Warm","Cool")="Cool",IF((G22-F22)&gt;47.15,"여름","겨울"),IF((G22-F22)&gt;43.15,"봄","가을"))="봄",IF(F22&gt;32.47,"Bright","Light"),IF(F22&gt;32.47,"Deep","Mute")))</f>
        <v>Bright</v>
      </c>
    </row>
    <row r="23" spans="1:16" x14ac:dyDescent="0.4">
      <c r="A23" s="99" t="s">
        <v>255</v>
      </c>
      <c r="B23" s="99">
        <v>4.5</v>
      </c>
      <c r="C23" s="1555">
        <v>1.5</v>
      </c>
      <c r="D23" s="1042" t="s">
        <v>495</v>
      </c>
      <c r="E23" s="1415">
        <v>24</v>
      </c>
      <c r="F23" s="157">
        <v>18.7</v>
      </c>
      <c r="G23" s="157">
        <v>52.5</v>
      </c>
      <c r="H23" s="1024">
        <f>F23-G23</f>
        <v>-33.799999999999997</v>
      </c>
      <c r="I23" s="1024">
        <f>G23-F23</f>
        <v>33.799999999999997</v>
      </c>
      <c r="J23" s="1024">
        <f>E23-G23</f>
        <v>-28.5</v>
      </c>
      <c r="K23" s="1024">
        <f>G23-E23</f>
        <v>28.5</v>
      </c>
      <c r="L23" s="1024">
        <f>E23-F23</f>
        <v>5.3000000000000007</v>
      </c>
      <c r="M23" s="1024">
        <f>F23-E23</f>
        <v>-5.3000000000000007</v>
      </c>
      <c r="N23" s="92" t="str">
        <f>IF(AND((E23&gt;26),(E23&lt;=(206))),"Warm","Cool")</f>
        <v>Cool</v>
      </c>
      <c r="O23" s="92" t="str">
        <f>IF(IF(AND((E23&gt;26),(E23&lt;=(206))),"Warm","Cool")="Cool",IF((G23-F23)&gt;47.15,"여름","겨울"),IF((G23-F23)&gt;47.15,"봄","가을"))</f>
        <v>겨울</v>
      </c>
      <c r="P23" s="92" t="str">
        <f>IF(IF(AND((E23&gt;26),(E23&lt;=(206))),"Warm","Cool")="Cool",IF(IF(IF(AND((E23&gt;26),(E23&lt;=(206))),"Warm","Cool")="Cool",IF((G23-F23)&gt;47.15,"여름","겨울"),IF((G23-F23)&gt;43.15,"봄","가을"))="여름",IF((G23-F23)&gt;60.8,"Light","Mute"),IF((G23-F23)&gt;23.58,"Bright","Deep")),IF(IF(IF(AND((E23&gt;26),(E23&lt;=(206))),"Warm","Cool")="Cool",IF((G23-F23)&gt;47.15,"여름","겨울"),IF((G23-F23)&gt;43.15,"봄","가을"))="봄",IF(F23&gt;32.47,"Bright","Light"),IF(F23&gt;32.47,"Deep","Mute")))</f>
        <v>Bright</v>
      </c>
    </row>
    <row r="24" spans="1:16" x14ac:dyDescent="0.4">
      <c r="A24" s="99" t="s">
        <v>255</v>
      </c>
      <c r="B24" s="99">
        <v>4</v>
      </c>
      <c r="C24" s="1555">
        <v>4.5</v>
      </c>
      <c r="D24" s="1047" t="s">
        <v>495</v>
      </c>
      <c r="E24" s="1441">
        <v>25.3125</v>
      </c>
      <c r="F24" s="212">
        <v>46.400000000000006</v>
      </c>
      <c r="G24" s="212">
        <v>54.1</v>
      </c>
      <c r="H24" s="1024">
        <f>F24-G24</f>
        <v>-7.6999999999999957</v>
      </c>
      <c r="I24" s="1024">
        <f>G24-F24</f>
        <v>7.6999999999999957</v>
      </c>
      <c r="J24" s="1024">
        <f>E24-G24</f>
        <v>-28.787500000000001</v>
      </c>
      <c r="K24" s="1024">
        <f>G24-E24</f>
        <v>28.787500000000001</v>
      </c>
      <c r="L24" s="1024">
        <f>E24-F24</f>
        <v>-21.087500000000006</v>
      </c>
      <c r="M24" s="1024">
        <f>F24-E24</f>
        <v>21.087500000000006</v>
      </c>
      <c r="N24" s="92" t="str">
        <f>IF(AND((E24&gt;26),(E24&lt;=(206))),"Warm","Cool")</f>
        <v>Cool</v>
      </c>
      <c r="O24" s="92" t="str">
        <f>IF(IF(AND((E24&gt;26),(E24&lt;=(206))),"Warm","Cool")="Cool",IF((G24-F24)&gt;47.15,"여름","겨울"),IF((G24-F24)&gt;47.15,"봄","가을"))</f>
        <v>겨울</v>
      </c>
      <c r="P24" s="92" t="str">
        <f>IF(IF(AND((E24&gt;26),(E24&lt;=(206))),"Warm","Cool")="Cool",IF(IF(IF(AND((E24&gt;26),(E24&lt;=(206))),"Warm","Cool")="Cool",IF((G24-F24)&gt;47.15,"여름","겨울"),IF((G24-F24)&gt;43.15,"봄","가을"))="여름",IF((G24-F24)&gt;60.8,"Light","Mute"),IF((G24-F24)&gt;23.58,"Bright","Deep")),IF(IF(IF(AND((E24&gt;26),(E24&lt;=(206))),"Warm","Cool")="Cool",IF((G24-F24)&gt;47.15,"여름","겨울"),IF((G24-F24)&gt;43.15,"봄","가을"))="봄",IF(F24&gt;32.47,"Bright","Light"),IF(F24&gt;32.47,"Deep","Mute")))</f>
        <v>Deep</v>
      </c>
    </row>
    <row r="25" spans="1:16" x14ac:dyDescent="0.4">
      <c r="A25" s="99" t="s">
        <v>255</v>
      </c>
      <c r="B25" s="99">
        <v>2</v>
      </c>
      <c r="C25" s="1555">
        <v>5</v>
      </c>
      <c r="D25" s="1048" t="s">
        <v>495</v>
      </c>
      <c r="E25" s="1431">
        <v>24.705882352941178</v>
      </c>
      <c r="F25" s="206">
        <v>24.6</v>
      </c>
      <c r="G25" s="206">
        <v>54.1</v>
      </c>
      <c r="H25" s="1024">
        <f>F25-G25</f>
        <v>-29.5</v>
      </c>
      <c r="I25" s="1024">
        <f>G25-F25</f>
        <v>29.5</v>
      </c>
      <c r="J25" s="1024">
        <f>E25-G25</f>
        <v>-29.394117647058824</v>
      </c>
      <c r="K25" s="1024">
        <f>G25-E25</f>
        <v>29.394117647058824</v>
      </c>
      <c r="L25" s="1024">
        <f>E25-F25</f>
        <v>0.10588235294117609</v>
      </c>
      <c r="M25" s="1024">
        <f>F25-E25</f>
        <v>-0.10588235294117609</v>
      </c>
      <c r="N25" s="92" t="str">
        <f>IF(AND((E25&gt;26),(E25&lt;=(206))),"Warm","Cool")</f>
        <v>Cool</v>
      </c>
      <c r="O25" s="92" t="str">
        <f>IF(IF(AND((E25&gt;26),(E25&lt;=(206))),"Warm","Cool")="Cool",IF((G25-F25)&gt;47.15,"여름","겨울"),IF((G25-F25)&gt;47.15,"봄","가을"))</f>
        <v>겨울</v>
      </c>
      <c r="P25" s="92" t="str">
        <f>IF(IF(AND((E25&gt;26),(E25&lt;=(206))),"Warm","Cool")="Cool",IF(IF(IF(AND((E25&gt;26),(E25&lt;=(206))),"Warm","Cool")="Cool",IF((G25-F25)&gt;47.15,"여름","겨울"),IF((G25-F25)&gt;43.15,"봄","가을"))="여름",IF((G25-F25)&gt;60.8,"Light","Mute"),IF((G25-F25)&gt;23.58,"Bright","Deep")),IF(IF(IF(AND((E25&gt;26),(E25&lt;=(206))),"Warm","Cool")="Cool",IF((G25-F25)&gt;47.15,"여름","겨울"),IF((G25-F25)&gt;43.15,"봄","가을"))="봄",IF(F25&gt;32.47,"Bright","Light"),IF(F25&gt;32.47,"Deep","Mute")))</f>
        <v>Bright</v>
      </c>
    </row>
    <row r="26" spans="1:16" x14ac:dyDescent="0.4">
      <c r="A26" s="99" t="s">
        <v>255</v>
      </c>
      <c r="B26" s="99">
        <v>4.5</v>
      </c>
      <c r="C26" s="1555">
        <v>2</v>
      </c>
      <c r="D26" s="1048" t="s">
        <v>495</v>
      </c>
      <c r="E26" s="1431">
        <v>24.705882352941178</v>
      </c>
      <c r="F26" s="206">
        <v>24.6</v>
      </c>
      <c r="G26" s="206">
        <v>54.1</v>
      </c>
      <c r="H26" s="1024">
        <f>F26-G26</f>
        <v>-29.5</v>
      </c>
      <c r="I26" s="1024">
        <f>G26-F26</f>
        <v>29.5</v>
      </c>
      <c r="J26" s="1024">
        <f>E26-G26</f>
        <v>-29.394117647058824</v>
      </c>
      <c r="K26" s="1024">
        <f>G26-E26</f>
        <v>29.394117647058824</v>
      </c>
      <c r="L26" s="1024">
        <f>E26-F26</f>
        <v>0.10588235294117609</v>
      </c>
      <c r="M26" s="1024">
        <f>F26-E26</f>
        <v>-0.10588235294117609</v>
      </c>
      <c r="N26" s="92" t="str">
        <f>IF(AND((E26&gt;26),(E26&lt;=(206))),"Warm","Cool")</f>
        <v>Cool</v>
      </c>
      <c r="O26" s="92" t="str">
        <f>IF(IF(AND((E26&gt;26),(E26&lt;=(206))),"Warm","Cool")="Cool",IF((G26-F26)&gt;47.15,"여름","겨울"),IF((G26-F26)&gt;47.15,"봄","가을"))</f>
        <v>겨울</v>
      </c>
      <c r="P26" s="92" t="str">
        <f>IF(IF(AND((E26&gt;26),(E26&lt;=(206))),"Warm","Cool")="Cool",IF(IF(IF(AND((E26&gt;26),(E26&lt;=(206))),"Warm","Cool")="Cool",IF((G26-F26)&gt;47.15,"여름","겨울"),IF((G26-F26)&gt;43.15,"봄","가을"))="여름",IF((G26-F26)&gt;60.8,"Light","Mute"),IF((G26-F26)&gt;23.58,"Bright","Deep")),IF(IF(IF(AND((E26&gt;26),(E26&lt;=(206))),"Warm","Cool")="Cool",IF((G26-F26)&gt;47.15,"여름","겨울"),IF((G26-F26)&gt;43.15,"봄","가을"))="봄",IF(F26&gt;32.47,"Bright","Light"),IF(F26&gt;32.47,"Deep","Mute")))</f>
        <v>Bright</v>
      </c>
    </row>
    <row r="27" spans="1:16" x14ac:dyDescent="0.4">
      <c r="A27" s="99" t="s">
        <v>255</v>
      </c>
      <c r="B27" s="99">
        <v>4.5</v>
      </c>
      <c r="C27" s="1555">
        <v>4.5</v>
      </c>
      <c r="D27" s="1049" t="s">
        <v>495</v>
      </c>
      <c r="E27" s="1454">
        <v>25.833333333333332</v>
      </c>
      <c r="F27" s="222">
        <v>51.1</v>
      </c>
      <c r="G27" s="222">
        <v>55.300000000000004</v>
      </c>
      <c r="H27" s="1024">
        <f>F27-G27</f>
        <v>-4.2000000000000028</v>
      </c>
      <c r="I27" s="1024">
        <f>G27-F27</f>
        <v>4.2000000000000028</v>
      </c>
      <c r="J27" s="1024">
        <f>E27-G27</f>
        <v>-29.466666666666672</v>
      </c>
      <c r="K27" s="1024">
        <f>G27-E27</f>
        <v>29.466666666666672</v>
      </c>
      <c r="L27" s="1024">
        <f>E27-F27</f>
        <v>-25.266666666666669</v>
      </c>
      <c r="M27" s="1024">
        <f>F27-E27</f>
        <v>25.266666666666669</v>
      </c>
      <c r="N27" s="92" t="str">
        <f>IF(AND((E27&gt;26),(E27&lt;=(206))),"Warm","Cool")</f>
        <v>Cool</v>
      </c>
      <c r="O27" s="92" t="str">
        <f>IF(IF(AND((E27&gt;26),(E27&lt;=(206))),"Warm","Cool")="Cool",IF((G27-F27)&gt;47.15,"여름","겨울"),IF((G27-F27)&gt;47.15,"봄","가을"))</f>
        <v>겨울</v>
      </c>
      <c r="P27" s="92" t="str">
        <f>IF(IF(AND((E27&gt;26),(E27&lt;=(206))),"Warm","Cool")="Cool",IF(IF(IF(AND((E27&gt;26),(E27&lt;=(206))),"Warm","Cool")="Cool",IF((G27-F27)&gt;47.15,"여름","겨울"),IF((G27-F27)&gt;43.15,"봄","가을"))="여름",IF((G27-F27)&gt;60.8,"Light","Mute"),IF((G27-F27)&gt;23.58,"Bright","Deep")),IF(IF(IF(AND((E27&gt;26),(E27&lt;=(206))),"Warm","Cool")="Cool",IF((G27-F27)&gt;47.15,"여름","겨울"),IF((G27-F27)&gt;43.15,"봄","가을"))="봄",IF(F27&gt;32.47,"Bright","Light"),IF(F27&gt;32.47,"Deep","Mute")))</f>
        <v>Deep</v>
      </c>
    </row>
    <row r="28" spans="1:16" x14ac:dyDescent="0.4">
      <c r="A28" s="99" t="s">
        <v>255</v>
      </c>
      <c r="B28" s="99">
        <v>2.5</v>
      </c>
      <c r="C28" s="1555">
        <v>5</v>
      </c>
      <c r="D28" s="1050" t="s">
        <v>495</v>
      </c>
      <c r="E28" s="1433">
        <v>24.878048780487806</v>
      </c>
      <c r="F28" s="226">
        <v>29.099999999999998</v>
      </c>
      <c r="G28" s="226">
        <v>55.300000000000004</v>
      </c>
      <c r="H28" s="1024">
        <f>F28-G28</f>
        <v>-26.200000000000006</v>
      </c>
      <c r="I28" s="1024">
        <f>G28-F28</f>
        <v>26.200000000000006</v>
      </c>
      <c r="J28" s="1024">
        <f>E28-G28</f>
        <v>-30.421951219512199</v>
      </c>
      <c r="K28" s="1024">
        <f>G28-E28</f>
        <v>30.421951219512199</v>
      </c>
      <c r="L28" s="1024">
        <f>E28-F28</f>
        <v>-4.2219512195121922</v>
      </c>
      <c r="M28" s="1024">
        <f>F28-E28</f>
        <v>4.2219512195121922</v>
      </c>
      <c r="N28" s="92" t="str">
        <f>IF(AND((E28&gt;26),(E28&lt;=(206))),"Warm","Cool")</f>
        <v>Cool</v>
      </c>
      <c r="O28" s="92" t="str">
        <f>IF(IF(AND((E28&gt;26),(E28&lt;=(206))),"Warm","Cool")="Cool",IF((G28-F28)&gt;47.15,"여름","겨울"),IF((G28-F28)&gt;47.15,"봄","가을"))</f>
        <v>겨울</v>
      </c>
      <c r="P28" s="92" t="str">
        <f>IF(IF(AND((E28&gt;26),(E28&lt;=(206))),"Warm","Cool")="Cool",IF(IF(IF(AND((E28&gt;26),(E28&lt;=(206))),"Warm","Cool")="Cool",IF((G28-F28)&gt;47.15,"여름","겨울"),IF((G28-F28)&gt;43.15,"봄","가을"))="여름",IF((G28-F28)&gt;60.8,"Light","Mute"),IF((G28-F28)&gt;23.58,"Bright","Deep")),IF(IF(IF(AND((E28&gt;26),(E28&lt;=(206))),"Warm","Cool")="Cool",IF((G28-F28)&gt;47.15,"여름","겨울"),IF((G28-F28)&gt;43.15,"봄","가을"))="봄",IF(F28&gt;32.47,"Bright","Light"),IF(F28&gt;32.47,"Deep","Mute")))</f>
        <v>Bright</v>
      </c>
    </row>
    <row r="29" spans="1:16" x14ac:dyDescent="0.4">
      <c r="A29" s="99" t="s">
        <v>255</v>
      </c>
      <c r="B29" s="99">
        <v>4.5</v>
      </c>
      <c r="C29" s="1555">
        <v>2.5</v>
      </c>
      <c r="D29" s="1050" t="s">
        <v>495</v>
      </c>
      <c r="E29" s="1433">
        <v>24.878048780487806</v>
      </c>
      <c r="F29" s="226">
        <v>29.099999999999998</v>
      </c>
      <c r="G29" s="226">
        <v>55.300000000000004</v>
      </c>
      <c r="H29" s="1024">
        <f>F29-G29</f>
        <v>-26.200000000000006</v>
      </c>
      <c r="I29" s="1024">
        <f>G29-F29</f>
        <v>26.200000000000006</v>
      </c>
      <c r="J29" s="1024">
        <f>E29-G29</f>
        <v>-30.421951219512199</v>
      </c>
      <c r="K29" s="1024">
        <f>G29-E29</f>
        <v>30.421951219512199</v>
      </c>
      <c r="L29" s="1024">
        <f>E29-F29</f>
        <v>-4.2219512195121922</v>
      </c>
      <c r="M29" s="1024">
        <f>F29-E29</f>
        <v>4.2219512195121922</v>
      </c>
      <c r="N29" s="92" t="str">
        <f>IF(AND((E29&gt;26),(E29&lt;=(206))),"Warm","Cool")</f>
        <v>Cool</v>
      </c>
      <c r="O29" s="92" t="str">
        <f>IF(IF(AND((E29&gt;26),(E29&lt;=(206))),"Warm","Cool")="Cool",IF((G29-F29)&gt;47.15,"여름","겨울"),IF((G29-F29)&gt;47.15,"봄","가을"))</f>
        <v>겨울</v>
      </c>
      <c r="P29" s="92" t="str">
        <f>IF(IF(AND((E29&gt;26),(E29&lt;=(206))),"Warm","Cool")="Cool",IF(IF(IF(AND((E29&gt;26),(E29&lt;=(206))),"Warm","Cool")="Cool",IF((G29-F29)&gt;47.15,"여름","겨울"),IF((G29-F29)&gt;43.15,"봄","가을"))="여름",IF((G29-F29)&gt;60.8,"Light","Mute"),IF((G29-F29)&gt;23.58,"Bright","Deep")),IF(IF(IF(AND((E29&gt;26),(E29&lt;=(206))),"Warm","Cool")="Cool",IF((G29-F29)&gt;47.15,"여름","겨울"),IF((G29-F29)&gt;43.15,"봄","가을"))="봄",IF(F29&gt;32.47,"Bright","Light"),IF(F29&gt;32.47,"Deep","Mute")))</f>
        <v>Bright</v>
      </c>
    </row>
    <row r="30" spans="1:16" x14ac:dyDescent="0.4">
      <c r="A30" s="99" t="s">
        <v>255</v>
      </c>
      <c r="B30" s="99">
        <v>5</v>
      </c>
      <c r="C30" s="1555">
        <v>4.5</v>
      </c>
      <c r="D30" s="1052" t="s">
        <v>495</v>
      </c>
      <c r="E30" s="1453">
        <v>25.822784810126581</v>
      </c>
      <c r="F30" s="202">
        <v>54.900000000000006</v>
      </c>
      <c r="G30" s="202">
        <v>56.499999999999993</v>
      </c>
      <c r="H30" s="1024">
        <f>F30-G30</f>
        <v>-1.5999999999999872</v>
      </c>
      <c r="I30" s="1024">
        <f>G30-F30</f>
        <v>1.5999999999999872</v>
      </c>
      <c r="J30" s="1024">
        <f>E30-G30</f>
        <v>-30.677215189873412</v>
      </c>
      <c r="K30" s="1024">
        <f>G30-E30</f>
        <v>30.677215189873412</v>
      </c>
      <c r="L30" s="1024">
        <f>E30-F30</f>
        <v>-29.077215189873424</v>
      </c>
      <c r="M30" s="1024">
        <f>F30-E30</f>
        <v>29.077215189873424</v>
      </c>
      <c r="N30" s="92" t="str">
        <f>IF(AND((E30&gt;26),(E30&lt;=(206))),"Warm","Cool")</f>
        <v>Cool</v>
      </c>
      <c r="O30" s="92" t="str">
        <f>IF(IF(AND((E30&gt;26),(E30&lt;=(206))),"Warm","Cool")="Cool",IF((G30-F30)&gt;47.15,"여름","겨울"),IF((G30-F30)&gt;47.15,"봄","가을"))</f>
        <v>겨울</v>
      </c>
      <c r="P30" s="92" t="str">
        <f>IF(IF(AND((E30&gt;26),(E30&lt;=(206))),"Warm","Cool")="Cool",IF(IF(IF(AND((E30&gt;26),(E30&lt;=(206))),"Warm","Cool")="Cool",IF((G30-F30)&gt;47.15,"여름","겨울"),IF((G30-F30)&gt;43.15,"봄","가을"))="여름",IF((G30-F30)&gt;60.8,"Light","Mute"),IF((G30-F30)&gt;23.58,"Bright","Deep")),IF(IF(IF(AND((E30&gt;26),(E30&lt;=(206))),"Warm","Cool")="Cool",IF((G30-F30)&gt;47.15,"여름","겨울"),IF((G30-F30)&gt;43.15,"봄","가을"))="봄",IF(F30&gt;32.47,"Bright","Light"),IF(F30&gt;32.47,"Deep","Mute")))</f>
        <v>Deep</v>
      </c>
    </row>
    <row r="31" spans="1:16" x14ac:dyDescent="0.4">
      <c r="A31" s="99" t="s">
        <v>255</v>
      </c>
      <c r="B31" s="99">
        <v>3</v>
      </c>
      <c r="C31" s="1555">
        <v>5</v>
      </c>
      <c r="D31" s="1053" t="s">
        <v>495</v>
      </c>
      <c r="E31" s="1437">
        <v>25.2</v>
      </c>
      <c r="F31" s="240">
        <v>34.5</v>
      </c>
      <c r="G31" s="240">
        <v>56.899999999999991</v>
      </c>
      <c r="H31" s="1024">
        <f>F31-G31</f>
        <v>-22.399999999999991</v>
      </c>
      <c r="I31" s="1024">
        <f>G31-F31</f>
        <v>22.399999999999991</v>
      </c>
      <c r="J31" s="1024">
        <f>E31-G31</f>
        <v>-31.699999999999992</v>
      </c>
      <c r="K31" s="1024">
        <f>G31-E31</f>
        <v>31.699999999999992</v>
      </c>
      <c r="L31" s="1024">
        <f>E31-F31</f>
        <v>-9.3000000000000007</v>
      </c>
      <c r="M31" s="1024">
        <f>F31-E31</f>
        <v>9.3000000000000007</v>
      </c>
      <c r="N31" s="92" t="str">
        <f>IF(AND((E31&gt;26),(E31&lt;=(206))),"Warm","Cool")</f>
        <v>Cool</v>
      </c>
      <c r="O31" s="92" t="str">
        <f>IF(IF(AND((E31&gt;26),(E31&lt;=(206))),"Warm","Cool")="Cool",IF((G31-F31)&gt;47.15,"여름","겨울"),IF((G31-F31)&gt;47.15,"봄","가을"))</f>
        <v>겨울</v>
      </c>
      <c r="P31" s="92" t="str">
        <f>IF(IF(AND((E31&gt;26),(E31&lt;=(206))),"Warm","Cool")="Cool",IF(IF(IF(AND((E31&gt;26),(E31&lt;=(206))),"Warm","Cool")="Cool",IF((G31-F31)&gt;47.15,"여름","겨울"),IF((G31-F31)&gt;43.15,"봄","가을"))="여름",IF((G31-F31)&gt;60.8,"Light","Mute"),IF((G31-F31)&gt;23.58,"Bright","Deep")),IF(IF(IF(AND((E31&gt;26),(E31&lt;=(206))),"Warm","Cool")="Cool",IF((G31-F31)&gt;47.15,"여름","겨울"),IF((G31-F31)&gt;43.15,"봄","가을"))="봄",IF(F31&gt;32.47,"Bright","Light"),IF(F31&gt;32.47,"Deep","Mute")))</f>
        <v>Deep</v>
      </c>
    </row>
    <row r="32" spans="1:16" x14ac:dyDescent="0.4">
      <c r="A32" s="99" t="s">
        <v>255</v>
      </c>
      <c r="B32" s="99">
        <v>4.5</v>
      </c>
      <c r="C32" s="1555">
        <v>3</v>
      </c>
      <c r="D32" s="1053" t="s">
        <v>495</v>
      </c>
      <c r="E32" s="1437">
        <v>25.2</v>
      </c>
      <c r="F32" s="240">
        <v>34.5</v>
      </c>
      <c r="G32" s="240">
        <v>56.899999999999991</v>
      </c>
      <c r="H32" s="1024">
        <f>F32-G32</f>
        <v>-22.399999999999991</v>
      </c>
      <c r="I32" s="1024">
        <f>G32-F32</f>
        <v>22.399999999999991</v>
      </c>
      <c r="J32" s="1024">
        <f>E32-G32</f>
        <v>-31.699999999999992</v>
      </c>
      <c r="K32" s="1024">
        <f>G32-E32</f>
        <v>31.699999999999992</v>
      </c>
      <c r="L32" s="1024">
        <f>E32-F32</f>
        <v>-9.3000000000000007</v>
      </c>
      <c r="M32" s="1024">
        <f>F32-E32</f>
        <v>9.3000000000000007</v>
      </c>
      <c r="N32" s="92" t="str">
        <f>IF(AND((E32&gt;26),(E32&lt;=(206))),"Warm","Cool")</f>
        <v>Cool</v>
      </c>
      <c r="O32" s="92" t="str">
        <f>IF(IF(AND((E32&gt;26),(E32&lt;=(206))),"Warm","Cool")="Cool",IF((G32-F32)&gt;47.15,"여름","겨울"),IF((G32-F32)&gt;47.15,"봄","가을"))</f>
        <v>겨울</v>
      </c>
      <c r="P32" s="92" t="str">
        <f>IF(IF(AND((E32&gt;26),(E32&lt;=(206))),"Warm","Cool")="Cool",IF(IF(IF(AND((E32&gt;26),(E32&lt;=(206))),"Warm","Cool")="Cool",IF((G32-F32)&gt;47.15,"여름","겨울"),IF((G32-F32)&gt;43.15,"봄","가을"))="여름",IF((G32-F32)&gt;60.8,"Light","Mute"),IF((G32-F32)&gt;23.58,"Bright","Deep")),IF(IF(IF(AND((E32&gt;26),(E32&lt;=(206))),"Warm","Cool")="Cool",IF((G32-F32)&gt;47.15,"여름","겨울"),IF((G32-F32)&gt;43.15,"봄","가을"))="봄",IF(F32&gt;32.47,"Bright","Light"),IF(F32&gt;32.47,"Deep","Mute")))</f>
        <v>Deep</v>
      </c>
    </row>
    <row r="33" spans="1:16" x14ac:dyDescent="0.4">
      <c r="A33" s="99" t="s">
        <v>255</v>
      </c>
      <c r="B33" s="99">
        <v>1.5</v>
      </c>
      <c r="C33" s="1555">
        <v>5.5</v>
      </c>
      <c r="D33" s="1055" t="s">
        <v>495</v>
      </c>
      <c r="E33" s="1445">
        <v>25.384615384615383</v>
      </c>
      <c r="F33" s="162">
        <v>17.7</v>
      </c>
      <c r="G33" s="162">
        <v>57.599999999999994</v>
      </c>
      <c r="H33" s="1024">
        <f>F33-G33</f>
        <v>-39.899999999999991</v>
      </c>
      <c r="I33" s="1024">
        <f>G33-F33</f>
        <v>39.899999999999991</v>
      </c>
      <c r="J33" s="1024">
        <f>E33-G33</f>
        <v>-32.215384615384608</v>
      </c>
      <c r="K33" s="1024">
        <f>G33-E33</f>
        <v>32.215384615384608</v>
      </c>
      <c r="L33" s="1024">
        <f>E33-F33</f>
        <v>7.684615384615384</v>
      </c>
      <c r="M33" s="1024">
        <f>F33-E33</f>
        <v>-7.684615384615384</v>
      </c>
      <c r="N33" s="92" t="str">
        <f>IF(AND((E33&gt;26),(E33&lt;=(206))),"Warm","Cool")</f>
        <v>Cool</v>
      </c>
      <c r="O33" s="92" t="str">
        <f>IF(IF(AND((E33&gt;26),(E33&lt;=(206))),"Warm","Cool")="Cool",IF((G33-F33)&gt;47.15,"여름","겨울"),IF((G33-F33)&gt;47.15,"봄","가을"))</f>
        <v>겨울</v>
      </c>
      <c r="P33" s="92" t="str">
        <f>IF(IF(AND((E33&gt;26),(E33&lt;=(206))),"Warm","Cool")="Cool",IF(IF(IF(AND((E33&gt;26),(E33&lt;=(206))),"Warm","Cool")="Cool",IF((G33-F33)&gt;47.15,"여름","겨울"),IF((G33-F33)&gt;43.15,"봄","가을"))="여름",IF((G33-F33)&gt;60.8,"Light","Mute"),IF((G33-F33)&gt;23.58,"Bright","Deep")),IF(IF(IF(AND((E33&gt;26),(E33&lt;=(206))),"Warm","Cool")="Cool",IF((G33-F33)&gt;47.15,"여름","겨울"),IF((G33-F33)&gt;43.15,"봄","가을"))="봄",IF(F33&gt;32.47,"Bright","Light"),IF(F33&gt;32.47,"Deep","Mute")))</f>
        <v>Bright</v>
      </c>
    </row>
    <row r="34" spans="1:16" x14ac:dyDescent="0.4">
      <c r="A34" s="99" t="s">
        <v>255</v>
      </c>
      <c r="B34" s="99">
        <v>5</v>
      </c>
      <c r="C34" s="1555">
        <v>1.5</v>
      </c>
      <c r="D34" s="1055" t="s">
        <v>495</v>
      </c>
      <c r="E34" s="1445">
        <v>25.384615384615383</v>
      </c>
      <c r="F34" s="162">
        <v>17.7</v>
      </c>
      <c r="G34" s="162">
        <v>57.599999999999994</v>
      </c>
      <c r="H34" s="1024">
        <f>F34-G34</f>
        <v>-39.899999999999991</v>
      </c>
      <c r="I34" s="1024">
        <f>G34-F34</f>
        <v>39.899999999999991</v>
      </c>
      <c r="J34" s="1024">
        <f>E34-G34</f>
        <v>-32.215384615384608</v>
      </c>
      <c r="K34" s="1024">
        <f>G34-E34</f>
        <v>32.215384615384608</v>
      </c>
      <c r="L34" s="1024">
        <f>E34-F34</f>
        <v>7.684615384615384</v>
      </c>
      <c r="M34" s="1024">
        <f>F34-E34</f>
        <v>-7.684615384615384</v>
      </c>
      <c r="N34" s="92" t="str">
        <f>IF(AND((E34&gt;26),(E34&lt;=(206))),"Warm","Cool")</f>
        <v>Cool</v>
      </c>
      <c r="O34" s="92" t="str">
        <f>IF(IF(AND((E34&gt;26),(E34&lt;=(206))),"Warm","Cool")="Cool",IF((G34-F34)&gt;47.15,"여름","겨울"),IF((G34-F34)&gt;47.15,"봄","가을"))</f>
        <v>겨울</v>
      </c>
      <c r="P34" s="92" t="str">
        <f>IF(IF(AND((E34&gt;26),(E34&lt;=(206))),"Warm","Cool")="Cool",IF(IF(IF(AND((E34&gt;26),(E34&lt;=(206))),"Warm","Cool")="Cool",IF((G34-F34)&gt;47.15,"여름","겨울"),IF((G34-F34)&gt;43.15,"봄","가을"))="여름",IF((G34-F34)&gt;60.8,"Light","Mute"),IF((G34-F34)&gt;23.58,"Bright","Deep")),IF(IF(IF(AND((E34&gt;26),(E34&lt;=(206))),"Warm","Cool")="Cool",IF((G34-F34)&gt;47.15,"여름","겨울"),IF((G34-F34)&gt;43.15,"봄","가을"))="봄",IF(F34&gt;32.47,"Bright","Light"),IF(F34&gt;32.47,"Deep","Mute")))</f>
        <v>Bright</v>
      </c>
    </row>
    <row r="35" spans="1:16" x14ac:dyDescent="0.4">
      <c r="A35" s="99" t="s">
        <v>255</v>
      </c>
      <c r="B35" s="99">
        <v>3.5</v>
      </c>
      <c r="C35" s="1555">
        <v>5</v>
      </c>
      <c r="D35" s="1056" t="s">
        <v>495</v>
      </c>
      <c r="E35" s="1438">
        <v>25.263157894736842</v>
      </c>
      <c r="F35" s="251">
        <v>38.5</v>
      </c>
      <c r="G35" s="251">
        <v>57.999999999999993</v>
      </c>
      <c r="H35" s="1024">
        <f>F35-G35</f>
        <v>-19.499999999999993</v>
      </c>
      <c r="I35" s="1024">
        <f>G35-F35</f>
        <v>19.499999999999993</v>
      </c>
      <c r="J35" s="1024">
        <f>E35-G35</f>
        <v>-32.73684210526315</v>
      </c>
      <c r="K35" s="1024">
        <f>G35-E35</f>
        <v>32.73684210526315</v>
      </c>
      <c r="L35" s="1024">
        <f>E35-F35</f>
        <v>-13.236842105263158</v>
      </c>
      <c r="M35" s="1024">
        <f>F35-E35</f>
        <v>13.236842105263158</v>
      </c>
      <c r="N35" s="92" t="str">
        <f>IF(AND((E35&gt;26),(E35&lt;=(206))),"Warm","Cool")</f>
        <v>Cool</v>
      </c>
      <c r="O35" s="92" t="str">
        <f>IF(IF(AND((E35&gt;26),(E35&lt;=(206))),"Warm","Cool")="Cool",IF((G35-F35)&gt;47.15,"여름","겨울"),IF((G35-F35)&gt;47.15,"봄","가을"))</f>
        <v>겨울</v>
      </c>
      <c r="P35" s="92" t="str">
        <f>IF(IF(AND((E35&gt;26),(E35&lt;=(206))),"Warm","Cool")="Cool",IF(IF(IF(AND((E35&gt;26),(E35&lt;=(206))),"Warm","Cool")="Cool",IF((G35-F35)&gt;47.15,"여름","겨울"),IF((G35-F35)&gt;43.15,"봄","가을"))="여름",IF((G35-F35)&gt;60.8,"Light","Mute"),IF((G35-F35)&gt;23.58,"Bright","Deep")),IF(IF(IF(AND((E35&gt;26),(E35&lt;=(206))),"Warm","Cool")="Cool",IF((G35-F35)&gt;47.15,"여름","겨울"),IF((G35-F35)&gt;43.15,"봄","가을"))="봄",IF(F35&gt;32.47,"Bright","Light"),IF(F35&gt;32.47,"Deep","Mute")))</f>
        <v>Deep</v>
      </c>
    </row>
    <row r="36" spans="1:16" x14ac:dyDescent="0.4">
      <c r="A36" s="99" t="s">
        <v>255</v>
      </c>
      <c r="B36" s="99">
        <v>4.5</v>
      </c>
      <c r="C36" s="1555">
        <v>3.5</v>
      </c>
      <c r="D36" s="1056" t="s">
        <v>495</v>
      </c>
      <c r="E36" s="1438">
        <v>25.263157894736842</v>
      </c>
      <c r="F36" s="251">
        <v>38.5</v>
      </c>
      <c r="G36" s="251">
        <v>57.999999999999993</v>
      </c>
      <c r="H36" s="1024">
        <f>F36-G36</f>
        <v>-19.499999999999993</v>
      </c>
      <c r="I36" s="1024">
        <f>G36-F36</f>
        <v>19.499999999999993</v>
      </c>
      <c r="J36" s="1024">
        <f>E36-G36</f>
        <v>-32.73684210526315</v>
      </c>
      <c r="K36" s="1024">
        <f>G36-E36</f>
        <v>32.73684210526315</v>
      </c>
      <c r="L36" s="1024">
        <f>E36-F36</f>
        <v>-13.236842105263158</v>
      </c>
      <c r="M36" s="1024">
        <f>F36-E36</f>
        <v>13.236842105263158</v>
      </c>
      <c r="N36" s="92" t="str">
        <f>IF(AND((E36&gt;26),(E36&lt;=(206))),"Warm","Cool")</f>
        <v>Cool</v>
      </c>
      <c r="O36" s="92" t="str">
        <f>IF(IF(AND((E36&gt;26),(E36&lt;=(206))),"Warm","Cool")="Cool",IF((G36-F36)&gt;47.15,"여름","겨울"),IF((G36-F36)&gt;47.15,"봄","가을"))</f>
        <v>겨울</v>
      </c>
      <c r="P36" s="92" t="str">
        <f>IF(IF(AND((E36&gt;26),(E36&lt;=(206))),"Warm","Cool")="Cool",IF(IF(IF(AND((E36&gt;26),(E36&lt;=(206))),"Warm","Cool")="Cool",IF((G36-F36)&gt;47.15,"여름","겨울"),IF((G36-F36)&gt;43.15,"봄","가을"))="여름",IF((G36-F36)&gt;60.8,"Light","Mute"),IF((G36-F36)&gt;23.58,"Bright","Deep")),IF(IF(IF(AND((E36&gt;26),(E36&lt;=(206))),"Warm","Cool")="Cool",IF((G36-F36)&gt;47.15,"여름","겨울"),IF((G36-F36)&gt;43.15,"봄","가을"))="봄",IF(F36&gt;32.47,"Bright","Light"),IF(F36&gt;32.47,"Deep","Mute")))</f>
        <v>Deep</v>
      </c>
    </row>
    <row r="37" spans="1:16" x14ac:dyDescent="0.4">
      <c r="A37" s="99" t="s">
        <v>255</v>
      </c>
      <c r="B37" s="99">
        <v>4</v>
      </c>
      <c r="C37" s="1555">
        <v>5</v>
      </c>
      <c r="D37" s="1059" t="s">
        <v>495</v>
      </c>
      <c r="E37" s="1455">
        <v>25.846153846153847</v>
      </c>
      <c r="F37" s="262">
        <v>43</v>
      </c>
      <c r="G37" s="262">
        <v>59.199999999999996</v>
      </c>
      <c r="H37" s="1024">
        <f>F37-G37</f>
        <v>-16.199999999999996</v>
      </c>
      <c r="I37" s="1024">
        <f>G37-F37</f>
        <v>16.199999999999996</v>
      </c>
      <c r="J37" s="1024">
        <f>E37-G37</f>
        <v>-33.353846153846149</v>
      </c>
      <c r="K37" s="1024">
        <f>G37-E37</f>
        <v>33.353846153846149</v>
      </c>
      <c r="L37" s="1024">
        <f>E37-F37</f>
        <v>-17.153846153846153</v>
      </c>
      <c r="M37" s="1024">
        <f>F37-E37</f>
        <v>17.153846153846153</v>
      </c>
      <c r="N37" s="92" t="str">
        <f>IF(AND((E37&gt;26),(E37&lt;=(206))),"Warm","Cool")</f>
        <v>Cool</v>
      </c>
      <c r="O37" s="92" t="str">
        <f>IF(IF(AND((E37&gt;26),(E37&lt;=(206))),"Warm","Cool")="Cool",IF((G37-F37)&gt;47.15,"여름","겨울"),IF((G37-F37)&gt;47.15,"봄","가을"))</f>
        <v>겨울</v>
      </c>
      <c r="P37" s="92" t="str">
        <f>IF(IF(AND((E37&gt;26),(E37&lt;=(206))),"Warm","Cool")="Cool",IF(IF(IF(AND((E37&gt;26),(E37&lt;=(206))),"Warm","Cool")="Cool",IF((G37-F37)&gt;47.15,"여름","겨울"),IF((G37-F37)&gt;43.15,"봄","가을"))="여름",IF((G37-F37)&gt;60.8,"Light","Mute"),IF((G37-F37)&gt;23.58,"Bright","Deep")),IF(IF(IF(AND((E37&gt;26),(E37&lt;=(206))),"Warm","Cool")="Cool",IF((G37-F37)&gt;47.15,"여름","겨울"),IF((G37-F37)&gt;43.15,"봄","가을"))="봄",IF(F37&gt;32.47,"Bright","Light"),IF(F37&gt;32.47,"Deep","Mute")))</f>
        <v>Deep</v>
      </c>
    </row>
    <row r="38" spans="1:16" x14ac:dyDescent="0.4">
      <c r="A38" s="99" t="s">
        <v>255</v>
      </c>
      <c r="B38" s="99">
        <v>2</v>
      </c>
      <c r="C38" s="1555">
        <v>5.5</v>
      </c>
      <c r="D38" s="1060" t="s">
        <v>495</v>
      </c>
      <c r="E38" s="1430">
        <v>24.705882352941178</v>
      </c>
      <c r="F38" s="211">
        <v>22.5</v>
      </c>
      <c r="G38" s="211">
        <v>59.199999999999996</v>
      </c>
      <c r="H38" s="1024">
        <f>F38-G38</f>
        <v>-36.699999999999996</v>
      </c>
      <c r="I38" s="1024">
        <f>G38-F38</f>
        <v>36.699999999999996</v>
      </c>
      <c r="J38" s="1024">
        <f>E38-G38</f>
        <v>-34.494117647058815</v>
      </c>
      <c r="K38" s="1024">
        <f>G38-E38</f>
        <v>34.494117647058815</v>
      </c>
      <c r="L38" s="1024">
        <f>E38-F38</f>
        <v>2.2058823529411775</v>
      </c>
      <c r="M38" s="1024">
        <f>F38-E38</f>
        <v>-2.2058823529411775</v>
      </c>
      <c r="N38" s="92" t="str">
        <f>IF(AND((E38&gt;26),(E38&lt;=(206))),"Warm","Cool")</f>
        <v>Cool</v>
      </c>
      <c r="O38" s="92" t="str">
        <f>IF(IF(AND((E38&gt;26),(E38&lt;=(206))),"Warm","Cool")="Cool",IF((G38-F38)&gt;47.15,"여름","겨울"),IF((G38-F38)&gt;47.15,"봄","가을"))</f>
        <v>겨울</v>
      </c>
      <c r="P38" s="92" t="str">
        <f>IF(IF(AND((E38&gt;26),(E38&lt;=(206))),"Warm","Cool")="Cool",IF(IF(IF(AND((E38&gt;26),(E38&lt;=(206))),"Warm","Cool")="Cool",IF((G38-F38)&gt;47.15,"여름","겨울"),IF((G38-F38)&gt;43.15,"봄","가을"))="여름",IF((G38-F38)&gt;60.8,"Light","Mute"),IF((G38-F38)&gt;23.58,"Bright","Deep")),IF(IF(IF(AND((E38&gt;26),(E38&lt;=(206))),"Warm","Cool")="Cool",IF((G38-F38)&gt;47.15,"여름","겨울"),IF((G38-F38)&gt;43.15,"봄","가을"))="봄",IF(F38&gt;32.47,"Bright","Light"),IF(F38&gt;32.47,"Deep","Mute")))</f>
        <v>Bright</v>
      </c>
    </row>
    <row r="39" spans="1:16" x14ac:dyDescent="0.4">
      <c r="A39" s="99" t="s">
        <v>255</v>
      </c>
      <c r="B39" s="99">
        <v>5</v>
      </c>
      <c r="C39" s="1555">
        <v>2</v>
      </c>
      <c r="D39" s="1060" t="s">
        <v>495</v>
      </c>
      <c r="E39" s="1430">
        <v>24.705882352941178</v>
      </c>
      <c r="F39" s="211">
        <v>22.5</v>
      </c>
      <c r="G39" s="211">
        <v>59.199999999999996</v>
      </c>
      <c r="H39" s="1024">
        <f>F39-G39</f>
        <v>-36.699999999999996</v>
      </c>
      <c r="I39" s="1024">
        <f>G39-F39</f>
        <v>36.699999999999996</v>
      </c>
      <c r="J39" s="1024">
        <f>E39-G39</f>
        <v>-34.494117647058815</v>
      </c>
      <c r="K39" s="1024">
        <f>G39-E39</f>
        <v>34.494117647058815</v>
      </c>
      <c r="L39" s="1024">
        <f>E39-F39</f>
        <v>2.2058823529411775</v>
      </c>
      <c r="M39" s="1024">
        <f>F39-E39</f>
        <v>-2.2058823529411775</v>
      </c>
      <c r="N39" s="92" t="str">
        <f>IF(AND((E39&gt;26),(E39&lt;=(206))),"Warm","Cool")</f>
        <v>Cool</v>
      </c>
      <c r="O39" s="92" t="str">
        <f>IF(IF(AND((E39&gt;26),(E39&lt;=(206))),"Warm","Cool")="Cool",IF((G39-F39)&gt;47.15,"여름","겨울"),IF((G39-F39)&gt;47.15,"봄","가을"))</f>
        <v>겨울</v>
      </c>
      <c r="P39" s="92" t="str">
        <f>IF(IF(AND((E39&gt;26),(E39&lt;=(206))),"Warm","Cool")="Cool",IF(IF(IF(AND((E39&gt;26),(E39&lt;=(206))),"Warm","Cool")="Cool",IF((G39-F39)&gt;47.15,"여름","겨울"),IF((G39-F39)&gt;43.15,"봄","가을"))="여름",IF((G39-F39)&gt;60.8,"Light","Mute"),IF((G39-F39)&gt;23.58,"Bright","Deep")),IF(IF(IF(AND((E39&gt;26),(E39&lt;=(206))),"Warm","Cool")="Cool",IF((G39-F39)&gt;47.15,"여름","겨울"),IF((G39-F39)&gt;43.15,"봄","가을"))="봄",IF(F39&gt;32.47,"Bright","Light"),IF(F39&gt;32.47,"Deep","Mute")))</f>
        <v>Bright</v>
      </c>
    </row>
    <row r="40" spans="1:16" x14ac:dyDescent="0.4">
      <c r="A40" s="99" t="s">
        <v>255</v>
      </c>
      <c r="B40" s="99">
        <v>2.5</v>
      </c>
      <c r="C40" s="1555">
        <v>5.5</v>
      </c>
      <c r="D40" s="1063" t="s">
        <v>495</v>
      </c>
      <c r="E40" s="1452">
        <v>25.714285714285715</v>
      </c>
      <c r="F40" s="253">
        <v>27.3</v>
      </c>
      <c r="G40" s="253">
        <v>60.4</v>
      </c>
      <c r="H40" s="1024">
        <f>F40-G40</f>
        <v>-33.099999999999994</v>
      </c>
      <c r="I40" s="1024">
        <f>G40-F40</f>
        <v>33.099999999999994</v>
      </c>
      <c r="J40" s="1024">
        <f>E40-G40</f>
        <v>-34.685714285714283</v>
      </c>
      <c r="K40" s="1024">
        <f>G40-E40</f>
        <v>34.685714285714283</v>
      </c>
      <c r="L40" s="1024">
        <f>E40-F40</f>
        <v>-1.5857142857142854</v>
      </c>
      <c r="M40" s="1024">
        <f>F40-E40</f>
        <v>1.5857142857142854</v>
      </c>
      <c r="N40" s="92" t="str">
        <f>IF(AND((E40&gt;26),(E40&lt;=(206))),"Warm","Cool")</f>
        <v>Cool</v>
      </c>
      <c r="O40" s="92" t="str">
        <f>IF(IF(AND((E40&gt;26),(E40&lt;=(206))),"Warm","Cool")="Cool",IF((G40-F40)&gt;47.15,"여름","겨울"),IF((G40-F40)&gt;47.15,"봄","가을"))</f>
        <v>겨울</v>
      </c>
      <c r="P40" s="92" t="str">
        <f>IF(IF(AND((E40&gt;26),(E40&lt;=(206))),"Warm","Cool")="Cool",IF(IF(IF(AND((E40&gt;26),(E40&lt;=(206))),"Warm","Cool")="Cool",IF((G40-F40)&gt;47.15,"여름","겨울"),IF((G40-F40)&gt;43.15,"봄","가을"))="여름",IF((G40-F40)&gt;60.8,"Light","Mute"),IF((G40-F40)&gt;23.58,"Bright","Deep")),IF(IF(IF(AND((E40&gt;26),(E40&lt;=(206))),"Warm","Cool")="Cool",IF((G40-F40)&gt;47.15,"여름","겨울"),IF((G40-F40)&gt;43.15,"봄","가을"))="봄",IF(F40&gt;32.47,"Bright","Light"),IF(F40&gt;32.47,"Deep","Mute")))</f>
        <v>Bright</v>
      </c>
    </row>
    <row r="41" spans="1:16" x14ac:dyDescent="0.4">
      <c r="A41" s="99" t="s">
        <v>255</v>
      </c>
      <c r="B41" s="99">
        <v>5</v>
      </c>
      <c r="C41" s="1555">
        <v>2.5</v>
      </c>
      <c r="D41" s="1063" t="s">
        <v>495</v>
      </c>
      <c r="E41" s="1452">
        <v>25.714285714285715</v>
      </c>
      <c r="F41" s="253">
        <v>27.3</v>
      </c>
      <c r="G41" s="253">
        <v>60.4</v>
      </c>
      <c r="H41" s="1024">
        <f>F41-G41</f>
        <v>-33.099999999999994</v>
      </c>
      <c r="I41" s="1024">
        <f>G41-F41</f>
        <v>33.099999999999994</v>
      </c>
      <c r="J41" s="1024">
        <f>E41-G41</f>
        <v>-34.685714285714283</v>
      </c>
      <c r="K41" s="1024">
        <f>G41-E41</f>
        <v>34.685714285714283</v>
      </c>
      <c r="L41" s="1024">
        <f>E41-F41</f>
        <v>-1.5857142857142854</v>
      </c>
      <c r="M41" s="1024">
        <f>F41-E41</f>
        <v>1.5857142857142854</v>
      </c>
      <c r="N41" s="92" t="str">
        <f>IF(AND((E41&gt;26),(E41&lt;=(206))),"Warm","Cool")</f>
        <v>Cool</v>
      </c>
      <c r="O41" s="92" t="str">
        <f>IF(IF(AND((E41&gt;26),(E41&lt;=(206))),"Warm","Cool")="Cool",IF((G41-F41)&gt;47.15,"여름","겨울"),IF((G41-F41)&gt;47.15,"봄","가을"))</f>
        <v>겨울</v>
      </c>
      <c r="P41" s="92" t="str">
        <f>IF(IF(AND((E41&gt;26),(E41&lt;=(206))),"Warm","Cool")="Cool",IF(IF(IF(AND((E41&gt;26),(E41&lt;=(206))),"Warm","Cool")="Cool",IF((G41-F41)&gt;47.15,"여름","겨울"),IF((G41-F41)&gt;43.15,"봄","가을"))="여름",IF((G41-F41)&gt;60.8,"Light","Mute"),IF((G41-F41)&gt;23.58,"Bright","Deep")),IF(IF(IF(AND((E41&gt;26),(E41&lt;=(206))),"Warm","Cool")="Cool",IF((G41-F41)&gt;47.15,"여름","겨울"),IF((G41-F41)&gt;43.15,"봄","가을"))="봄",IF(F41&gt;32.47,"Bright","Light"),IF(F41&gt;32.47,"Deep","Mute")))</f>
        <v>Bright</v>
      </c>
    </row>
    <row r="42" spans="1:16" x14ac:dyDescent="0.4">
      <c r="A42" s="99" t="s">
        <v>255</v>
      </c>
      <c r="B42" s="99">
        <v>1</v>
      </c>
      <c r="C42" s="1555">
        <v>5.5</v>
      </c>
      <c r="D42" s="1051" t="s">
        <v>495</v>
      </c>
      <c r="E42" s="1401">
        <v>21.176470588235293</v>
      </c>
      <c r="F42" s="111">
        <v>11.899999999999999</v>
      </c>
      <c r="G42" s="111">
        <v>56.100000000000009</v>
      </c>
      <c r="H42" s="1024">
        <f>F42-G42</f>
        <v>-44.20000000000001</v>
      </c>
      <c r="I42" s="1024">
        <f>G42-F42</f>
        <v>44.20000000000001</v>
      </c>
      <c r="J42" s="1024">
        <f>E42-G42</f>
        <v>-34.923529411764719</v>
      </c>
      <c r="K42" s="1024">
        <f>G42-E42</f>
        <v>34.923529411764719</v>
      </c>
      <c r="L42" s="1024">
        <f>E42-F42</f>
        <v>9.2764705882352949</v>
      </c>
      <c r="M42" s="1024">
        <f>F42-E42</f>
        <v>-9.2764705882352949</v>
      </c>
      <c r="N42" s="92" t="str">
        <f>IF(AND((E42&gt;26),(E42&lt;=(206))),"Warm","Cool")</f>
        <v>Cool</v>
      </c>
      <c r="O42" s="92" t="str">
        <f>IF(IF(AND((E42&gt;26),(E42&lt;=(206))),"Warm","Cool")="Cool",IF((G42-F42)&gt;47.15,"여름","겨울"),IF((G42-F42)&gt;47.15,"봄","가을"))</f>
        <v>겨울</v>
      </c>
      <c r="P42" s="92" t="str">
        <f>IF(IF(AND((E42&gt;26),(E42&lt;=(206))),"Warm","Cool")="Cool",IF(IF(IF(AND((E42&gt;26),(E42&lt;=(206))),"Warm","Cool")="Cool",IF((G42-F42)&gt;47.15,"여름","겨울"),IF((G42-F42)&gt;43.15,"봄","가을"))="여름",IF((G42-F42)&gt;60.8,"Light","Mute"),IF((G42-F42)&gt;23.58,"Bright","Deep")),IF(IF(IF(AND((E42&gt;26),(E42&lt;=(206))),"Warm","Cool")="Cool",IF((G42-F42)&gt;47.15,"여름","겨울"),IF((G42-F42)&gt;43.15,"봄","가을"))="봄",IF(F42&gt;32.47,"Bright","Light"),IF(F42&gt;32.47,"Deep","Mute")))</f>
        <v>Bright</v>
      </c>
    </row>
    <row r="43" spans="1:16" x14ac:dyDescent="0.4">
      <c r="A43" s="99" t="s">
        <v>255</v>
      </c>
      <c r="B43" s="99">
        <v>5</v>
      </c>
      <c r="C43" s="1555">
        <v>1</v>
      </c>
      <c r="D43" s="1051" t="s">
        <v>495</v>
      </c>
      <c r="E43" s="1401">
        <v>21.176470588235293</v>
      </c>
      <c r="F43" s="111">
        <v>11.899999999999999</v>
      </c>
      <c r="G43" s="111">
        <v>56.100000000000009</v>
      </c>
      <c r="H43" s="1024">
        <f>F43-G43</f>
        <v>-44.20000000000001</v>
      </c>
      <c r="I43" s="1024">
        <f>G43-F43</f>
        <v>44.20000000000001</v>
      </c>
      <c r="J43" s="1024">
        <f>E43-G43</f>
        <v>-34.923529411764719</v>
      </c>
      <c r="K43" s="1024">
        <f>G43-E43</f>
        <v>34.923529411764719</v>
      </c>
      <c r="L43" s="1024">
        <f>E43-F43</f>
        <v>9.2764705882352949</v>
      </c>
      <c r="M43" s="1024">
        <f>F43-E43</f>
        <v>-9.2764705882352949</v>
      </c>
      <c r="N43" s="92" t="str">
        <f>IF(AND((E43&gt;26),(E43&lt;=(206))),"Warm","Cool")</f>
        <v>Cool</v>
      </c>
      <c r="O43" s="92" t="str">
        <f>IF(IF(AND((E43&gt;26),(E43&lt;=(206))),"Warm","Cool")="Cool",IF((G43-F43)&gt;47.15,"여름","겨울"),IF((G43-F43)&gt;47.15,"봄","가을"))</f>
        <v>겨울</v>
      </c>
      <c r="P43" s="92" t="str">
        <f>IF(IF(AND((E43&gt;26),(E43&lt;=(206))),"Warm","Cool")="Cool",IF(IF(IF(AND((E43&gt;26),(E43&lt;=(206))),"Warm","Cool")="Cool",IF((G43-F43)&gt;47.15,"여름","겨울"),IF((G43-F43)&gt;43.15,"봄","가을"))="여름",IF((G43-F43)&gt;60.8,"Light","Mute"),IF((G43-F43)&gt;23.58,"Bright","Deep")),IF(IF(IF(AND((E43&gt;26),(E43&lt;=(206))),"Warm","Cool")="Cool",IF((G43-F43)&gt;47.15,"여름","겨울"),IF((G43-F43)&gt;43.15,"봄","가을"))="봄",IF(F43&gt;32.47,"Bright","Light"),IF(F43&gt;32.47,"Deep","Mute")))</f>
        <v>Bright</v>
      </c>
    </row>
    <row r="44" spans="1:16" x14ac:dyDescent="0.4">
      <c r="A44" s="99" t="s">
        <v>255</v>
      </c>
      <c r="B44" s="99">
        <v>3</v>
      </c>
      <c r="C44" s="1555">
        <v>5.5</v>
      </c>
      <c r="D44" s="1066" t="s">
        <v>495</v>
      </c>
      <c r="E44" s="1436">
        <v>25.2</v>
      </c>
      <c r="F44" s="283">
        <v>31.6</v>
      </c>
      <c r="G44" s="283">
        <v>62</v>
      </c>
      <c r="H44" s="1024">
        <f>F44-G44</f>
        <v>-30.4</v>
      </c>
      <c r="I44" s="1024">
        <f>G44-F44</f>
        <v>30.4</v>
      </c>
      <c r="J44" s="1024">
        <f>E44-G44</f>
        <v>-36.799999999999997</v>
      </c>
      <c r="K44" s="1024">
        <f>G44-E44</f>
        <v>36.799999999999997</v>
      </c>
      <c r="L44" s="1024">
        <f>E44-F44</f>
        <v>-6.4000000000000021</v>
      </c>
      <c r="M44" s="1024">
        <f>F44-E44</f>
        <v>6.4000000000000021</v>
      </c>
      <c r="N44" s="92" t="str">
        <f>IF(AND((E44&gt;26),(E44&lt;=(206))),"Warm","Cool")</f>
        <v>Cool</v>
      </c>
      <c r="O44" s="92" t="str">
        <f>IF(IF(AND((E44&gt;26),(E44&lt;=(206))),"Warm","Cool")="Cool",IF((G44-F44)&gt;47.15,"여름","겨울"),IF((G44-F44)&gt;47.15,"봄","가을"))</f>
        <v>겨울</v>
      </c>
      <c r="P44" s="92" t="str">
        <f>IF(IF(AND((E44&gt;26),(E44&lt;=(206))),"Warm","Cool")="Cool",IF(IF(IF(AND((E44&gt;26),(E44&lt;=(206))),"Warm","Cool")="Cool",IF((G44-F44)&gt;47.15,"여름","겨울"),IF((G44-F44)&gt;43.15,"봄","가을"))="여름",IF((G44-F44)&gt;60.8,"Light","Mute"),IF((G44-F44)&gt;23.58,"Bright","Deep")),IF(IF(IF(AND((E44&gt;26),(E44&lt;=(206))),"Warm","Cool")="Cool",IF((G44-F44)&gt;47.15,"여름","겨울"),IF((G44-F44)&gt;43.15,"봄","가을"))="봄",IF(F44&gt;32.47,"Bright","Light"),IF(F44&gt;32.47,"Deep","Mute")))</f>
        <v>Bright</v>
      </c>
    </row>
    <row r="45" spans="1:16" x14ac:dyDescent="0.4">
      <c r="A45" s="99" t="s">
        <v>255</v>
      </c>
      <c r="B45" s="99">
        <v>5</v>
      </c>
      <c r="C45" s="1555">
        <v>3</v>
      </c>
      <c r="D45" s="1066" t="s">
        <v>495</v>
      </c>
      <c r="E45" s="1436">
        <v>25.2</v>
      </c>
      <c r="F45" s="283">
        <v>31.6</v>
      </c>
      <c r="G45" s="283">
        <v>62</v>
      </c>
      <c r="H45" s="1024">
        <f>F45-G45</f>
        <v>-30.4</v>
      </c>
      <c r="I45" s="1024">
        <f>G45-F45</f>
        <v>30.4</v>
      </c>
      <c r="J45" s="1024">
        <f>E45-G45</f>
        <v>-36.799999999999997</v>
      </c>
      <c r="K45" s="1024">
        <f>G45-E45</f>
        <v>36.799999999999997</v>
      </c>
      <c r="L45" s="1024">
        <f>E45-F45</f>
        <v>-6.4000000000000021</v>
      </c>
      <c r="M45" s="1024">
        <f>F45-E45</f>
        <v>6.4000000000000021</v>
      </c>
      <c r="N45" s="92" t="str">
        <f>IF(AND((E45&gt;26),(E45&lt;=(206))),"Warm","Cool")</f>
        <v>Cool</v>
      </c>
      <c r="O45" s="92" t="str">
        <f>IF(IF(AND((E45&gt;26),(E45&lt;=(206))),"Warm","Cool")="Cool",IF((G45-F45)&gt;47.15,"여름","겨울"),IF((G45-F45)&gt;47.15,"봄","가을"))</f>
        <v>겨울</v>
      </c>
      <c r="P45" s="92" t="str">
        <f>IF(IF(AND((E45&gt;26),(E45&lt;=(206))),"Warm","Cool")="Cool",IF(IF(IF(AND((E45&gt;26),(E45&lt;=(206))),"Warm","Cool")="Cool",IF((G45-F45)&gt;47.15,"여름","겨울"),IF((G45-F45)&gt;43.15,"봄","가을"))="여름",IF((G45-F45)&gt;60.8,"Light","Mute"),IF((G45-F45)&gt;23.58,"Bright","Deep")),IF(IF(IF(AND((E45&gt;26),(E45&lt;=(206))),"Warm","Cool")="Cool",IF((G45-F45)&gt;47.15,"여름","겨울"),IF((G45-F45)&gt;43.15,"봄","가을"))="봄",IF(F45&gt;32.47,"Bright","Light"),IF(F45&gt;32.47,"Deep","Mute")))</f>
        <v>Bright</v>
      </c>
    </row>
    <row r="46" spans="1:16" x14ac:dyDescent="0.4">
      <c r="A46" s="99" t="s">
        <v>255</v>
      </c>
      <c r="B46" s="99">
        <v>3.5</v>
      </c>
      <c r="C46" s="1555">
        <v>5.5</v>
      </c>
      <c r="D46" s="1069" t="s">
        <v>495</v>
      </c>
      <c r="E46" s="1457">
        <v>25.862068965517242</v>
      </c>
      <c r="F46" s="292">
        <v>36</v>
      </c>
      <c r="G46" s="292">
        <v>63.1</v>
      </c>
      <c r="H46" s="1024">
        <f>F46-G46</f>
        <v>-27.1</v>
      </c>
      <c r="I46" s="1024">
        <f>G46-F46</f>
        <v>27.1</v>
      </c>
      <c r="J46" s="1024">
        <f>E46-G46</f>
        <v>-37.237931034482756</v>
      </c>
      <c r="K46" s="1024">
        <f>G46-E46</f>
        <v>37.237931034482756</v>
      </c>
      <c r="L46" s="1024">
        <f>E46-F46</f>
        <v>-10.137931034482758</v>
      </c>
      <c r="M46" s="1024">
        <f>F46-E46</f>
        <v>10.137931034482758</v>
      </c>
      <c r="N46" s="92" t="str">
        <f>IF(AND((E46&gt;26),(E46&lt;=(206))),"Warm","Cool")</f>
        <v>Cool</v>
      </c>
      <c r="O46" s="92" t="str">
        <f>IF(IF(AND((E46&gt;26),(E46&lt;=(206))),"Warm","Cool")="Cool",IF((G46-F46)&gt;47.15,"여름","겨울"),IF((G46-F46)&gt;47.15,"봄","가을"))</f>
        <v>겨울</v>
      </c>
      <c r="P46" s="92" t="str">
        <f>IF(IF(AND((E46&gt;26),(E46&lt;=(206))),"Warm","Cool")="Cool",IF(IF(IF(AND((E46&gt;26),(E46&lt;=(206))),"Warm","Cool")="Cool",IF((G46-F46)&gt;47.15,"여름","겨울"),IF((G46-F46)&gt;43.15,"봄","가을"))="여름",IF((G46-F46)&gt;60.8,"Light","Mute"),IF((G46-F46)&gt;23.58,"Bright","Deep")),IF(IF(IF(AND((E46&gt;26),(E46&lt;=(206))),"Warm","Cool")="Cool",IF((G46-F46)&gt;47.15,"여름","겨울"),IF((G46-F46)&gt;43.15,"봄","가을"))="봄",IF(F46&gt;32.47,"Bright","Light"),IF(F46&gt;32.47,"Deep","Mute")))</f>
        <v>Bright</v>
      </c>
    </row>
    <row r="47" spans="1:16" x14ac:dyDescent="0.4">
      <c r="A47" s="99" t="s">
        <v>255</v>
      </c>
      <c r="B47" s="99">
        <v>5</v>
      </c>
      <c r="C47" s="1555">
        <v>3.5</v>
      </c>
      <c r="D47" s="1069" t="s">
        <v>495</v>
      </c>
      <c r="E47" s="1457">
        <v>25.862068965517242</v>
      </c>
      <c r="F47" s="292">
        <v>36</v>
      </c>
      <c r="G47" s="292">
        <v>63.1</v>
      </c>
      <c r="H47" s="1024">
        <f>F47-G47</f>
        <v>-27.1</v>
      </c>
      <c r="I47" s="1024">
        <f>G47-F47</f>
        <v>27.1</v>
      </c>
      <c r="J47" s="1024">
        <f>E47-G47</f>
        <v>-37.237931034482756</v>
      </c>
      <c r="K47" s="1024">
        <f>G47-E47</f>
        <v>37.237931034482756</v>
      </c>
      <c r="L47" s="1024">
        <f>E47-F47</f>
        <v>-10.137931034482758</v>
      </c>
      <c r="M47" s="1024">
        <f>F47-E47</f>
        <v>10.137931034482758</v>
      </c>
      <c r="N47" s="92" t="str">
        <f>IF(AND((E47&gt;26),(E47&lt;=(206))),"Warm","Cool")</f>
        <v>Cool</v>
      </c>
      <c r="O47" s="92" t="str">
        <f>IF(IF(AND((E47&gt;26),(E47&lt;=(206))),"Warm","Cool")="Cool",IF((G47-F47)&gt;47.15,"여름","겨울"),IF((G47-F47)&gt;47.15,"봄","가을"))</f>
        <v>겨울</v>
      </c>
      <c r="P47" s="92" t="str">
        <f>IF(IF(AND((E47&gt;26),(E47&lt;=(206))),"Warm","Cool")="Cool",IF(IF(IF(AND((E47&gt;26),(E47&lt;=(206))),"Warm","Cool")="Cool",IF((G47-F47)&gt;47.15,"여름","겨울"),IF((G47-F47)&gt;43.15,"봄","가을"))="여름",IF((G47-F47)&gt;60.8,"Light","Mute"),IF((G47-F47)&gt;23.58,"Bright","Deep")),IF(IF(IF(AND((E47&gt;26),(E47&lt;=(206))),"Warm","Cool")="Cool",IF((G47-F47)&gt;47.15,"여름","겨울"),IF((G47-F47)&gt;43.15,"봄","가을"))="봄",IF(F47&gt;32.47,"Bright","Light"),IF(F47&gt;32.47,"Deep","Mute")))</f>
        <v>Bright</v>
      </c>
    </row>
    <row r="48" spans="1:16" x14ac:dyDescent="0.4">
      <c r="A48" s="99" t="s">
        <v>255</v>
      </c>
      <c r="B48" s="99">
        <v>1</v>
      </c>
      <c r="C48" s="1555">
        <v>6</v>
      </c>
      <c r="D48" s="1064" t="s">
        <v>495</v>
      </c>
      <c r="E48" s="1412">
        <v>23.333333333333332</v>
      </c>
      <c r="F48" s="115">
        <v>11.5</v>
      </c>
      <c r="G48" s="115">
        <v>61.199999999999996</v>
      </c>
      <c r="H48" s="1024">
        <f>F48-G48</f>
        <v>-49.699999999999996</v>
      </c>
      <c r="I48" s="1024">
        <f>G48-F48</f>
        <v>49.699999999999996</v>
      </c>
      <c r="J48" s="1024">
        <f>E48-G48</f>
        <v>-37.86666666666666</v>
      </c>
      <c r="K48" s="1024">
        <f>G48-E48</f>
        <v>37.86666666666666</v>
      </c>
      <c r="L48" s="1024">
        <f>E48-F48</f>
        <v>11.833333333333332</v>
      </c>
      <c r="M48" s="1024">
        <f>F48-E48</f>
        <v>-11.833333333333332</v>
      </c>
      <c r="N48" s="92" t="str">
        <f>IF(AND((E48&gt;26),(E48&lt;=(206))),"Warm","Cool")</f>
        <v>Cool</v>
      </c>
      <c r="O48" s="92" t="str">
        <f>IF(IF(AND((E48&gt;26),(E48&lt;=(206))),"Warm","Cool")="Cool",IF((G48-F48)&gt;47.15,"여름","겨울"),IF((G48-F48)&gt;47.15,"봄","가을"))</f>
        <v>여름</v>
      </c>
      <c r="P48" s="92" t="str">
        <f>IF(IF(AND((E48&gt;26),(E48&lt;=(206))),"Warm","Cool")="Cool",IF(IF(IF(AND((E48&gt;26),(E48&lt;=(206))),"Warm","Cool")="Cool",IF((G48-F48)&gt;47.15,"여름","겨울"),IF((G48-F48)&gt;43.15,"봄","가을"))="여름",IF((G48-F48)&gt;60.8,"Light","Mute"),IF((G48-F48)&gt;23.58,"Bright","Deep")),IF(IF(IF(AND((E48&gt;26),(E48&lt;=(206))),"Warm","Cool")="Cool",IF((G48-F48)&gt;47.15,"여름","겨울"),IF((G48-F48)&gt;43.15,"봄","가을"))="봄",IF(F48&gt;32.47,"Bright","Light"),IF(F48&gt;32.47,"Deep","Mute")))</f>
        <v>Mute</v>
      </c>
    </row>
    <row r="49" spans="1:16" x14ac:dyDescent="0.4">
      <c r="A49" s="99" t="s">
        <v>255</v>
      </c>
      <c r="B49" s="99">
        <v>5.5</v>
      </c>
      <c r="C49" s="1555">
        <v>1</v>
      </c>
      <c r="D49" s="1064" t="s">
        <v>495</v>
      </c>
      <c r="E49" s="1412">
        <v>23.333333333333332</v>
      </c>
      <c r="F49" s="115">
        <v>11.5</v>
      </c>
      <c r="G49" s="115">
        <v>61.199999999999996</v>
      </c>
      <c r="H49" s="1024">
        <f>F49-G49</f>
        <v>-49.699999999999996</v>
      </c>
      <c r="I49" s="1024">
        <f>G49-F49</f>
        <v>49.699999999999996</v>
      </c>
      <c r="J49" s="1024">
        <f>E49-G49</f>
        <v>-37.86666666666666</v>
      </c>
      <c r="K49" s="1024">
        <f>G49-E49</f>
        <v>37.86666666666666</v>
      </c>
      <c r="L49" s="1024">
        <f>E49-F49</f>
        <v>11.833333333333332</v>
      </c>
      <c r="M49" s="1024">
        <f>F49-E49</f>
        <v>-11.833333333333332</v>
      </c>
      <c r="N49" s="92" t="str">
        <f>IF(AND((E49&gt;26),(E49&lt;=(206))),"Warm","Cool")</f>
        <v>Cool</v>
      </c>
      <c r="O49" s="92" t="str">
        <f>IF(IF(AND((E49&gt;26),(E49&lt;=(206))),"Warm","Cool")="Cool",IF((G49-F49)&gt;47.15,"여름","겨울"),IF((G49-F49)&gt;47.15,"봄","가을"))</f>
        <v>여름</v>
      </c>
      <c r="P49" s="92" t="str">
        <f>IF(IF(AND((E49&gt;26),(E49&lt;=(206))),"Warm","Cool")="Cool",IF(IF(IF(AND((E49&gt;26),(E49&lt;=(206))),"Warm","Cool")="Cool",IF((G49-F49)&gt;47.15,"여름","겨울"),IF((G49-F49)&gt;43.15,"봄","가을"))="여름",IF((G49-F49)&gt;60.8,"Light","Mute"),IF((G49-F49)&gt;23.58,"Bright","Deep")),IF(IF(IF(AND((E49&gt;26),(E49&lt;=(206))),"Warm","Cool")="Cool",IF((G49-F49)&gt;47.15,"여름","겨울"),IF((G49-F49)&gt;43.15,"봄","가을"))="봄",IF(F49&gt;32.47,"Bright","Light"),IF(F49&gt;32.47,"Deep","Mute")))</f>
        <v>Mute</v>
      </c>
    </row>
    <row r="50" spans="1:16" x14ac:dyDescent="0.4">
      <c r="A50" s="99" t="s">
        <v>255</v>
      </c>
      <c r="B50" s="99">
        <v>4</v>
      </c>
      <c r="C50" s="1555">
        <v>5.5</v>
      </c>
      <c r="D50" s="1073" t="s">
        <v>495</v>
      </c>
      <c r="E50" s="1446">
        <v>25.454545454545453</v>
      </c>
      <c r="F50" s="309">
        <v>40</v>
      </c>
      <c r="G50" s="309">
        <v>64.7</v>
      </c>
      <c r="H50" s="1024">
        <f>F50-G50</f>
        <v>-24.700000000000003</v>
      </c>
      <c r="I50" s="1024">
        <f>G50-F50</f>
        <v>24.700000000000003</v>
      </c>
      <c r="J50" s="1024">
        <f>E50-G50</f>
        <v>-39.24545454545455</v>
      </c>
      <c r="K50" s="1024">
        <f>G50-E50</f>
        <v>39.24545454545455</v>
      </c>
      <c r="L50" s="1024">
        <f>E50-F50</f>
        <v>-14.545454545454547</v>
      </c>
      <c r="M50" s="1024">
        <f>F50-E50</f>
        <v>14.545454545454547</v>
      </c>
      <c r="N50" s="92" t="str">
        <f>IF(AND((E50&gt;26),(E50&lt;=(206))),"Warm","Cool")</f>
        <v>Cool</v>
      </c>
      <c r="O50" s="92" t="str">
        <f>IF(IF(AND((E50&gt;26),(E50&lt;=(206))),"Warm","Cool")="Cool",IF((G50-F50)&gt;47.15,"여름","겨울"),IF((G50-F50)&gt;47.15,"봄","가을"))</f>
        <v>겨울</v>
      </c>
      <c r="P50" s="92" t="str">
        <f>IF(IF(AND((E50&gt;26),(E50&lt;=(206))),"Warm","Cool")="Cool",IF(IF(IF(AND((E50&gt;26),(E50&lt;=(206))),"Warm","Cool")="Cool",IF((G50-F50)&gt;47.15,"여름","겨울"),IF((G50-F50)&gt;43.15,"봄","가을"))="여름",IF((G50-F50)&gt;60.8,"Light","Mute"),IF((G50-F50)&gt;23.58,"Bright","Deep")),IF(IF(IF(AND((E50&gt;26),(E50&lt;=(206))),"Warm","Cool")="Cool",IF((G50-F50)&gt;47.15,"여름","겨울"),IF((G50-F50)&gt;43.15,"봄","가을"))="봄",IF(F50&gt;32.47,"Bright","Light"),IF(F50&gt;32.47,"Deep","Mute")))</f>
        <v>Bright</v>
      </c>
    </row>
    <row r="51" spans="1:16" x14ac:dyDescent="0.4">
      <c r="A51" s="99" t="s">
        <v>255</v>
      </c>
      <c r="B51" s="99">
        <v>1.5</v>
      </c>
      <c r="C51" s="1555">
        <v>6</v>
      </c>
      <c r="D51" s="1068" t="s">
        <v>495</v>
      </c>
      <c r="E51" s="1408">
        <v>23.076923076923077</v>
      </c>
      <c r="F51" s="158">
        <v>16.3</v>
      </c>
      <c r="G51" s="158">
        <v>62.7</v>
      </c>
      <c r="H51" s="1024">
        <f>F51-G51</f>
        <v>-46.400000000000006</v>
      </c>
      <c r="I51" s="1024">
        <f>G51-F51</f>
        <v>46.400000000000006</v>
      </c>
      <c r="J51" s="1024">
        <f>E51-G51</f>
        <v>-39.623076923076923</v>
      </c>
      <c r="K51" s="1024">
        <f>G51-E51</f>
        <v>39.623076923076923</v>
      </c>
      <c r="L51" s="1024">
        <f>E51-F51</f>
        <v>6.7769230769230759</v>
      </c>
      <c r="M51" s="1024">
        <f>F51-E51</f>
        <v>-6.7769230769230759</v>
      </c>
      <c r="N51" s="92" t="str">
        <f>IF(AND((E51&gt;26),(E51&lt;=(206))),"Warm","Cool")</f>
        <v>Cool</v>
      </c>
      <c r="O51" s="92" t="str">
        <f>IF(IF(AND((E51&gt;26),(E51&lt;=(206))),"Warm","Cool")="Cool",IF((G51-F51)&gt;47.15,"여름","겨울"),IF((G51-F51)&gt;47.15,"봄","가을"))</f>
        <v>겨울</v>
      </c>
      <c r="P51" s="92" t="str">
        <f>IF(IF(AND((E51&gt;26),(E51&lt;=(206))),"Warm","Cool")="Cool",IF(IF(IF(AND((E51&gt;26),(E51&lt;=(206))),"Warm","Cool")="Cool",IF((G51-F51)&gt;47.15,"여름","겨울"),IF((G51-F51)&gt;43.15,"봄","가을"))="여름",IF((G51-F51)&gt;60.8,"Light","Mute"),IF((G51-F51)&gt;23.58,"Bright","Deep")),IF(IF(IF(AND((E51&gt;26),(E51&lt;=(206))),"Warm","Cool")="Cool",IF((G51-F51)&gt;47.15,"여름","겨울"),IF((G51-F51)&gt;43.15,"봄","가을"))="봄",IF(F51&gt;32.47,"Bright","Light"),IF(F51&gt;32.47,"Deep","Mute")))</f>
        <v>Bright</v>
      </c>
    </row>
    <row r="52" spans="1:16" x14ac:dyDescent="0.4">
      <c r="A52" s="99" t="s">
        <v>255</v>
      </c>
      <c r="B52" s="99">
        <v>5.5</v>
      </c>
      <c r="C52" s="1555">
        <v>1.5</v>
      </c>
      <c r="D52" s="1068" t="s">
        <v>495</v>
      </c>
      <c r="E52" s="1408">
        <v>23.076923076923077</v>
      </c>
      <c r="F52" s="158">
        <v>16.3</v>
      </c>
      <c r="G52" s="158">
        <v>62.7</v>
      </c>
      <c r="H52" s="1024">
        <f>F52-G52</f>
        <v>-46.400000000000006</v>
      </c>
      <c r="I52" s="1024">
        <f>G52-F52</f>
        <v>46.400000000000006</v>
      </c>
      <c r="J52" s="1024">
        <f>E52-G52</f>
        <v>-39.623076923076923</v>
      </c>
      <c r="K52" s="1024">
        <f>G52-E52</f>
        <v>39.623076923076923</v>
      </c>
      <c r="L52" s="1024">
        <f>E52-F52</f>
        <v>6.7769230769230759</v>
      </c>
      <c r="M52" s="1024">
        <f>F52-E52</f>
        <v>-6.7769230769230759</v>
      </c>
      <c r="N52" s="92" t="str">
        <f>IF(AND((E52&gt;26),(E52&lt;=(206))),"Warm","Cool")</f>
        <v>Cool</v>
      </c>
      <c r="O52" s="92" t="str">
        <f>IF(IF(AND((E52&gt;26),(E52&lt;=(206))),"Warm","Cool")="Cool",IF((G52-F52)&gt;47.15,"여름","겨울"),IF((G52-F52)&gt;47.15,"봄","가을"))</f>
        <v>겨울</v>
      </c>
      <c r="P52" s="92" t="str">
        <f>IF(IF(AND((E52&gt;26),(E52&lt;=(206))),"Warm","Cool")="Cool",IF(IF(IF(AND((E52&gt;26),(E52&lt;=(206))),"Warm","Cool")="Cool",IF((G52-F52)&gt;47.15,"여름","겨울"),IF((G52-F52)&gt;43.15,"봄","가을"))="여름",IF((G52-F52)&gt;60.8,"Light","Mute"),IF((G52-F52)&gt;23.58,"Bright","Deep")),IF(IF(IF(AND((E52&gt;26),(E52&lt;=(206))),"Warm","Cool")="Cool",IF((G52-F52)&gt;47.15,"여름","겨울"),IF((G52-F52)&gt;43.15,"봄","가을"))="봄",IF(F52&gt;32.47,"Bright","Light"),IF(F52&gt;32.47,"Deep","Mute")))</f>
        <v>Bright</v>
      </c>
    </row>
    <row r="53" spans="1:16" x14ac:dyDescent="0.4">
      <c r="A53" s="99" t="s">
        <v>255</v>
      </c>
      <c r="B53" s="99">
        <v>2</v>
      </c>
      <c r="C53" s="1555">
        <v>6</v>
      </c>
      <c r="D53" s="1071" t="s">
        <v>495</v>
      </c>
      <c r="E53" s="1417">
        <v>24</v>
      </c>
      <c r="F53" s="214">
        <v>21.3</v>
      </c>
      <c r="G53" s="214">
        <v>64.3</v>
      </c>
      <c r="H53" s="1024">
        <f>F53-G53</f>
        <v>-43</v>
      </c>
      <c r="I53" s="1024">
        <f>G53-F53</f>
        <v>43</v>
      </c>
      <c r="J53" s="1024">
        <f>E53-G53</f>
        <v>-40.299999999999997</v>
      </c>
      <c r="K53" s="1024">
        <f>G53-E53</f>
        <v>40.299999999999997</v>
      </c>
      <c r="L53" s="1024">
        <f>E53-F53</f>
        <v>2.6999999999999993</v>
      </c>
      <c r="M53" s="1024">
        <f>F53-E53</f>
        <v>-2.6999999999999993</v>
      </c>
      <c r="N53" s="92" t="str">
        <f>IF(AND((E53&gt;26),(E53&lt;=(206))),"Warm","Cool")</f>
        <v>Cool</v>
      </c>
      <c r="O53" s="92" t="str">
        <f>IF(IF(AND((E53&gt;26),(E53&lt;=(206))),"Warm","Cool")="Cool",IF((G53-F53)&gt;47.15,"여름","겨울"),IF((G53-F53)&gt;47.15,"봄","가을"))</f>
        <v>겨울</v>
      </c>
      <c r="P53" s="92" t="str">
        <f>IF(IF(AND((E53&gt;26),(E53&lt;=(206))),"Warm","Cool")="Cool",IF(IF(IF(AND((E53&gt;26),(E53&lt;=(206))),"Warm","Cool")="Cool",IF((G53-F53)&gt;47.15,"여름","겨울"),IF((G53-F53)&gt;43.15,"봄","가을"))="여름",IF((G53-F53)&gt;60.8,"Light","Mute"),IF((G53-F53)&gt;23.58,"Bright","Deep")),IF(IF(IF(AND((E53&gt;26),(E53&lt;=(206))),"Warm","Cool")="Cool",IF((G53-F53)&gt;47.15,"여름","겨울"),IF((G53-F53)&gt;43.15,"봄","가을"))="봄",IF(F53&gt;32.47,"Bright","Light"),IF(F53&gt;32.47,"Deep","Mute")))</f>
        <v>Bright</v>
      </c>
    </row>
    <row r="54" spans="1:16" x14ac:dyDescent="0.4">
      <c r="A54" s="99" t="s">
        <v>255</v>
      </c>
      <c r="B54" s="99">
        <v>5.5</v>
      </c>
      <c r="C54" s="1555">
        <v>2</v>
      </c>
      <c r="D54" s="1071" t="s">
        <v>495</v>
      </c>
      <c r="E54" s="1417">
        <v>24</v>
      </c>
      <c r="F54" s="214">
        <v>21.3</v>
      </c>
      <c r="G54" s="214">
        <v>64.3</v>
      </c>
      <c r="H54" s="1024">
        <f>F54-G54</f>
        <v>-43</v>
      </c>
      <c r="I54" s="1024">
        <f>G54-F54</f>
        <v>43</v>
      </c>
      <c r="J54" s="1024">
        <f>E54-G54</f>
        <v>-40.299999999999997</v>
      </c>
      <c r="K54" s="1024">
        <f>G54-E54</f>
        <v>40.299999999999997</v>
      </c>
      <c r="L54" s="1024">
        <f>E54-F54</f>
        <v>2.6999999999999993</v>
      </c>
      <c r="M54" s="1024">
        <f>F54-E54</f>
        <v>-2.6999999999999993</v>
      </c>
      <c r="N54" s="92" t="str">
        <f>IF(AND((E54&gt;26),(E54&lt;=(206))),"Warm","Cool")</f>
        <v>Cool</v>
      </c>
      <c r="O54" s="92" t="str">
        <f>IF(IF(AND((E54&gt;26),(E54&lt;=(206))),"Warm","Cool")="Cool",IF((G54-F54)&gt;47.15,"여름","겨울"),IF((G54-F54)&gt;47.15,"봄","가을"))</f>
        <v>겨울</v>
      </c>
      <c r="P54" s="92" t="str">
        <f>IF(IF(AND((E54&gt;26),(E54&lt;=(206))),"Warm","Cool")="Cool",IF(IF(IF(AND((E54&gt;26),(E54&lt;=(206))),"Warm","Cool")="Cool",IF((G54-F54)&gt;47.15,"여름","겨울"),IF((G54-F54)&gt;43.15,"봄","가을"))="여름",IF((G54-F54)&gt;60.8,"Light","Mute"),IF((G54-F54)&gt;23.58,"Bright","Deep")),IF(IF(IF(AND((E54&gt;26),(E54&lt;=(206))),"Warm","Cool")="Cool",IF((G54-F54)&gt;47.15,"여름","겨울"),IF((G54-F54)&gt;43.15,"봄","가을"))="봄",IF(F54&gt;32.47,"Bright","Light"),IF(F54&gt;32.47,"Deep","Mute")))</f>
        <v>Bright</v>
      </c>
    </row>
    <row r="55" spans="1:16" x14ac:dyDescent="0.4">
      <c r="A55" s="99" t="s">
        <v>255</v>
      </c>
      <c r="B55" s="99">
        <v>2.5</v>
      </c>
      <c r="C55" s="1555">
        <v>6</v>
      </c>
      <c r="D55" s="1076" t="s">
        <v>495</v>
      </c>
      <c r="E55" s="1435">
        <v>25.11627906976744</v>
      </c>
      <c r="F55" s="256">
        <v>25.6</v>
      </c>
      <c r="G55" s="256">
        <v>65.900000000000006</v>
      </c>
      <c r="H55" s="1024">
        <f>F55-G55</f>
        <v>-40.300000000000004</v>
      </c>
      <c r="I55" s="1024">
        <f>G55-F55</f>
        <v>40.300000000000004</v>
      </c>
      <c r="J55" s="1024">
        <f>E55-G55</f>
        <v>-40.783720930232562</v>
      </c>
      <c r="K55" s="1024">
        <f>G55-E55</f>
        <v>40.783720930232562</v>
      </c>
      <c r="L55" s="1024">
        <f>E55-F55</f>
        <v>-0.48372093023256113</v>
      </c>
      <c r="M55" s="1024">
        <f>F55-E55</f>
        <v>0.48372093023256113</v>
      </c>
      <c r="N55" s="92" t="str">
        <f>IF(AND((E55&gt;26),(E55&lt;=(206))),"Warm","Cool")</f>
        <v>Cool</v>
      </c>
      <c r="O55" s="92" t="str">
        <f>IF(IF(AND((E55&gt;26),(E55&lt;=(206))),"Warm","Cool")="Cool",IF((G55-F55)&gt;47.15,"여름","겨울"),IF((G55-F55)&gt;47.15,"봄","가을"))</f>
        <v>겨울</v>
      </c>
      <c r="P55" s="92" t="str">
        <f>IF(IF(AND((E55&gt;26),(E55&lt;=(206))),"Warm","Cool")="Cool",IF(IF(IF(AND((E55&gt;26),(E55&lt;=(206))),"Warm","Cool")="Cool",IF((G55-F55)&gt;47.15,"여름","겨울"),IF((G55-F55)&gt;43.15,"봄","가을"))="여름",IF((G55-F55)&gt;60.8,"Light","Mute"),IF((G55-F55)&gt;23.58,"Bright","Deep")),IF(IF(IF(AND((E55&gt;26),(E55&lt;=(206))),"Warm","Cool")="Cool",IF((G55-F55)&gt;47.15,"여름","겨울"),IF((G55-F55)&gt;43.15,"봄","가을"))="봄",IF(F55&gt;32.47,"Bright","Light"),IF(F55&gt;32.47,"Deep","Mute")))</f>
        <v>Bright</v>
      </c>
    </row>
    <row r="56" spans="1:16" x14ac:dyDescent="0.4">
      <c r="A56" s="99" t="s">
        <v>255</v>
      </c>
      <c r="B56" s="99">
        <v>5.5</v>
      </c>
      <c r="C56" s="1555">
        <v>2.5</v>
      </c>
      <c r="D56" s="1076" t="s">
        <v>495</v>
      </c>
      <c r="E56" s="1435">
        <v>25.11627906976744</v>
      </c>
      <c r="F56" s="256">
        <v>25.6</v>
      </c>
      <c r="G56" s="256">
        <v>65.900000000000006</v>
      </c>
      <c r="H56" s="1024">
        <f>F56-G56</f>
        <v>-40.300000000000004</v>
      </c>
      <c r="I56" s="1024">
        <f>G56-F56</f>
        <v>40.300000000000004</v>
      </c>
      <c r="J56" s="1024">
        <f>E56-G56</f>
        <v>-40.783720930232562</v>
      </c>
      <c r="K56" s="1024">
        <f>G56-E56</f>
        <v>40.783720930232562</v>
      </c>
      <c r="L56" s="1024">
        <f>E56-F56</f>
        <v>-0.48372093023256113</v>
      </c>
      <c r="M56" s="1024">
        <f>F56-E56</f>
        <v>0.48372093023256113</v>
      </c>
      <c r="N56" s="92" t="str">
        <f>IF(AND((E56&gt;26),(E56&lt;=(206))),"Warm","Cool")</f>
        <v>Cool</v>
      </c>
      <c r="O56" s="92" t="str">
        <f>IF(IF(AND((E56&gt;26),(E56&lt;=(206))),"Warm","Cool")="Cool",IF((G56-F56)&gt;47.15,"여름","겨울"),IF((G56-F56)&gt;47.15,"봄","가을"))</f>
        <v>겨울</v>
      </c>
      <c r="P56" s="92" t="str">
        <f>IF(IF(AND((E56&gt;26),(E56&lt;=(206))),"Warm","Cool")="Cool",IF(IF(IF(AND((E56&gt;26),(E56&lt;=(206))),"Warm","Cool")="Cool",IF((G56-F56)&gt;47.15,"여름","겨울"),IF((G56-F56)&gt;43.15,"봄","가을"))="여름",IF((G56-F56)&gt;60.8,"Light","Mute"),IF((G56-F56)&gt;23.58,"Bright","Deep")),IF(IF(IF(AND((E56&gt;26),(E56&lt;=(206))),"Warm","Cool")="Cool",IF((G56-F56)&gt;47.15,"여름","겨울"),IF((G56-F56)&gt;43.15,"봄","가을"))="봄",IF(F56&gt;32.47,"Bright","Light"),IF(F56&gt;32.47,"Deep","Mute")))</f>
        <v>Bright</v>
      </c>
    </row>
    <row r="57" spans="1:16" x14ac:dyDescent="0.4">
      <c r="A57" s="99" t="s">
        <v>255</v>
      </c>
      <c r="B57" s="99">
        <v>3</v>
      </c>
      <c r="C57" s="1555">
        <v>6</v>
      </c>
      <c r="D57" s="1079" t="s">
        <v>495</v>
      </c>
      <c r="E57" s="1459">
        <v>25.882352941176471</v>
      </c>
      <c r="F57" s="291">
        <v>29.799999999999997</v>
      </c>
      <c r="G57" s="291">
        <v>67.100000000000009</v>
      </c>
      <c r="H57" s="1024">
        <f>F57-G57</f>
        <v>-37.300000000000011</v>
      </c>
      <c r="I57" s="1024">
        <f>G57-F57</f>
        <v>37.300000000000011</v>
      </c>
      <c r="J57" s="1024">
        <f>E57-G57</f>
        <v>-41.217647058823538</v>
      </c>
      <c r="K57" s="1024">
        <f>G57-E57</f>
        <v>41.217647058823538</v>
      </c>
      <c r="L57" s="1024">
        <f>E57-F57</f>
        <v>-3.9176470588235262</v>
      </c>
      <c r="M57" s="1024">
        <f>F57-E57</f>
        <v>3.9176470588235262</v>
      </c>
      <c r="N57" s="92" t="str">
        <f>IF(AND((E57&gt;26),(E57&lt;=(206))),"Warm","Cool")</f>
        <v>Cool</v>
      </c>
      <c r="O57" s="92" t="str">
        <f>IF(IF(AND((E57&gt;26),(E57&lt;=(206))),"Warm","Cool")="Cool",IF((G57-F57)&gt;47.15,"여름","겨울"),IF((G57-F57)&gt;47.15,"봄","가을"))</f>
        <v>겨울</v>
      </c>
      <c r="P57" s="92" t="str">
        <f>IF(IF(AND((E57&gt;26),(E57&lt;=(206))),"Warm","Cool")="Cool",IF(IF(IF(AND((E57&gt;26),(E57&lt;=(206))),"Warm","Cool")="Cool",IF((G57-F57)&gt;47.15,"여름","겨울"),IF((G57-F57)&gt;43.15,"봄","가을"))="여름",IF((G57-F57)&gt;60.8,"Light","Mute"),IF((G57-F57)&gt;23.58,"Bright","Deep")),IF(IF(IF(AND((E57&gt;26),(E57&lt;=(206))),"Warm","Cool")="Cool",IF((G57-F57)&gt;47.15,"여름","겨울"),IF((G57-F57)&gt;43.15,"봄","가을"))="봄",IF(F57&gt;32.47,"Bright","Light"),IF(F57&gt;32.47,"Deep","Mute")))</f>
        <v>Bright</v>
      </c>
    </row>
    <row r="58" spans="1:16" x14ac:dyDescent="0.4">
      <c r="A58" s="99" t="s">
        <v>255</v>
      </c>
      <c r="B58" s="99">
        <v>5.5</v>
      </c>
      <c r="C58" s="1555">
        <v>3</v>
      </c>
      <c r="D58" s="1079" t="s">
        <v>495</v>
      </c>
      <c r="E58" s="1459">
        <v>25.882352941176471</v>
      </c>
      <c r="F58" s="291">
        <v>29.799999999999997</v>
      </c>
      <c r="G58" s="291">
        <v>67.100000000000009</v>
      </c>
      <c r="H58" s="1024">
        <f>F58-G58</f>
        <v>-37.300000000000011</v>
      </c>
      <c r="I58" s="1024">
        <f>G58-F58</f>
        <v>37.300000000000011</v>
      </c>
      <c r="J58" s="1024">
        <f>E58-G58</f>
        <v>-41.217647058823538</v>
      </c>
      <c r="K58" s="1024">
        <f>G58-E58</f>
        <v>41.217647058823538</v>
      </c>
      <c r="L58" s="1024">
        <f>E58-F58</f>
        <v>-3.9176470588235262</v>
      </c>
      <c r="M58" s="1024">
        <f>F58-E58</f>
        <v>3.9176470588235262</v>
      </c>
      <c r="N58" s="92" t="str">
        <f>IF(AND((E58&gt;26),(E58&lt;=(206))),"Warm","Cool")</f>
        <v>Cool</v>
      </c>
      <c r="O58" s="92" t="str">
        <f>IF(IF(AND((E58&gt;26),(E58&lt;=(206))),"Warm","Cool")="Cool",IF((G58-F58)&gt;47.15,"여름","겨울"),IF((G58-F58)&gt;47.15,"봄","가을"))</f>
        <v>겨울</v>
      </c>
      <c r="P58" s="92" t="str">
        <f>IF(IF(AND((E58&gt;26),(E58&lt;=(206))),"Warm","Cool")="Cool",IF(IF(IF(AND((E58&gt;26),(E58&lt;=(206))),"Warm","Cool")="Cool",IF((G58-F58)&gt;47.15,"여름","겨울"),IF((G58-F58)&gt;43.15,"봄","가을"))="여름",IF((G58-F58)&gt;60.8,"Light","Mute"),IF((G58-F58)&gt;23.58,"Bright","Deep")),IF(IF(IF(AND((E58&gt;26),(E58&lt;=(206))),"Warm","Cool")="Cool",IF((G58-F58)&gt;47.15,"여름","겨울"),IF((G58-F58)&gt;43.15,"봄","가을"))="봄",IF(F58&gt;32.47,"Bright","Light"),IF(F58&gt;32.47,"Deep","Mute")))</f>
        <v>Bright</v>
      </c>
    </row>
    <row r="59" spans="1:16" x14ac:dyDescent="0.4">
      <c r="A59" s="99" t="s">
        <v>255</v>
      </c>
      <c r="B59" s="99">
        <v>3.5</v>
      </c>
      <c r="C59" s="1555">
        <v>6</v>
      </c>
      <c r="D59" s="1082" t="s">
        <v>495</v>
      </c>
      <c r="E59" s="1456">
        <v>25.862068965517242</v>
      </c>
      <c r="F59" s="325">
        <v>33.300000000000004</v>
      </c>
      <c r="G59" s="325">
        <v>68.2</v>
      </c>
      <c r="H59" s="1024">
        <f>F59-G59</f>
        <v>-34.9</v>
      </c>
      <c r="I59" s="1024">
        <f>G59-F59</f>
        <v>34.9</v>
      </c>
      <c r="J59" s="1024">
        <f>E59-G59</f>
        <v>-42.337931034482764</v>
      </c>
      <c r="K59" s="1024">
        <f>G59-E59</f>
        <v>42.337931034482764</v>
      </c>
      <c r="L59" s="1024">
        <f>E59-F59</f>
        <v>-7.4379310344827623</v>
      </c>
      <c r="M59" s="1024">
        <f>F59-E59</f>
        <v>7.4379310344827623</v>
      </c>
      <c r="N59" s="92" t="str">
        <f>IF(AND((E59&gt;26),(E59&lt;=(206))),"Warm","Cool")</f>
        <v>Cool</v>
      </c>
      <c r="O59" s="92" t="str">
        <f>IF(IF(AND((E59&gt;26),(E59&lt;=(206))),"Warm","Cool")="Cool",IF((G59-F59)&gt;47.15,"여름","겨울"),IF((G59-F59)&gt;47.15,"봄","가을"))</f>
        <v>겨울</v>
      </c>
      <c r="P59" s="92" t="str">
        <f>IF(IF(AND((E59&gt;26),(E59&lt;=(206))),"Warm","Cool")="Cool",IF(IF(IF(AND((E59&gt;26),(E59&lt;=(206))),"Warm","Cool")="Cool",IF((G59-F59)&gt;47.15,"여름","겨울"),IF((G59-F59)&gt;43.15,"봄","가을"))="여름",IF((G59-F59)&gt;60.8,"Light","Mute"),IF((G59-F59)&gt;23.58,"Bright","Deep")),IF(IF(IF(AND((E59&gt;26),(E59&lt;=(206))),"Warm","Cool")="Cool",IF((G59-F59)&gt;47.15,"여름","겨울"),IF((G59-F59)&gt;43.15,"봄","가을"))="봄",IF(F59&gt;32.47,"Bright","Light"),IF(F59&gt;32.47,"Deep","Mute")))</f>
        <v>Bright</v>
      </c>
    </row>
    <row r="60" spans="1:16" x14ac:dyDescent="0.4">
      <c r="A60" s="99" t="s">
        <v>255</v>
      </c>
      <c r="B60" s="99">
        <v>5.5</v>
      </c>
      <c r="C60" s="1555">
        <v>3.5</v>
      </c>
      <c r="D60" s="1082" t="s">
        <v>495</v>
      </c>
      <c r="E60" s="1456">
        <v>25.862068965517242</v>
      </c>
      <c r="F60" s="325">
        <v>33.300000000000004</v>
      </c>
      <c r="G60" s="325">
        <v>68.2</v>
      </c>
      <c r="H60" s="1024">
        <f>F60-G60</f>
        <v>-34.9</v>
      </c>
      <c r="I60" s="1024">
        <f>G60-F60</f>
        <v>34.9</v>
      </c>
      <c r="J60" s="1024">
        <f>E60-G60</f>
        <v>-42.337931034482764</v>
      </c>
      <c r="K60" s="1024">
        <f>G60-E60</f>
        <v>42.337931034482764</v>
      </c>
      <c r="L60" s="1024">
        <f>E60-F60</f>
        <v>-7.4379310344827623</v>
      </c>
      <c r="M60" s="1024">
        <f>F60-E60</f>
        <v>7.4379310344827623</v>
      </c>
      <c r="N60" s="92" t="str">
        <f>IF(AND((E60&gt;26),(E60&lt;=(206))),"Warm","Cool")</f>
        <v>Cool</v>
      </c>
      <c r="O60" s="92" t="str">
        <f>IF(IF(AND((E60&gt;26),(E60&lt;=(206))),"Warm","Cool")="Cool",IF((G60-F60)&gt;47.15,"여름","겨울"),IF((G60-F60)&gt;47.15,"봄","가을"))</f>
        <v>겨울</v>
      </c>
      <c r="P60" s="92" t="str">
        <f>IF(IF(AND((E60&gt;26),(E60&lt;=(206))),"Warm","Cool")="Cool",IF(IF(IF(AND((E60&gt;26),(E60&lt;=(206))),"Warm","Cool")="Cool",IF((G60-F60)&gt;47.15,"여름","겨울"),IF((G60-F60)&gt;43.15,"봄","가을"))="여름",IF((G60-F60)&gt;60.8,"Light","Mute"),IF((G60-F60)&gt;23.58,"Bright","Deep")),IF(IF(IF(AND((E60&gt;26),(E60&lt;=(206))),"Warm","Cool")="Cool",IF((G60-F60)&gt;47.15,"여름","겨울"),IF((G60-F60)&gt;43.15,"봄","가을"))="봄",IF(F60&gt;32.47,"Bright","Light"),IF(F60&gt;32.47,"Deep","Mute")))</f>
        <v>Bright</v>
      </c>
    </row>
    <row r="61" spans="1:16" x14ac:dyDescent="0.4">
      <c r="A61" s="99" t="s">
        <v>255</v>
      </c>
      <c r="B61" s="99">
        <v>1</v>
      </c>
      <c r="C61" s="1555">
        <v>6.5</v>
      </c>
      <c r="D61" s="1077" t="s">
        <v>495</v>
      </c>
      <c r="E61" s="1411">
        <v>23.333333333333332</v>
      </c>
      <c r="F61" s="120">
        <v>10.7</v>
      </c>
      <c r="G61" s="120">
        <v>66.3</v>
      </c>
      <c r="H61" s="1024">
        <f>F61-G61</f>
        <v>-55.599999999999994</v>
      </c>
      <c r="I61" s="1024">
        <f>G61-F61</f>
        <v>55.599999999999994</v>
      </c>
      <c r="J61" s="1024">
        <f>E61-G61</f>
        <v>-42.966666666666669</v>
      </c>
      <c r="K61" s="1024">
        <f>G61-E61</f>
        <v>42.966666666666669</v>
      </c>
      <c r="L61" s="1024">
        <f>E61-F61</f>
        <v>12.633333333333333</v>
      </c>
      <c r="M61" s="1024">
        <f>F61-E61</f>
        <v>-12.633333333333333</v>
      </c>
      <c r="N61" s="92" t="str">
        <f>IF(AND((E61&gt;26),(E61&lt;=(206))),"Warm","Cool")</f>
        <v>Cool</v>
      </c>
      <c r="O61" s="92" t="str">
        <f>IF(IF(AND((E61&gt;26),(E61&lt;=(206))),"Warm","Cool")="Cool",IF((G61-F61)&gt;47.15,"여름","겨울"),IF((G61-F61)&gt;47.15,"봄","가을"))</f>
        <v>여름</v>
      </c>
      <c r="P61" s="92" t="str">
        <f>IF(IF(AND((E61&gt;26),(E61&lt;=(206))),"Warm","Cool")="Cool",IF(IF(IF(AND((E61&gt;26),(E61&lt;=(206))),"Warm","Cool")="Cool",IF((G61-F61)&gt;47.15,"여름","겨울"),IF((G61-F61)&gt;43.15,"봄","가을"))="여름",IF((G61-F61)&gt;60.8,"Light","Mute"),IF((G61-F61)&gt;23.58,"Bright","Deep")),IF(IF(IF(AND((E61&gt;26),(E61&lt;=(206))),"Warm","Cool")="Cool",IF((G61-F61)&gt;47.15,"여름","겨울"),IF((G61-F61)&gt;43.15,"봄","가을"))="봄",IF(F61&gt;32.47,"Bright","Light"),IF(F61&gt;32.47,"Deep","Mute")))</f>
        <v>Mute</v>
      </c>
    </row>
    <row r="62" spans="1:16" x14ac:dyDescent="0.4">
      <c r="A62" s="99" t="s">
        <v>255</v>
      </c>
      <c r="B62" s="99">
        <v>6</v>
      </c>
      <c r="C62" s="1555">
        <v>1</v>
      </c>
      <c r="D62" s="1077" t="s">
        <v>495</v>
      </c>
      <c r="E62" s="1411">
        <v>23.333333333333332</v>
      </c>
      <c r="F62" s="120">
        <v>10.7</v>
      </c>
      <c r="G62" s="120">
        <v>66.3</v>
      </c>
      <c r="H62" s="1024">
        <f>F62-G62</f>
        <v>-55.599999999999994</v>
      </c>
      <c r="I62" s="1024">
        <f>G62-F62</f>
        <v>55.599999999999994</v>
      </c>
      <c r="J62" s="1024">
        <f>E62-G62</f>
        <v>-42.966666666666669</v>
      </c>
      <c r="K62" s="1024">
        <f>G62-E62</f>
        <v>42.966666666666669</v>
      </c>
      <c r="L62" s="1024">
        <f>E62-F62</f>
        <v>12.633333333333333</v>
      </c>
      <c r="M62" s="1024">
        <f>F62-E62</f>
        <v>-12.633333333333333</v>
      </c>
      <c r="N62" s="92" t="str">
        <f>IF(AND((E62&gt;26),(E62&lt;=(206))),"Warm","Cool")</f>
        <v>Cool</v>
      </c>
      <c r="O62" s="92" t="str">
        <f>IF(IF(AND((E62&gt;26),(E62&lt;=(206))),"Warm","Cool")="Cool",IF((G62-F62)&gt;47.15,"여름","겨울"),IF((G62-F62)&gt;47.15,"봄","가을"))</f>
        <v>여름</v>
      </c>
      <c r="P62" s="92" t="str">
        <f>IF(IF(AND((E62&gt;26),(E62&lt;=(206))),"Warm","Cool")="Cool",IF(IF(IF(AND((E62&gt;26),(E62&lt;=(206))),"Warm","Cool")="Cool",IF((G62-F62)&gt;47.15,"여름","겨울"),IF((G62-F62)&gt;43.15,"봄","가을"))="여름",IF((G62-F62)&gt;60.8,"Light","Mute"),IF((G62-F62)&gt;23.58,"Bright","Deep")),IF(IF(IF(AND((E62&gt;26),(E62&lt;=(206))),"Warm","Cool")="Cool",IF((G62-F62)&gt;47.15,"여름","겨울"),IF((G62-F62)&gt;43.15,"봄","가을"))="봄",IF(F62&gt;32.47,"Bright","Light"),IF(F62&gt;32.47,"Deep","Mute")))</f>
        <v>Mute</v>
      </c>
    </row>
    <row r="63" spans="1:16" x14ac:dyDescent="0.4">
      <c r="A63" s="99" t="s">
        <v>255</v>
      </c>
      <c r="B63" s="99">
        <v>2</v>
      </c>
      <c r="C63" s="1555">
        <v>6.5</v>
      </c>
      <c r="D63" s="1084" t="s">
        <v>495</v>
      </c>
      <c r="E63" s="1451">
        <v>25.714285714285715</v>
      </c>
      <c r="F63" s="217">
        <v>19.8</v>
      </c>
      <c r="G63" s="217">
        <v>69.399999999999991</v>
      </c>
      <c r="H63" s="1024">
        <f>F63-G63</f>
        <v>-49.599999999999994</v>
      </c>
      <c r="I63" s="1024">
        <f>G63-F63</f>
        <v>49.599999999999994</v>
      </c>
      <c r="J63" s="1024">
        <f>E63-G63</f>
        <v>-43.685714285714276</v>
      </c>
      <c r="K63" s="1024">
        <f>G63-E63</f>
        <v>43.685714285714276</v>
      </c>
      <c r="L63" s="1024">
        <f>E63-F63</f>
        <v>5.9142857142857146</v>
      </c>
      <c r="M63" s="1024">
        <f>F63-E63</f>
        <v>-5.9142857142857146</v>
      </c>
      <c r="N63" s="92" t="str">
        <f>IF(AND((E63&gt;26),(E63&lt;=(206))),"Warm","Cool")</f>
        <v>Cool</v>
      </c>
      <c r="O63" s="92" t="str">
        <f>IF(IF(AND((E63&gt;26),(E63&lt;=(206))),"Warm","Cool")="Cool",IF((G63-F63)&gt;47.15,"여름","겨울"),IF((G63-F63)&gt;47.15,"봄","가을"))</f>
        <v>여름</v>
      </c>
      <c r="P63" s="92" t="str">
        <f>IF(IF(AND((E63&gt;26),(E63&lt;=(206))),"Warm","Cool")="Cool",IF(IF(IF(AND((E63&gt;26),(E63&lt;=(206))),"Warm","Cool")="Cool",IF((G63-F63)&gt;47.15,"여름","겨울"),IF((G63-F63)&gt;43.15,"봄","가을"))="여름",IF((G63-F63)&gt;60.8,"Light","Mute"),IF((G63-F63)&gt;23.58,"Bright","Deep")),IF(IF(IF(AND((E63&gt;26),(E63&lt;=(206))),"Warm","Cool")="Cool",IF((G63-F63)&gt;47.15,"여름","겨울"),IF((G63-F63)&gt;43.15,"봄","가을"))="봄",IF(F63&gt;32.47,"Bright","Light"),IF(F63&gt;32.47,"Deep","Mute")))</f>
        <v>Mute</v>
      </c>
    </row>
    <row r="64" spans="1:16" x14ac:dyDescent="0.4">
      <c r="A64" s="99" t="s">
        <v>255</v>
      </c>
      <c r="B64" s="99">
        <v>6</v>
      </c>
      <c r="C64" s="1555">
        <v>2</v>
      </c>
      <c r="D64" s="1084" t="s">
        <v>495</v>
      </c>
      <c r="E64" s="1451">
        <v>25.714285714285715</v>
      </c>
      <c r="F64" s="217">
        <v>19.8</v>
      </c>
      <c r="G64" s="217">
        <v>69.399999999999991</v>
      </c>
      <c r="H64" s="1024">
        <f>F64-G64</f>
        <v>-49.599999999999994</v>
      </c>
      <c r="I64" s="1024">
        <f>G64-F64</f>
        <v>49.599999999999994</v>
      </c>
      <c r="J64" s="1024">
        <f>E64-G64</f>
        <v>-43.685714285714276</v>
      </c>
      <c r="K64" s="1024">
        <f>G64-E64</f>
        <v>43.685714285714276</v>
      </c>
      <c r="L64" s="1024">
        <f>E64-F64</f>
        <v>5.9142857142857146</v>
      </c>
      <c r="M64" s="1024">
        <f>F64-E64</f>
        <v>-5.9142857142857146</v>
      </c>
      <c r="N64" s="92" t="str">
        <f>IF(AND((E64&gt;26),(E64&lt;=(206))),"Warm","Cool")</f>
        <v>Cool</v>
      </c>
      <c r="O64" s="92" t="str">
        <f>IF(IF(AND((E64&gt;26),(E64&lt;=(206))),"Warm","Cool")="Cool",IF((G64-F64)&gt;47.15,"여름","겨울"),IF((G64-F64)&gt;47.15,"봄","가을"))</f>
        <v>여름</v>
      </c>
      <c r="P64" s="92" t="str">
        <f>IF(IF(AND((E64&gt;26),(E64&lt;=(206))),"Warm","Cool")="Cool",IF(IF(IF(AND((E64&gt;26),(E64&lt;=(206))),"Warm","Cool")="Cool",IF((G64-F64)&gt;47.15,"여름","겨울"),IF((G64-F64)&gt;43.15,"봄","가을"))="여름",IF((G64-F64)&gt;60.8,"Light","Mute"),IF((G64-F64)&gt;23.58,"Bright","Deep")),IF(IF(IF(AND((E64&gt;26),(E64&lt;=(206))),"Warm","Cool")="Cool",IF((G64-F64)&gt;47.15,"여름","겨울"),IF((G64-F64)&gt;43.15,"봄","가을"))="봄",IF(F64&gt;32.47,"Bright","Light"),IF(F64&gt;32.47,"Deep","Mute")))</f>
        <v>Mute</v>
      </c>
    </row>
    <row r="65" spans="1:16" x14ac:dyDescent="0.4">
      <c r="A65" s="99" t="s">
        <v>255</v>
      </c>
      <c r="B65" s="99">
        <v>4</v>
      </c>
      <c r="C65" s="1555">
        <v>6</v>
      </c>
      <c r="D65" s="1085" t="s">
        <v>495</v>
      </c>
      <c r="E65" s="1465">
        <v>25.970149253731343</v>
      </c>
      <c r="F65" s="340">
        <v>37.6</v>
      </c>
      <c r="G65" s="340">
        <v>69.8</v>
      </c>
      <c r="H65" s="1024">
        <f>F65-G65</f>
        <v>-32.199999999999996</v>
      </c>
      <c r="I65" s="1024">
        <f>G65-F65</f>
        <v>32.199999999999996</v>
      </c>
      <c r="J65" s="1024">
        <f>E65-G65</f>
        <v>-43.829850746268654</v>
      </c>
      <c r="K65" s="1024">
        <f>G65-E65</f>
        <v>43.829850746268654</v>
      </c>
      <c r="L65" s="1024">
        <f>E65-F65</f>
        <v>-11.629850746268659</v>
      </c>
      <c r="M65" s="1024">
        <f>F65-E65</f>
        <v>11.629850746268659</v>
      </c>
      <c r="N65" s="92" t="str">
        <f>IF(AND((E65&gt;26),(E65&lt;=(206))),"Warm","Cool")</f>
        <v>Cool</v>
      </c>
      <c r="O65" s="92" t="str">
        <f>IF(IF(AND((E65&gt;26),(E65&lt;=(206))),"Warm","Cool")="Cool",IF((G65-F65)&gt;47.15,"여름","겨울"),IF((G65-F65)&gt;47.15,"봄","가을"))</f>
        <v>겨울</v>
      </c>
      <c r="P65" s="92" t="str">
        <f>IF(IF(AND((E65&gt;26),(E65&lt;=(206))),"Warm","Cool")="Cool",IF(IF(IF(AND((E65&gt;26),(E65&lt;=(206))),"Warm","Cool")="Cool",IF((G65-F65)&gt;47.15,"여름","겨울"),IF((G65-F65)&gt;43.15,"봄","가을"))="여름",IF((G65-F65)&gt;60.8,"Light","Mute"),IF((G65-F65)&gt;23.58,"Bright","Deep")),IF(IF(IF(AND((E65&gt;26),(E65&lt;=(206))),"Warm","Cool")="Cool",IF((G65-F65)&gt;47.15,"여름","겨울"),IF((G65-F65)&gt;43.15,"봄","가을"))="봄",IF(F65&gt;32.47,"Bright","Light"),IF(F65&gt;32.47,"Deep","Mute")))</f>
        <v>Bright</v>
      </c>
    </row>
    <row r="66" spans="1:16" x14ac:dyDescent="0.4">
      <c r="A66" s="99" t="s">
        <v>255</v>
      </c>
      <c r="B66" s="99">
        <v>2.5</v>
      </c>
      <c r="C66" s="1555">
        <v>6.5</v>
      </c>
      <c r="D66" s="1089" t="s">
        <v>495</v>
      </c>
      <c r="E66" s="1463">
        <v>25.90909090909091</v>
      </c>
      <c r="F66" s="258">
        <v>24.3</v>
      </c>
      <c r="G66" s="258">
        <v>71</v>
      </c>
      <c r="H66" s="1024">
        <f>F66-G66</f>
        <v>-46.7</v>
      </c>
      <c r="I66" s="1024">
        <f>G66-F66</f>
        <v>46.7</v>
      </c>
      <c r="J66" s="1024">
        <f>E66-G66</f>
        <v>-45.090909090909093</v>
      </c>
      <c r="K66" s="1024">
        <f>G66-E66</f>
        <v>45.090909090909093</v>
      </c>
      <c r="L66" s="1024">
        <f>E66-F66</f>
        <v>1.6090909090909093</v>
      </c>
      <c r="M66" s="1024">
        <f>F66-E66</f>
        <v>-1.6090909090909093</v>
      </c>
      <c r="N66" s="92" t="str">
        <f>IF(AND((E66&gt;26),(E66&lt;=(206))),"Warm","Cool")</f>
        <v>Cool</v>
      </c>
      <c r="O66" s="92" t="str">
        <f>IF(IF(AND((E66&gt;26),(E66&lt;=(206))),"Warm","Cool")="Cool",IF((G66-F66)&gt;47.15,"여름","겨울"),IF((G66-F66)&gt;47.15,"봄","가을"))</f>
        <v>겨울</v>
      </c>
      <c r="P66" s="92" t="str">
        <f>IF(IF(AND((E66&gt;26),(E66&lt;=(206))),"Warm","Cool")="Cool",IF(IF(IF(AND((E66&gt;26),(E66&lt;=(206))),"Warm","Cool")="Cool",IF((G66-F66)&gt;47.15,"여름","겨울"),IF((G66-F66)&gt;43.15,"봄","가을"))="여름",IF((G66-F66)&gt;60.8,"Light","Mute"),IF((G66-F66)&gt;23.58,"Bright","Deep")),IF(IF(IF(AND((E66&gt;26),(E66&lt;=(206))),"Warm","Cool")="Cool",IF((G66-F66)&gt;47.15,"여름","겨울"),IF((G66-F66)&gt;43.15,"봄","가을"))="봄",IF(F66&gt;32.47,"Bright","Light"),IF(F66&gt;32.47,"Deep","Mute")))</f>
        <v>Bright</v>
      </c>
    </row>
    <row r="67" spans="1:16" x14ac:dyDescent="0.4">
      <c r="A67" s="99" t="s">
        <v>255</v>
      </c>
      <c r="B67" s="99">
        <v>6</v>
      </c>
      <c r="C67" s="1555">
        <v>2.5</v>
      </c>
      <c r="D67" s="1089" t="s">
        <v>495</v>
      </c>
      <c r="E67" s="1463">
        <v>25.90909090909091</v>
      </c>
      <c r="F67" s="258">
        <v>24.3</v>
      </c>
      <c r="G67" s="258">
        <v>71</v>
      </c>
      <c r="H67" s="1024">
        <f>F67-G67</f>
        <v>-46.7</v>
      </c>
      <c r="I67" s="1024">
        <f>G67-F67</f>
        <v>46.7</v>
      </c>
      <c r="J67" s="1024">
        <f>E67-G67</f>
        <v>-45.090909090909093</v>
      </c>
      <c r="K67" s="1024">
        <f>G67-E67</f>
        <v>45.090909090909093</v>
      </c>
      <c r="L67" s="1024">
        <f>E67-F67</f>
        <v>1.6090909090909093</v>
      </c>
      <c r="M67" s="1024">
        <f>F67-E67</f>
        <v>-1.6090909090909093</v>
      </c>
      <c r="N67" s="92" t="str">
        <f>IF(AND((E67&gt;26),(E67&lt;=(206))),"Warm","Cool")</f>
        <v>Cool</v>
      </c>
      <c r="O67" s="92" t="str">
        <f>IF(IF(AND((E67&gt;26),(E67&lt;=(206))),"Warm","Cool")="Cool",IF((G67-F67)&gt;47.15,"여름","겨울"),IF((G67-F67)&gt;47.15,"봄","가을"))</f>
        <v>겨울</v>
      </c>
      <c r="P67" s="92" t="str">
        <f>IF(IF(AND((E67&gt;26),(E67&lt;=(206))),"Warm","Cool")="Cool",IF(IF(IF(AND((E67&gt;26),(E67&lt;=(206))),"Warm","Cool")="Cool",IF((G67-F67)&gt;47.15,"여름","겨울"),IF((G67-F67)&gt;43.15,"봄","가을"))="여름",IF((G67-F67)&gt;60.8,"Light","Mute"),IF((G67-F67)&gt;23.58,"Bright","Deep")),IF(IF(IF(AND((E67&gt;26),(E67&lt;=(206))),"Warm","Cool")="Cool",IF((G67-F67)&gt;47.15,"여름","겨울"),IF((G67-F67)&gt;43.15,"봄","가을"))="봄",IF(F67&gt;32.47,"Bright","Light"),IF(F67&gt;32.47,"Deep","Mute")))</f>
        <v>Bright</v>
      </c>
    </row>
    <row r="68" spans="1:16" x14ac:dyDescent="0.4">
      <c r="A68" s="99" t="s">
        <v>255</v>
      </c>
      <c r="B68" s="99">
        <v>3</v>
      </c>
      <c r="C68" s="1555">
        <v>6.5</v>
      </c>
      <c r="D68" s="1092" t="s">
        <v>495</v>
      </c>
      <c r="E68" s="1458">
        <v>25.882352941176471</v>
      </c>
      <c r="F68" s="294">
        <v>27.700000000000003</v>
      </c>
      <c r="G68" s="294">
        <v>72.2</v>
      </c>
      <c r="H68" s="1024">
        <f>F68-G68</f>
        <v>-44.5</v>
      </c>
      <c r="I68" s="1024">
        <f>G68-F68</f>
        <v>44.5</v>
      </c>
      <c r="J68" s="1024">
        <f>E68-G68</f>
        <v>-46.317647058823532</v>
      </c>
      <c r="K68" s="1024">
        <f>G68-E68</f>
        <v>46.317647058823532</v>
      </c>
      <c r="L68" s="1024">
        <f>E68-F68</f>
        <v>-1.8176470588235318</v>
      </c>
      <c r="M68" s="1024">
        <f>F68-E68</f>
        <v>1.8176470588235318</v>
      </c>
      <c r="N68" s="92" t="str">
        <f>IF(AND((E68&gt;26),(E68&lt;=(206))),"Warm","Cool")</f>
        <v>Cool</v>
      </c>
      <c r="O68" s="92" t="str">
        <f>IF(IF(AND((E68&gt;26),(E68&lt;=(206))),"Warm","Cool")="Cool",IF((G68-F68)&gt;47.15,"여름","겨울"),IF((G68-F68)&gt;47.15,"봄","가을"))</f>
        <v>겨울</v>
      </c>
      <c r="P68" s="92" t="str">
        <f>IF(IF(AND((E68&gt;26),(E68&lt;=(206))),"Warm","Cool")="Cool",IF(IF(IF(AND((E68&gt;26),(E68&lt;=(206))),"Warm","Cool")="Cool",IF((G68-F68)&gt;47.15,"여름","겨울"),IF((G68-F68)&gt;43.15,"봄","가을"))="여름",IF((G68-F68)&gt;60.8,"Light","Mute"),IF((G68-F68)&gt;23.58,"Bright","Deep")),IF(IF(IF(AND((E68&gt;26),(E68&lt;=(206))),"Warm","Cool")="Cool",IF((G68-F68)&gt;47.15,"여름","겨울"),IF((G68-F68)&gt;43.15,"봄","가을"))="봄",IF(F68&gt;32.47,"Bright","Light"),IF(F68&gt;32.47,"Deep","Mute")))</f>
        <v>Bright</v>
      </c>
    </row>
    <row r="69" spans="1:16" x14ac:dyDescent="0.4">
      <c r="A69" s="99" t="s">
        <v>255</v>
      </c>
      <c r="B69" s="99">
        <v>6</v>
      </c>
      <c r="C69" s="1555">
        <v>3</v>
      </c>
      <c r="D69" s="1092" t="s">
        <v>495</v>
      </c>
      <c r="E69" s="1458">
        <v>25.882352941176471</v>
      </c>
      <c r="F69" s="294">
        <v>27.700000000000003</v>
      </c>
      <c r="G69" s="294">
        <v>72.2</v>
      </c>
      <c r="H69" s="1024">
        <f>F69-G69</f>
        <v>-44.5</v>
      </c>
      <c r="I69" s="1024">
        <f>G69-F69</f>
        <v>44.5</v>
      </c>
      <c r="J69" s="1024">
        <f>E69-G69</f>
        <v>-46.317647058823532</v>
      </c>
      <c r="K69" s="1024">
        <f>G69-E69</f>
        <v>46.317647058823532</v>
      </c>
      <c r="L69" s="1024">
        <f>E69-F69</f>
        <v>-1.8176470588235318</v>
      </c>
      <c r="M69" s="1024">
        <f>F69-E69</f>
        <v>1.8176470588235318</v>
      </c>
      <c r="N69" s="92" t="str">
        <f>IF(AND((E69&gt;26),(E69&lt;=(206))),"Warm","Cool")</f>
        <v>Cool</v>
      </c>
      <c r="O69" s="92" t="str">
        <f>IF(IF(AND((E69&gt;26),(E69&lt;=(206))),"Warm","Cool")="Cool",IF((G69-F69)&gt;47.15,"여름","겨울"),IF((G69-F69)&gt;47.15,"봄","가을"))</f>
        <v>겨울</v>
      </c>
      <c r="P69" s="92" t="str">
        <f>IF(IF(AND((E69&gt;26),(E69&lt;=(206))),"Warm","Cool")="Cool",IF(IF(IF(AND((E69&gt;26),(E69&lt;=(206))),"Warm","Cool")="Cool",IF((G69-F69)&gt;47.15,"여름","겨울"),IF((G69-F69)&gt;43.15,"봄","가을"))="여름",IF((G69-F69)&gt;60.8,"Light","Mute"),IF((G69-F69)&gt;23.58,"Bright","Deep")),IF(IF(IF(AND((E69&gt;26),(E69&lt;=(206))),"Warm","Cool")="Cool",IF((G69-F69)&gt;47.15,"여름","겨울"),IF((G69-F69)&gt;43.15,"봄","가을"))="봄",IF(F69&gt;32.47,"Bright","Light"),IF(F69&gt;32.47,"Deep","Mute")))</f>
        <v>Bright</v>
      </c>
    </row>
    <row r="70" spans="1:16" x14ac:dyDescent="0.4">
      <c r="A70" s="99" t="s">
        <v>255</v>
      </c>
      <c r="B70" s="99">
        <v>3.5</v>
      </c>
      <c r="C70" s="1555">
        <v>6.5</v>
      </c>
      <c r="D70" s="1095" t="s">
        <v>495</v>
      </c>
      <c r="E70" s="1467">
        <v>26</v>
      </c>
      <c r="F70" s="327">
        <v>31.900000000000002</v>
      </c>
      <c r="G70" s="327">
        <v>73.7</v>
      </c>
      <c r="H70" s="1024">
        <f>F70-G70</f>
        <v>-41.8</v>
      </c>
      <c r="I70" s="1024">
        <f>G70-F70</f>
        <v>41.8</v>
      </c>
      <c r="J70" s="1024">
        <f>E70-G70</f>
        <v>-47.7</v>
      </c>
      <c r="K70" s="1024">
        <f>G70-E70</f>
        <v>47.7</v>
      </c>
      <c r="L70" s="1024">
        <f>E70-F70</f>
        <v>-5.9000000000000021</v>
      </c>
      <c r="M70" s="1024">
        <f>F70-E70</f>
        <v>5.9000000000000021</v>
      </c>
      <c r="N70" s="92" t="str">
        <f>IF(AND((E70&gt;26),(E70&lt;=(206))),"Warm","Cool")</f>
        <v>Cool</v>
      </c>
      <c r="O70" s="92" t="str">
        <f>IF(IF(AND((E70&gt;26),(E70&lt;=(206))),"Warm","Cool")="Cool",IF((G70-F70)&gt;47.15,"여름","겨울"),IF((G70-F70)&gt;47.15,"봄","가을"))</f>
        <v>겨울</v>
      </c>
      <c r="P70" s="92" t="str">
        <f>IF(IF(AND((E70&gt;26),(E70&lt;=(206))),"Warm","Cool")="Cool",IF(IF(IF(AND((E70&gt;26),(E70&lt;=(206))),"Warm","Cool")="Cool",IF((G70-F70)&gt;47.15,"여름","겨울"),IF((G70-F70)&gt;43.15,"봄","가을"))="여름",IF((G70-F70)&gt;60.8,"Light","Mute"),IF((G70-F70)&gt;23.58,"Bright","Deep")),IF(IF(IF(AND((E70&gt;26),(E70&lt;=(206))),"Warm","Cool")="Cool",IF((G70-F70)&gt;47.15,"여름","겨울"),IF((G70-F70)&gt;43.15,"봄","가을"))="봄",IF(F70&gt;32.47,"Bright","Light"),IF(F70&gt;32.47,"Deep","Mute")))</f>
        <v>Bright</v>
      </c>
    </row>
    <row r="71" spans="1:16" x14ac:dyDescent="0.4">
      <c r="A71" s="99" t="s">
        <v>255</v>
      </c>
      <c r="B71" s="99">
        <v>6</v>
      </c>
      <c r="C71" s="1555">
        <v>3.5</v>
      </c>
      <c r="D71" s="1095" t="s">
        <v>495</v>
      </c>
      <c r="E71" s="1467">
        <v>26</v>
      </c>
      <c r="F71" s="327">
        <v>31.900000000000002</v>
      </c>
      <c r="G71" s="327">
        <v>73.7</v>
      </c>
      <c r="H71" s="1024">
        <f>F71-G71</f>
        <v>-41.8</v>
      </c>
      <c r="I71" s="1024">
        <f>G71-F71</f>
        <v>41.8</v>
      </c>
      <c r="J71" s="1024">
        <f>E71-G71</f>
        <v>-47.7</v>
      </c>
      <c r="K71" s="1024">
        <f>G71-E71</f>
        <v>47.7</v>
      </c>
      <c r="L71" s="1024">
        <f>E71-F71</f>
        <v>-5.9000000000000021</v>
      </c>
      <c r="M71" s="1024">
        <f>F71-E71</f>
        <v>5.9000000000000021</v>
      </c>
      <c r="N71" s="92" t="str">
        <f>IF(AND((E71&gt;26),(E71&lt;=(206))),"Warm","Cool")</f>
        <v>Cool</v>
      </c>
      <c r="O71" s="92" t="str">
        <f>IF(IF(AND((E71&gt;26),(E71&lt;=(206))),"Warm","Cool")="Cool",IF((G71-F71)&gt;47.15,"여름","겨울"),IF((G71-F71)&gt;47.15,"봄","가을"))</f>
        <v>겨울</v>
      </c>
      <c r="P71" s="92" t="str">
        <f>IF(IF(AND((E71&gt;26),(E71&lt;=(206))),"Warm","Cool")="Cool",IF(IF(IF(AND((E71&gt;26),(E71&lt;=(206))),"Warm","Cool")="Cool",IF((G71-F71)&gt;47.15,"여름","겨울"),IF((G71-F71)&gt;43.15,"봄","가을"))="여름",IF((G71-F71)&gt;60.8,"Light","Mute"),IF((G71-F71)&gt;23.58,"Bright","Deep")),IF(IF(IF(AND((E71&gt;26),(E71&lt;=(206))),"Warm","Cool")="Cool",IF((G71-F71)&gt;47.15,"여름","겨울"),IF((G71-F71)&gt;43.15,"봄","가을"))="봄",IF(F71&gt;32.47,"Bright","Light"),IF(F71&gt;32.47,"Deep","Mute")))</f>
        <v>Bright</v>
      </c>
    </row>
    <row r="72" spans="1:16" x14ac:dyDescent="0.4">
      <c r="A72" s="99" t="s">
        <v>255</v>
      </c>
      <c r="B72" s="99">
        <v>2</v>
      </c>
      <c r="C72" s="1555">
        <v>7</v>
      </c>
      <c r="D72" s="1097" t="s">
        <v>495</v>
      </c>
      <c r="E72" s="1450">
        <v>25.714285714285715</v>
      </c>
      <c r="F72" s="220">
        <v>18.399999999999999</v>
      </c>
      <c r="G72" s="220">
        <v>74.5</v>
      </c>
      <c r="H72" s="1024">
        <f>F72-G72</f>
        <v>-56.1</v>
      </c>
      <c r="I72" s="1024">
        <f>G72-F72</f>
        <v>56.1</v>
      </c>
      <c r="J72" s="1024">
        <f>E72-G72</f>
        <v>-48.785714285714285</v>
      </c>
      <c r="K72" s="1024">
        <f>G72-E72</f>
        <v>48.785714285714285</v>
      </c>
      <c r="L72" s="1024">
        <f>E72-F72</f>
        <v>7.3142857142857167</v>
      </c>
      <c r="M72" s="1024">
        <f>F72-E72</f>
        <v>-7.3142857142857167</v>
      </c>
      <c r="N72" s="92" t="str">
        <f>IF(AND((E72&gt;26),(E72&lt;=(206))),"Warm","Cool")</f>
        <v>Cool</v>
      </c>
      <c r="O72" s="92" t="str">
        <f>IF(IF(AND((E72&gt;26),(E72&lt;=(206))),"Warm","Cool")="Cool",IF((G72-F72)&gt;47.15,"여름","겨울"),IF((G72-F72)&gt;47.15,"봄","가을"))</f>
        <v>여름</v>
      </c>
      <c r="P72" s="92" t="str">
        <f>IF(IF(AND((E72&gt;26),(E72&lt;=(206))),"Warm","Cool")="Cool",IF(IF(IF(AND((E72&gt;26),(E72&lt;=(206))),"Warm","Cool")="Cool",IF((G72-F72)&gt;47.15,"여름","겨울"),IF((G72-F72)&gt;43.15,"봄","가을"))="여름",IF((G72-F72)&gt;60.8,"Light","Mute"),IF((G72-F72)&gt;23.58,"Bright","Deep")),IF(IF(IF(AND((E72&gt;26),(E72&lt;=(206))),"Warm","Cool")="Cool",IF((G72-F72)&gt;47.15,"여름","겨울"),IF((G72-F72)&gt;43.15,"봄","가을"))="봄",IF(F72&gt;32.47,"Bright","Light"),IF(F72&gt;32.47,"Deep","Mute")))</f>
        <v>Mute</v>
      </c>
    </row>
    <row r="73" spans="1:16" x14ac:dyDescent="0.4">
      <c r="A73" s="99" t="s">
        <v>255</v>
      </c>
      <c r="B73" s="99">
        <v>6.5</v>
      </c>
      <c r="C73" s="1555">
        <v>2</v>
      </c>
      <c r="D73" s="1097" t="s">
        <v>495</v>
      </c>
      <c r="E73" s="1450">
        <v>25.714285714285715</v>
      </c>
      <c r="F73" s="220">
        <v>18.399999999999999</v>
      </c>
      <c r="G73" s="220">
        <v>74.5</v>
      </c>
      <c r="H73" s="1024">
        <f>F73-G73</f>
        <v>-56.1</v>
      </c>
      <c r="I73" s="1024">
        <f>G73-F73</f>
        <v>56.1</v>
      </c>
      <c r="J73" s="1024">
        <f>E73-G73</f>
        <v>-48.785714285714285</v>
      </c>
      <c r="K73" s="1024">
        <f>G73-E73</f>
        <v>48.785714285714285</v>
      </c>
      <c r="L73" s="1024">
        <f>E73-F73</f>
        <v>7.3142857142857167</v>
      </c>
      <c r="M73" s="1024">
        <f>F73-E73</f>
        <v>-7.3142857142857167</v>
      </c>
      <c r="N73" s="92" t="str">
        <f>IF(AND((E73&gt;26),(E73&lt;=(206))),"Warm","Cool")</f>
        <v>Cool</v>
      </c>
      <c r="O73" s="92" t="str">
        <f>IF(IF(AND((E73&gt;26),(E73&lt;=(206))),"Warm","Cool")="Cool",IF((G73-F73)&gt;47.15,"여름","겨울"),IF((G73-F73)&gt;47.15,"봄","가을"))</f>
        <v>여름</v>
      </c>
      <c r="P73" s="92" t="str">
        <f>IF(IF(AND((E73&gt;26),(E73&lt;=(206))),"Warm","Cool")="Cool",IF(IF(IF(AND((E73&gt;26),(E73&lt;=(206))),"Warm","Cool")="Cool",IF((G73-F73)&gt;47.15,"여름","겨울"),IF((G73-F73)&gt;43.15,"봄","가을"))="여름",IF((G73-F73)&gt;60.8,"Light","Mute"),IF((G73-F73)&gt;23.58,"Bright","Deep")),IF(IF(IF(AND((E73&gt;26),(E73&lt;=(206))),"Warm","Cool")="Cool",IF((G73-F73)&gt;47.15,"여름","겨울"),IF((G73-F73)&gt;43.15,"봄","가을"))="봄",IF(F73&gt;32.47,"Bright","Light"),IF(F73&gt;32.47,"Deep","Mute")))</f>
        <v>Mute</v>
      </c>
    </row>
    <row r="74" spans="1:16" x14ac:dyDescent="0.4">
      <c r="A74" s="99" t="s">
        <v>255</v>
      </c>
      <c r="B74" s="99">
        <v>4</v>
      </c>
      <c r="C74" s="1555">
        <v>6.5</v>
      </c>
      <c r="D74" s="1098" t="s">
        <v>495</v>
      </c>
      <c r="E74" s="1464">
        <v>25.970149253731343</v>
      </c>
      <c r="F74" s="353">
        <v>35.099999999999994</v>
      </c>
      <c r="G74" s="353">
        <v>74.900000000000006</v>
      </c>
      <c r="H74" s="1024">
        <f>F74-G74</f>
        <v>-39.800000000000011</v>
      </c>
      <c r="I74" s="1024">
        <f>G74-F74</f>
        <v>39.800000000000011</v>
      </c>
      <c r="J74" s="1024">
        <f>E74-G74</f>
        <v>-48.929850746268663</v>
      </c>
      <c r="K74" s="1024">
        <f>G74-E74</f>
        <v>48.929850746268663</v>
      </c>
      <c r="L74" s="1024">
        <f>E74-F74</f>
        <v>-9.1298507462686516</v>
      </c>
      <c r="M74" s="1024">
        <f>F74-E74</f>
        <v>9.1298507462686516</v>
      </c>
      <c r="N74" s="92" t="str">
        <f>IF(AND((E74&gt;26),(E74&lt;=(206))),"Warm","Cool")</f>
        <v>Cool</v>
      </c>
      <c r="O74" s="92" t="str">
        <f>IF(IF(AND((E74&gt;26),(E74&lt;=(206))),"Warm","Cool")="Cool",IF((G74-F74)&gt;47.15,"여름","겨울"),IF((G74-F74)&gt;47.15,"봄","가을"))</f>
        <v>겨울</v>
      </c>
      <c r="P74" s="92" t="str">
        <f>IF(IF(AND((E74&gt;26),(E74&lt;=(206))),"Warm","Cool")="Cool",IF(IF(IF(AND((E74&gt;26),(E74&lt;=(206))),"Warm","Cool")="Cool",IF((G74-F74)&gt;47.15,"여름","겨울"),IF((G74-F74)&gt;43.15,"봄","가을"))="여름",IF((G74-F74)&gt;60.8,"Light","Mute"),IF((G74-F74)&gt;23.58,"Bright","Deep")),IF(IF(IF(AND((E74&gt;26),(E74&lt;=(206))),"Warm","Cool")="Cool",IF((G74-F74)&gt;47.15,"여름","겨울"),IF((G74-F74)&gt;43.15,"봄","가을"))="봄",IF(F74&gt;32.47,"Bright","Light"),IF(F74&gt;32.47,"Deep","Mute")))</f>
        <v>Bright</v>
      </c>
    </row>
    <row r="75" spans="1:16" x14ac:dyDescent="0.4">
      <c r="A75" s="99" t="s">
        <v>255</v>
      </c>
      <c r="B75" s="99">
        <v>2.5</v>
      </c>
      <c r="C75" s="1555">
        <v>7</v>
      </c>
      <c r="D75" s="1101" t="s">
        <v>495</v>
      </c>
      <c r="E75" s="1462">
        <v>25.90909090909091</v>
      </c>
      <c r="F75" s="260">
        <v>22.7</v>
      </c>
      <c r="G75" s="260">
        <v>76.099999999999994</v>
      </c>
      <c r="H75" s="1024">
        <f>F75-G75</f>
        <v>-53.399999999999991</v>
      </c>
      <c r="I75" s="1024">
        <f>G75-F75</f>
        <v>53.399999999999991</v>
      </c>
      <c r="J75" s="1024">
        <f>E75-G75</f>
        <v>-50.190909090909088</v>
      </c>
      <c r="K75" s="1024">
        <f>G75-E75</f>
        <v>50.190909090909088</v>
      </c>
      <c r="L75" s="1024">
        <f>E75-F75</f>
        <v>3.2090909090909108</v>
      </c>
      <c r="M75" s="1024">
        <f>F75-E75</f>
        <v>-3.2090909090909108</v>
      </c>
      <c r="N75" s="92" t="str">
        <f>IF(AND((E75&gt;26),(E75&lt;=(206))),"Warm","Cool")</f>
        <v>Cool</v>
      </c>
      <c r="O75" s="92" t="str">
        <f>IF(IF(AND((E75&gt;26),(E75&lt;=(206))),"Warm","Cool")="Cool",IF((G75-F75)&gt;47.15,"여름","겨울"),IF((G75-F75)&gt;47.15,"봄","가을"))</f>
        <v>여름</v>
      </c>
      <c r="P75" s="92" t="str">
        <f>IF(IF(AND((E75&gt;26),(E75&lt;=(206))),"Warm","Cool")="Cool",IF(IF(IF(AND((E75&gt;26),(E75&lt;=(206))),"Warm","Cool")="Cool",IF((G75-F75)&gt;47.15,"여름","겨울"),IF((G75-F75)&gt;43.15,"봄","가을"))="여름",IF((G75-F75)&gt;60.8,"Light","Mute"),IF((G75-F75)&gt;23.58,"Bright","Deep")),IF(IF(IF(AND((E75&gt;26),(E75&lt;=(206))),"Warm","Cool")="Cool",IF((G75-F75)&gt;47.15,"여름","겨울"),IF((G75-F75)&gt;43.15,"봄","가을"))="봄",IF(F75&gt;32.47,"Bright","Light"),IF(F75&gt;32.47,"Deep","Mute")))</f>
        <v>Mute</v>
      </c>
    </row>
    <row r="76" spans="1:16" x14ac:dyDescent="0.4">
      <c r="A76" s="99" t="s">
        <v>255</v>
      </c>
      <c r="B76" s="99">
        <v>6.5</v>
      </c>
      <c r="C76" s="1555">
        <v>2.5</v>
      </c>
      <c r="D76" s="1101" t="s">
        <v>495</v>
      </c>
      <c r="E76" s="1462">
        <v>25.90909090909091</v>
      </c>
      <c r="F76" s="260">
        <v>22.7</v>
      </c>
      <c r="G76" s="260">
        <v>76.099999999999994</v>
      </c>
      <c r="H76" s="1024">
        <f>F76-G76</f>
        <v>-53.399999999999991</v>
      </c>
      <c r="I76" s="1024">
        <f>G76-F76</f>
        <v>53.399999999999991</v>
      </c>
      <c r="J76" s="1024">
        <f>E76-G76</f>
        <v>-50.190909090909088</v>
      </c>
      <c r="K76" s="1024">
        <f>G76-E76</f>
        <v>50.190909090909088</v>
      </c>
      <c r="L76" s="1024">
        <f>E76-F76</f>
        <v>3.2090909090909108</v>
      </c>
      <c r="M76" s="1024">
        <f>F76-E76</f>
        <v>-3.2090909090909108</v>
      </c>
      <c r="N76" s="92" t="str">
        <f>IF(AND((E76&gt;26),(E76&lt;=(206))),"Warm","Cool")</f>
        <v>Cool</v>
      </c>
      <c r="O76" s="92" t="str">
        <f>IF(IF(AND((E76&gt;26),(E76&lt;=(206))),"Warm","Cool")="Cool",IF((G76-F76)&gt;47.15,"여름","겨울"),IF((G76-F76)&gt;47.15,"봄","가을"))</f>
        <v>여름</v>
      </c>
      <c r="P76" s="92" t="str">
        <f>IF(IF(AND((E76&gt;26),(E76&lt;=(206))),"Warm","Cool")="Cool",IF(IF(IF(AND((E76&gt;26),(E76&lt;=(206))),"Warm","Cool")="Cool",IF((G76-F76)&gt;47.15,"여름","겨울"),IF((G76-F76)&gt;43.15,"봄","가을"))="여름",IF((G76-F76)&gt;60.8,"Light","Mute"),IF((G76-F76)&gt;23.58,"Bright","Deep")),IF(IF(IF(AND((E76&gt;26),(E76&lt;=(206))),"Warm","Cool")="Cool",IF((G76-F76)&gt;47.15,"여름","겨울"),IF((G76-F76)&gt;43.15,"봄","가을"))="봄",IF(F76&gt;32.47,"Bright","Light"),IF(F76&gt;32.47,"Deep","Mute")))</f>
        <v>Mute</v>
      </c>
    </row>
    <row r="77" spans="1:16" x14ac:dyDescent="0.4">
      <c r="A77" s="99" t="s">
        <v>255</v>
      </c>
      <c r="B77" s="99">
        <v>1.5</v>
      </c>
      <c r="C77" s="1555">
        <v>7.5</v>
      </c>
      <c r="D77" s="1106" t="s">
        <v>495</v>
      </c>
      <c r="E77" s="1444">
        <v>25.384615384615383</v>
      </c>
      <c r="F77" s="179">
        <v>13.100000000000001</v>
      </c>
      <c r="G77" s="179">
        <v>78</v>
      </c>
      <c r="H77" s="1024">
        <f>F77-G77</f>
        <v>-64.900000000000006</v>
      </c>
      <c r="I77" s="1024">
        <f>G77-F77</f>
        <v>64.900000000000006</v>
      </c>
      <c r="J77" s="1024">
        <f>E77-G77</f>
        <v>-52.615384615384613</v>
      </c>
      <c r="K77" s="1024">
        <f>G77-E77</f>
        <v>52.615384615384613</v>
      </c>
      <c r="L77" s="1024">
        <f>E77-F77</f>
        <v>12.284615384615382</v>
      </c>
      <c r="M77" s="1024">
        <f>F77-E77</f>
        <v>-12.284615384615382</v>
      </c>
      <c r="N77" s="92" t="str">
        <f>IF(AND((E77&gt;26),(E77&lt;=(206))),"Warm","Cool")</f>
        <v>Cool</v>
      </c>
      <c r="O77" s="92" t="str">
        <f>IF(IF(AND((E77&gt;26),(E77&lt;=(206))),"Warm","Cool")="Cool",IF((G77-F77)&gt;47.15,"여름","겨울"),IF((G77-F77)&gt;47.15,"봄","가을"))</f>
        <v>여름</v>
      </c>
      <c r="P77" s="92" t="str">
        <f>IF(IF(AND((E77&gt;26),(E77&lt;=(206))),"Warm","Cool")="Cool",IF(IF(IF(AND((E77&gt;26),(E77&lt;=(206))),"Warm","Cool")="Cool",IF((G77-F77)&gt;47.15,"여름","겨울"),IF((G77-F77)&gt;43.15,"봄","가을"))="여름",IF((G77-F77)&gt;60.8,"Light","Mute"),IF((G77-F77)&gt;23.58,"Bright","Deep")),IF(IF(IF(AND((E77&gt;26),(E77&lt;=(206))),"Warm","Cool")="Cool",IF((G77-F77)&gt;47.15,"여름","겨울"),IF((G77-F77)&gt;43.15,"봄","가을"))="봄",IF(F77&gt;32.47,"Bright","Light"),IF(F77&gt;32.47,"Deep","Mute")))</f>
        <v>Light</v>
      </c>
    </row>
    <row r="78" spans="1:16" x14ac:dyDescent="0.4">
      <c r="A78" s="99" t="s">
        <v>255</v>
      </c>
      <c r="B78" s="99">
        <v>7</v>
      </c>
      <c r="C78" s="1555">
        <v>1.5</v>
      </c>
      <c r="D78" s="1106" t="s">
        <v>495</v>
      </c>
      <c r="E78" s="1444">
        <v>25.384615384615383</v>
      </c>
      <c r="F78" s="179">
        <v>13.100000000000001</v>
      </c>
      <c r="G78" s="179">
        <v>78</v>
      </c>
      <c r="H78" s="1024">
        <f>F78-G78</f>
        <v>-64.900000000000006</v>
      </c>
      <c r="I78" s="1024">
        <f>G78-F78</f>
        <v>64.900000000000006</v>
      </c>
      <c r="J78" s="1024">
        <f>E78-G78</f>
        <v>-52.615384615384613</v>
      </c>
      <c r="K78" s="1024">
        <f>G78-E78</f>
        <v>52.615384615384613</v>
      </c>
      <c r="L78" s="1024">
        <f>E78-F78</f>
        <v>12.284615384615382</v>
      </c>
      <c r="M78" s="1024">
        <f>F78-E78</f>
        <v>-12.284615384615382</v>
      </c>
      <c r="N78" s="92" t="str">
        <f>IF(AND((E78&gt;26),(E78&lt;=(206))),"Warm","Cool")</f>
        <v>Cool</v>
      </c>
      <c r="O78" s="92" t="str">
        <f>IF(IF(AND((E78&gt;26),(E78&lt;=(206))),"Warm","Cool")="Cool",IF((G78-F78)&gt;47.15,"여름","겨울"),IF((G78-F78)&gt;47.15,"봄","가을"))</f>
        <v>여름</v>
      </c>
      <c r="P78" s="92" t="str">
        <f>IF(IF(AND((E78&gt;26),(E78&lt;=(206))),"Warm","Cool")="Cool",IF(IF(IF(AND((E78&gt;26),(E78&lt;=(206))),"Warm","Cool")="Cool",IF((G78-F78)&gt;47.15,"여름","겨울"),IF((G78-F78)&gt;43.15,"봄","가을"))="여름",IF((G78-F78)&gt;60.8,"Light","Mute"),IF((G78-F78)&gt;23.58,"Bright","Deep")),IF(IF(IF(AND((E78&gt;26),(E78&lt;=(206))),"Warm","Cool")="Cool",IF((G78-F78)&gt;47.15,"여름","겨울"),IF((G78-F78)&gt;43.15,"봄","가을"))="봄",IF(F78&gt;32.47,"Bright","Light"),IF(F78&gt;32.47,"Deep","Mute")))</f>
        <v>Light</v>
      </c>
    </row>
    <row r="79" spans="1:16" x14ac:dyDescent="0.4">
      <c r="A79" s="99" t="s">
        <v>255</v>
      </c>
      <c r="B79" s="99">
        <v>3.5</v>
      </c>
      <c r="C79" s="1555">
        <v>7</v>
      </c>
      <c r="D79" s="1108" t="s">
        <v>495</v>
      </c>
      <c r="E79" s="1466">
        <v>26</v>
      </c>
      <c r="F79" s="329">
        <v>29.9</v>
      </c>
      <c r="G79" s="329">
        <v>78.8</v>
      </c>
      <c r="H79" s="1024">
        <f>F79-G79</f>
        <v>-48.9</v>
      </c>
      <c r="I79" s="1024">
        <f>G79-F79</f>
        <v>48.9</v>
      </c>
      <c r="J79" s="1024">
        <f>E79-G79</f>
        <v>-52.8</v>
      </c>
      <c r="K79" s="1024">
        <f>G79-E79</f>
        <v>52.8</v>
      </c>
      <c r="L79" s="1024">
        <f>E79-F79</f>
        <v>-3.8999999999999986</v>
      </c>
      <c r="M79" s="1024">
        <f>F79-E79</f>
        <v>3.8999999999999986</v>
      </c>
      <c r="N79" s="92" t="str">
        <f>IF(AND((E79&gt;26),(E79&lt;=(206))),"Warm","Cool")</f>
        <v>Cool</v>
      </c>
      <c r="O79" s="92" t="str">
        <f>IF(IF(AND((E79&gt;26),(E79&lt;=(206))),"Warm","Cool")="Cool",IF((G79-F79)&gt;47.15,"여름","겨울"),IF((G79-F79)&gt;47.15,"봄","가을"))</f>
        <v>여름</v>
      </c>
      <c r="P79" s="92" t="str">
        <f>IF(IF(AND((E79&gt;26),(E79&lt;=(206))),"Warm","Cool")="Cool",IF(IF(IF(AND((E79&gt;26),(E79&lt;=(206))),"Warm","Cool")="Cool",IF((G79-F79)&gt;47.15,"여름","겨울"),IF((G79-F79)&gt;43.15,"봄","가을"))="여름",IF((G79-F79)&gt;60.8,"Light","Mute"),IF((G79-F79)&gt;23.58,"Bright","Deep")),IF(IF(IF(AND((E79&gt;26),(E79&lt;=(206))),"Warm","Cool")="Cool",IF((G79-F79)&gt;47.15,"여름","겨울"),IF((G79-F79)&gt;43.15,"봄","가을"))="봄",IF(F79&gt;32.47,"Bright","Light"),IF(F79&gt;32.47,"Deep","Mute")))</f>
        <v>Mute</v>
      </c>
    </row>
    <row r="80" spans="1:16" x14ac:dyDescent="0.4">
      <c r="A80" s="99" t="s">
        <v>255</v>
      </c>
      <c r="B80" s="99">
        <v>6.5</v>
      </c>
      <c r="C80" s="1555">
        <v>3.5</v>
      </c>
      <c r="D80" s="1108" t="s">
        <v>495</v>
      </c>
      <c r="E80" s="1466">
        <v>26</v>
      </c>
      <c r="F80" s="329">
        <v>29.9</v>
      </c>
      <c r="G80" s="329">
        <v>78.8</v>
      </c>
      <c r="H80" s="1024">
        <f>F80-G80</f>
        <v>-48.9</v>
      </c>
      <c r="I80" s="1024">
        <f>G80-F80</f>
        <v>48.9</v>
      </c>
      <c r="J80" s="1024">
        <f>E80-G80</f>
        <v>-52.8</v>
      </c>
      <c r="K80" s="1024">
        <f>G80-E80</f>
        <v>52.8</v>
      </c>
      <c r="L80" s="1024">
        <f>E80-F80</f>
        <v>-3.8999999999999986</v>
      </c>
      <c r="M80" s="1024">
        <f>F80-E80</f>
        <v>3.8999999999999986</v>
      </c>
      <c r="N80" s="92" t="str">
        <f>IF(AND((E80&gt;26),(E80&lt;=(206))),"Warm","Cool")</f>
        <v>Cool</v>
      </c>
      <c r="O80" s="92" t="str">
        <f>IF(IF(AND((E80&gt;26),(E80&lt;=(206))),"Warm","Cool")="Cool",IF((G80-F80)&gt;47.15,"여름","겨울"),IF((G80-F80)&gt;47.15,"봄","가을"))</f>
        <v>여름</v>
      </c>
      <c r="P80" s="92" t="str">
        <f>IF(IF(AND((E80&gt;26),(E80&lt;=(206))),"Warm","Cool")="Cool",IF(IF(IF(AND((E80&gt;26),(E80&lt;=(206))),"Warm","Cool")="Cool",IF((G80-F80)&gt;47.15,"여름","겨울"),IF((G80-F80)&gt;43.15,"봄","가을"))="여름",IF((G80-F80)&gt;60.8,"Light","Mute"),IF((G80-F80)&gt;23.58,"Bright","Deep")),IF(IF(IF(AND((E80&gt;26),(E80&lt;=(206))),"Warm","Cool")="Cool",IF((G80-F80)&gt;47.15,"여름","겨울"),IF((G80-F80)&gt;43.15,"봄","가을"))="봄",IF(F80&gt;32.47,"Bright","Light"),IF(F80&gt;32.47,"Deep","Mute")))</f>
        <v>Mute</v>
      </c>
    </row>
    <row r="81" spans="1:16" x14ac:dyDescent="0.4">
      <c r="A81" s="99" t="s">
        <v>255</v>
      </c>
      <c r="B81" s="99">
        <v>2</v>
      </c>
      <c r="C81" s="1555">
        <v>7.5</v>
      </c>
      <c r="D81" s="1109" t="s">
        <v>495</v>
      </c>
      <c r="E81" s="1449">
        <v>25.714285714285715</v>
      </c>
      <c r="F81" s="224">
        <v>17.2</v>
      </c>
      <c r="G81" s="224">
        <v>79.600000000000009</v>
      </c>
      <c r="H81" s="1024">
        <f>F81-G81</f>
        <v>-62.400000000000006</v>
      </c>
      <c r="I81" s="1024">
        <f>G81-F81</f>
        <v>62.400000000000006</v>
      </c>
      <c r="J81" s="1024">
        <f>E81-G81</f>
        <v>-53.885714285714293</v>
      </c>
      <c r="K81" s="1024">
        <f>G81-E81</f>
        <v>53.885714285714293</v>
      </c>
      <c r="L81" s="1024">
        <f>E81-F81</f>
        <v>8.514285714285716</v>
      </c>
      <c r="M81" s="1024">
        <f>F81-E81</f>
        <v>-8.514285714285716</v>
      </c>
      <c r="N81" s="92" t="str">
        <f>IF(AND((E81&gt;26),(E81&lt;=(206))),"Warm","Cool")</f>
        <v>Cool</v>
      </c>
      <c r="O81" s="92" t="str">
        <f>IF(IF(AND((E81&gt;26),(E81&lt;=(206))),"Warm","Cool")="Cool",IF((G81-F81)&gt;47.15,"여름","겨울"),IF((G81-F81)&gt;47.15,"봄","가을"))</f>
        <v>여름</v>
      </c>
      <c r="P81" s="92" t="str">
        <f>IF(IF(AND((E81&gt;26),(E81&lt;=(206))),"Warm","Cool")="Cool",IF(IF(IF(AND((E81&gt;26),(E81&lt;=(206))),"Warm","Cool")="Cool",IF((G81-F81)&gt;47.15,"여름","겨울"),IF((G81-F81)&gt;43.15,"봄","가을"))="여름",IF((G81-F81)&gt;60.8,"Light","Mute"),IF((G81-F81)&gt;23.58,"Bright","Deep")),IF(IF(IF(AND((E81&gt;26),(E81&lt;=(206))),"Warm","Cool")="Cool",IF((G81-F81)&gt;47.15,"여름","겨울"),IF((G81-F81)&gt;43.15,"봄","가을"))="봄",IF(F81&gt;32.47,"Bright","Light"),IF(F81&gt;32.47,"Deep","Mute")))</f>
        <v>Light</v>
      </c>
    </row>
    <row r="82" spans="1:16" x14ac:dyDescent="0.4">
      <c r="A82" s="99" t="s">
        <v>255</v>
      </c>
      <c r="B82" s="99">
        <v>7</v>
      </c>
      <c r="C82" s="1555">
        <v>2</v>
      </c>
      <c r="D82" s="1109" t="s">
        <v>495</v>
      </c>
      <c r="E82" s="1449">
        <v>25.714285714285715</v>
      </c>
      <c r="F82" s="224">
        <v>17.2</v>
      </c>
      <c r="G82" s="224">
        <v>79.600000000000009</v>
      </c>
      <c r="H82" s="1024">
        <f>F82-G82</f>
        <v>-62.400000000000006</v>
      </c>
      <c r="I82" s="1024">
        <f>G82-F82</f>
        <v>62.400000000000006</v>
      </c>
      <c r="J82" s="1024">
        <f>E82-G82</f>
        <v>-53.885714285714293</v>
      </c>
      <c r="K82" s="1024">
        <f>G82-E82</f>
        <v>53.885714285714293</v>
      </c>
      <c r="L82" s="1024">
        <f>E82-F82</f>
        <v>8.514285714285716</v>
      </c>
      <c r="M82" s="1024">
        <f>F82-E82</f>
        <v>-8.514285714285716</v>
      </c>
      <c r="N82" s="92" t="str">
        <f>IF(AND((E82&gt;26),(E82&lt;=(206))),"Warm","Cool")</f>
        <v>Cool</v>
      </c>
      <c r="O82" s="92" t="str">
        <f>IF(IF(AND((E82&gt;26),(E82&lt;=(206))),"Warm","Cool")="Cool",IF((G82-F82)&gt;47.15,"여름","겨울"),IF((G82-F82)&gt;47.15,"봄","가을"))</f>
        <v>여름</v>
      </c>
      <c r="P82" s="92" t="str">
        <f>IF(IF(AND((E82&gt;26),(E82&lt;=(206))),"Warm","Cool")="Cool",IF(IF(IF(AND((E82&gt;26),(E82&lt;=(206))),"Warm","Cool")="Cool",IF((G82-F82)&gt;47.15,"여름","겨울"),IF((G82-F82)&gt;43.15,"봄","가을"))="여름",IF((G82-F82)&gt;60.8,"Light","Mute"),IF((G82-F82)&gt;23.58,"Bright","Deep")),IF(IF(IF(AND((E82&gt;26),(E82&lt;=(206))),"Warm","Cool")="Cool",IF((G82-F82)&gt;47.15,"여름","겨울"),IF((G82-F82)&gt;43.15,"봄","가을"))="봄",IF(F82&gt;32.47,"Bright","Light"),IF(F82&gt;32.47,"Deep","Mute")))</f>
        <v>Light</v>
      </c>
    </row>
    <row r="83" spans="1:16" x14ac:dyDescent="0.4">
      <c r="A83" s="99" t="s">
        <v>255</v>
      </c>
      <c r="B83" s="99">
        <v>2.5</v>
      </c>
      <c r="C83" s="1555">
        <v>7.5</v>
      </c>
      <c r="D83" s="1113" t="s">
        <v>495</v>
      </c>
      <c r="E83" s="1461">
        <v>25.90909090909091</v>
      </c>
      <c r="F83" s="264">
        <v>21.3</v>
      </c>
      <c r="G83" s="264">
        <v>81.2</v>
      </c>
      <c r="H83" s="1024">
        <f>F83-G83</f>
        <v>-59.900000000000006</v>
      </c>
      <c r="I83" s="1024">
        <f>G83-F83</f>
        <v>59.900000000000006</v>
      </c>
      <c r="J83" s="1024">
        <f>E83-G83</f>
        <v>-55.290909090909096</v>
      </c>
      <c r="K83" s="1024">
        <f>G83-E83</f>
        <v>55.290909090909096</v>
      </c>
      <c r="L83" s="1024">
        <f>E83-F83</f>
        <v>4.6090909090909093</v>
      </c>
      <c r="M83" s="1024">
        <f>F83-E83</f>
        <v>-4.6090909090909093</v>
      </c>
      <c r="N83" s="92" t="str">
        <f>IF(AND((E83&gt;26),(E83&lt;=(206))),"Warm","Cool")</f>
        <v>Cool</v>
      </c>
      <c r="O83" s="92" t="str">
        <f>IF(IF(AND((E83&gt;26),(E83&lt;=(206))),"Warm","Cool")="Cool",IF((G83-F83)&gt;47.15,"여름","겨울"),IF((G83-F83)&gt;47.15,"봄","가을"))</f>
        <v>여름</v>
      </c>
      <c r="P83" s="92" t="str">
        <f>IF(IF(AND((E83&gt;26),(E83&lt;=(206))),"Warm","Cool")="Cool",IF(IF(IF(AND((E83&gt;26),(E83&lt;=(206))),"Warm","Cool")="Cool",IF((G83-F83)&gt;47.15,"여름","겨울"),IF((G83-F83)&gt;43.15,"봄","가을"))="여름",IF((G83-F83)&gt;60.8,"Light","Mute"),IF((G83-F83)&gt;23.58,"Bright","Deep")),IF(IF(IF(AND((E83&gt;26),(E83&lt;=(206))),"Warm","Cool")="Cool",IF((G83-F83)&gt;47.15,"여름","겨울"),IF((G83-F83)&gt;43.15,"봄","가을"))="봄",IF(F83&gt;32.47,"Bright","Light"),IF(F83&gt;32.47,"Deep","Mute")))</f>
        <v>Mute</v>
      </c>
    </row>
    <row r="84" spans="1:16" x14ac:dyDescent="0.4">
      <c r="A84" s="99" t="s">
        <v>255</v>
      </c>
      <c r="B84" s="99">
        <v>7</v>
      </c>
      <c r="C84" s="1555">
        <v>2.5</v>
      </c>
      <c r="D84" s="1113" t="s">
        <v>495</v>
      </c>
      <c r="E84" s="1461">
        <v>25.90909090909091</v>
      </c>
      <c r="F84" s="264">
        <v>21.3</v>
      </c>
      <c r="G84" s="264">
        <v>81.2</v>
      </c>
      <c r="H84" s="1024">
        <f>F84-G84</f>
        <v>-59.900000000000006</v>
      </c>
      <c r="I84" s="1024">
        <f>G84-F84</f>
        <v>59.900000000000006</v>
      </c>
      <c r="J84" s="1024">
        <f>E84-G84</f>
        <v>-55.290909090909096</v>
      </c>
      <c r="K84" s="1024">
        <f>G84-E84</f>
        <v>55.290909090909096</v>
      </c>
      <c r="L84" s="1024">
        <f>E84-F84</f>
        <v>4.6090909090909093</v>
      </c>
      <c r="M84" s="1024">
        <f>F84-E84</f>
        <v>-4.6090909090909093</v>
      </c>
      <c r="N84" s="92" t="str">
        <f>IF(AND((E84&gt;26),(E84&lt;=(206))),"Warm","Cool")</f>
        <v>Cool</v>
      </c>
      <c r="O84" s="92" t="str">
        <f>IF(IF(AND((E84&gt;26),(E84&lt;=(206))),"Warm","Cool")="Cool",IF((G84-F84)&gt;47.15,"여름","겨울"),IF((G84-F84)&gt;47.15,"봄","가을"))</f>
        <v>여름</v>
      </c>
      <c r="P84" s="92" t="str">
        <f>IF(IF(AND((E84&gt;26),(E84&lt;=(206))),"Warm","Cool")="Cool",IF(IF(IF(AND((E84&gt;26),(E84&lt;=(206))),"Warm","Cool")="Cool",IF((G84-F84)&gt;47.15,"여름","겨울"),IF((G84-F84)&gt;43.15,"봄","가을"))="여름",IF((G84-F84)&gt;60.8,"Light","Mute"),IF((G84-F84)&gt;23.58,"Bright","Deep")),IF(IF(IF(AND((E84&gt;26),(E84&lt;=(206))),"Warm","Cool")="Cool",IF((G84-F84)&gt;47.15,"여름","겨울"),IF((G84-F84)&gt;43.15,"봄","가을"))="봄",IF(F84&gt;32.47,"Bright","Light"),IF(F84&gt;32.47,"Deep","Mute")))</f>
        <v>Mute</v>
      </c>
    </row>
    <row r="85" spans="1:16" x14ac:dyDescent="0.4">
      <c r="A85" s="99" t="s">
        <v>255</v>
      </c>
      <c r="B85" s="99">
        <v>1.5</v>
      </c>
      <c r="C85" s="1555">
        <v>8</v>
      </c>
      <c r="D85" s="1119" t="s">
        <v>495</v>
      </c>
      <c r="E85" s="1443">
        <v>25.384615384615383</v>
      </c>
      <c r="F85" s="183">
        <v>12.3</v>
      </c>
      <c r="G85" s="183">
        <v>83.1</v>
      </c>
      <c r="H85" s="1024">
        <f>F85-G85</f>
        <v>-70.8</v>
      </c>
      <c r="I85" s="1024">
        <f>G85-F85</f>
        <v>70.8</v>
      </c>
      <c r="J85" s="1024">
        <f>E85-G85</f>
        <v>-57.715384615384608</v>
      </c>
      <c r="K85" s="1024">
        <f>G85-E85</f>
        <v>57.715384615384608</v>
      </c>
      <c r="L85" s="1024">
        <f>E85-F85</f>
        <v>13.084615384615383</v>
      </c>
      <c r="M85" s="1024">
        <f>F85-E85</f>
        <v>-13.084615384615383</v>
      </c>
      <c r="N85" s="92" t="str">
        <f>IF(AND((E85&gt;26),(E85&lt;=(206))),"Warm","Cool")</f>
        <v>Cool</v>
      </c>
      <c r="O85" s="92" t="str">
        <f>IF(IF(AND((E85&gt;26),(E85&lt;=(206))),"Warm","Cool")="Cool",IF((G85-F85)&gt;47.15,"여름","겨울"),IF((G85-F85)&gt;47.15,"봄","가을"))</f>
        <v>여름</v>
      </c>
      <c r="P85" s="92" t="str">
        <f>IF(IF(AND((E85&gt;26),(E85&lt;=(206))),"Warm","Cool")="Cool",IF(IF(IF(AND((E85&gt;26),(E85&lt;=(206))),"Warm","Cool")="Cool",IF((G85-F85)&gt;47.15,"여름","겨울"),IF((G85-F85)&gt;43.15,"봄","가을"))="여름",IF((G85-F85)&gt;60.8,"Light","Mute"),IF((G85-F85)&gt;23.58,"Bright","Deep")),IF(IF(IF(AND((E85&gt;26),(E85&lt;=(206))),"Warm","Cool")="Cool",IF((G85-F85)&gt;47.15,"여름","겨울"),IF((G85-F85)&gt;43.15,"봄","가을"))="봄",IF(F85&gt;32.47,"Bright","Light"),IF(F85&gt;32.47,"Deep","Mute")))</f>
        <v>Light</v>
      </c>
    </row>
    <row r="86" spans="1:16" x14ac:dyDescent="0.4">
      <c r="A86" s="99" t="s">
        <v>255</v>
      </c>
      <c r="B86" s="99">
        <v>8</v>
      </c>
      <c r="C86" s="1555">
        <v>1.5</v>
      </c>
      <c r="D86" s="1119" t="s">
        <v>495</v>
      </c>
      <c r="E86" s="1443">
        <v>25.384615384615383</v>
      </c>
      <c r="F86" s="183">
        <v>12.3</v>
      </c>
      <c r="G86" s="183">
        <v>83.1</v>
      </c>
      <c r="H86" s="1024">
        <f>F86-G86</f>
        <v>-70.8</v>
      </c>
      <c r="I86" s="1024">
        <f>G86-F86</f>
        <v>70.8</v>
      </c>
      <c r="J86" s="1024">
        <f>E86-G86</f>
        <v>-57.715384615384608</v>
      </c>
      <c r="K86" s="1024">
        <f>G86-E86</f>
        <v>57.715384615384608</v>
      </c>
      <c r="L86" s="1024">
        <f>E86-F86</f>
        <v>13.084615384615383</v>
      </c>
      <c r="M86" s="1024">
        <f>F86-E86</f>
        <v>-13.084615384615383</v>
      </c>
      <c r="N86" s="92" t="str">
        <f>IF(AND((E86&gt;26),(E86&lt;=(206))),"Warm","Cool")</f>
        <v>Cool</v>
      </c>
      <c r="O86" s="92" t="str">
        <f>IF(IF(AND((E86&gt;26),(E86&lt;=(206))),"Warm","Cool")="Cool",IF((G86-F86)&gt;47.15,"여름","겨울"),IF((G86-F86)&gt;47.15,"봄","가을"))</f>
        <v>여름</v>
      </c>
      <c r="P86" s="92" t="str">
        <f>IF(IF(AND((E86&gt;26),(E86&lt;=(206))),"Warm","Cool")="Cool",IF(IF(IF(AND((E86&gt;26),(E86&lt;=(206))),"Warm","Cool")="Cool",IF((G86-F86)&gt;47.15,"여름","겨울"),IF((G86-F86)&gt;43.15,"봄","가을"))="여름",IF((G86-F86)&gt;60.8,"Light","Mute"),IF((G86-F86)&gt;23.58,"Bright","Deep")),IF(IF(IF(AND((E86&gt;26),(E86&lt;=(206))),"Warm","Cool")="Cool",IF((G86-F86)&gt;47.15,"여름","겨울"),IF((G86-F86)&gt;43.15,"봄","가을"))="봄",IF(F86&gt;32.47,"Bright","Light"),IF(F86&gt;32.47,"Deep","Mute")))</f>
        <v>Light</v>
      </c>
    </row>
    <row r="87" spans="1:16" x14ac:dyDescent="0.4">
      <c r="A87" s="99" t="s">
        <v>255</v>
      </c>
      <c r="B87" s="99">
        <v>2</v>
      </c>
      <c r="C87" s="1555">
        <v>8</v>
      </c>
      <c r="D87" s="1122" t="s">
        <v>495</v>
      </c>
      <c r="E87" s="1448">
        <v>25.714285714285715</v>
      </c>
      <c r="F87" s="228">
        <v>16.2</v>
      </c>
      <c r="G87" s="228">
        <v>84.7</v>
      </c>
      <c r="H87" s="1024">
        <f>F87-G87</f>
        <v>-68.5</v>
      </c>
      <c r="I87" s="1024">
        <f>G87-F87</f>
        <v>68.5</v>
      </c>
      <c r="J87" s="1024">
        <f>E87-G87</f>
        <v>-58.985714285714288</v>
      </c>
      <c r="K87" s="1024">
        <f>G87-E87</f>
        <v>58.985714285714288</v>
      </c>
      <c r="L87" s="1024">
        <f>E87-F87</f>
        <v>9.514285714285716</v>
      </c>
      <c r="M87" s="1024">
        <f>F87-E87</f>
        <v>-9.514285714285716</v>
      </c>
      <c r="N87" s="92" t="str">
        <f>IF(AND((E87&gt;26),(E87&lt;=(206))),"Warm","Cool")</f>
        <v>Cool</v>
      </c>
      <c r="O87" s="92" t="str">
        <f>IF(IF(AND((E87&gt;26),(E87&lt;=(206))),"Warm","Cool")="Cool",IF((G87-F87)&gt;47.15,"여름","겨울"),IF((G87-F87)&gt;47.15,"봄","가을"))</f>
        <v>여름</v>
      </c>
      <c r="P87" s="92" t="str">
        <f>IF(IF(AND((E87&gt;26),(E87&lt;=(206))),"Warm","Cool")="Cool",IF(IF(IF(AND((E87&gt;26),(E87&lt;=(206))),"Warm","Cool")="Cool",IF((G87-F87)&gt;47.15,"여름","겨울"),IF((G87-F87)&gt;43.15,"봄","가을"))="여름",IF((G87-F87)&gt;60.8,"Light","Mute"),IF((G87-F87)&gt;23.58,"Bright","Deep")),IF(IF(IF(AND((E87&gt;26),(E87&lt;=(206))),"Warm","Cool")="Cool",IF((G87-F87)&gt;47.15,"여름","겨울"),IF((G87-F87)&gt;43.15,"봄","가을"))="봄",IF(F87&gt;32.47,"Bright","Light"),IF(F87&gt;32.47,"Deep","Mute")))</f>
        <v>Light</v>
      </c>
    </row>
    <row r="88" spans="1:16" x14ac:dyDescent="0.4">
      <c r="A88" s="99" t="s">
        <v>255</v>
      </c>
      <c r="B88" s="99">
        <v>8</v>
      </c>
      <c r="C88" s="1555">
        <v>2</v>
      </c>
      <c r="D88" s="1122" t="s">
        <v>495</v>
      </c>
      <c r="E88" s="1448">
        <v>25.714285714285715</v>
      </c>
      <c r="F88" s="228">
        <v>16.2</v>
      </c>
      <c r="G88" s="228">
        <v>84.7</v>
      </c>
      <c r="H88" s="1024">
        <f>F88-G88</f>
        <v>-68.5</v>
      </c>
      <c r="I88" s="1024">
        <f>G88-F88</f>
        <v>68.5</v>
      </c>
      <c r="J88" s="1024">
        <f>E88-G88</f>
        <v>-58.985714285714288</v>
      </c>
      <c r="K88" s="1024">
        <f>G88-E88</f>
        <v>58.985714285714288</v>
      </c>
      <c r="L88" s="1024">
        <f>E88-F88</f>
        <v>9.514285714285716</v>
      </c>
      <c r="M88" s="1024">
        <f>F88-E88</f>
        <v>-9.514285714285716</v>
      </c>
      <c r="N88" s="92" t="str">
        <f>IF(AND((E88&gt;26),(E88&lt;=(206))),"Warm","Cool")</f>
        <v>Cool</v>
      </c>
      <c r="O88" s="92" t="str">
        <f>IF(IF(AND((E88&gt;26),(E88&lt;=(206))),"Warm","Cool")="Cool",IF((G88-F88)&gt;47.15,"여름","겨울"),IF((G88-F88)&gt;47.15,"봄","가을"))</f>
        <v>여름</v>
      </c>
      <c r="P88" s="92" t="str">
        <f>IF(IF(AND((E88&gt;26),(E88&lt;=(206))),"Warm","Cool")="Cool",IF(IF(IF(AND((E88&gt;26),(E88&lt;=(206))),"Warm","Cool")="Cool",IF((G88-F88)&gt;47.15,"여름","겨울"),IF((G88-F88)&gt;43.15,"봄","가을"))="여름",IF((G88-F88)&gt;60.8,"Light","Mute"),IF((G88-F88)&gt;23.58,"Bright","Deep")),IF(IF(IF(AND((E88&gt;26),(E88&lt;=(206))),"Warm","Cool")="Cool",IF((G88-F88)&gt;47.15,"여름","겨울"),IF((G88-F88)&gt;43.15,"봄","가을"))="봄",IF(F88&gt;32.47,"Bright","Light"),IF(F88&gt;32.47,"Deep","Mute")))</f>
        <v>Light</v>
      </c>
    </row>
    <row r="89" spans="1:16" x14ac:dyDescent="0.4">
      <c r="A89" s="99" t="s">
        <v>255</v>
      </c>
      <c r="B89" s="99">
        <v>2.5</v>
      </c>
      <c r="C89" s="1555">
        <v>8</v>
      </c>
      <c r="D89" s="1126" t="s">
        <v>495</v>
      </c>
      <c r="E89" s="1460">
        <v>25.90909090909091</v>
      </c>
      <c r="F89" s="267">
        <v>20</v>
      </c>
      <c r="G89" s="267">
        <v>86.3</v>
      </c>
      <c r="H89" s="1024">
        <f>F89-G89</f>
        <v>-66.3</v>
      </c>
      <c r="I89" s="1024">
        <f>G89-F89</f>
        <v>66.3</v>
      </c>
      <c r="J89" s="1024">
        <f>E89-G89</f>
        <v>-60.390909090909091</v>
      </c>
      <c r="K89" s="1024">
        <f>G89-E89</f>
        <v>60.390909090909091</v>
      </c>
      <c r="L89" s="1024">
        <f>E89-F89</f>
        <v>5.9090909090909101</v>
      </c>
      <c r="M89" s="1024">
        <f>F89-E89</f>
        <v>-5.9090909090909101</v>
      </c>
      <c r="N89" s="92" t="str">
        <f>IF(AND((E89&gt;26),(E89&lt;=(206))),"Warm","Cool")</f>
        <v>Cool</v>
      </c>
      <c r="O89" s="92" t="str">
        <f>IF(IF(AND((E89&gt;26),(E89&lt;=(206))),"Warm","Cool")="Cool",IF((G89-F89)&gt;47.15,"여름","겨울"),IF((G89-F89)&gt;47.15,"봄","가을"))</f>
        <v>여름</v>
      </c>
      <c r="P89" s="92" t="str">
        <f>IF(IF(AND((E89&gt;26),(E89&lt;=(206))),"Warm","Cool")="Cool",IF(IF(IF(AND((E89&gt;26),(E89&lt;=(206))),"Warm","Cool")="Cool",IF((G89-F89)&gt;47.15,"여름","겨울"),IF((G89-F89)&gt;43.15,"봄","가을"))="여름",IF((G89-F89)&gt;60.8,"Light","Mute"),IF((G89-F89)&gt;23.58,"Bright","Deep")),IF(IF(IF(AND((E89&gt;26),(E89&lt;=(206))),"Warm","Cool")="Cool",IF((G89-F89)&gt;47.15,"여름","겨울"),IF((G89-F89)&gt;43.15,"봄","가을"))="봄",IF(F89&gt;32.47,"Bright","Light"),IF(F89&gt;32.47,"Deep","Mute")))</f>
        <v>Light</v>
      </c>
    </row>
    <row r="90" spans="1:16" x14ac:dyDescent="0.4">
      <c r="A90" s="99" t="s">
        <v>255</v>
      </c>
      <c r="B90" s="99">
        <v>8</v>
      </c>
      <c r="C90" s="1555">
        <v>2.5</v>
      </c>
      <c r="D90" s="1126" t="s">
        <v>495</v>
      </c>
      <c r="E90" s="1460">
        <v>25.90909090909091</v>
      </c>
      <c r="F90" s="267">
        <v>20</v>
      </c>
      <c r="G90" s="267">
        <v>86.3</v>
      </c>
      <c r="H90" s="1024">
        <f>F90-G90</f>
        <v>-66.3</v>
      </c>
      <c r="I90" s="1024">
        <f>G90-F90</f>
        <v>66.3</v>
      </c>
      <c r="J90" s="1024">
        <f>E90-G90</f>
        <v>-60.390909090909091</v>
      </c>
      <c r="K90" s="1024">
        <f>G90-E90</f>
        <v>60.390909090909091</v>
      </c>
      <c r="L90" s="1024">
        <f>E90-F90</f>
        <v>5.9090909090909101</v>
      </c>
      <c r="M90" s="1024">
        <f>F90-E90</f>
        <v>-5.9090909090909101</v>
      </c>
      <c r="N90" s="92" t="str">
        <f>IF(AND((E90&gt;26),(E90&lt;=(206))),"Warm","Cool")</f>
        <v>Cool</v>
      </c>
      <c r="O90" s="92" t="str">
        <f>IF(IF(AND((E90&gt;26),(E90&lt;=(206))),"Warm","Cool")="Cool",IF((G90-F90)&gt;47.15,"여름","겨울"),IF((G90-F90)&gt;47.15,"봄","가을"))</f>
        <v>여름</v>
      </c>
      <c r="P90" s="92" t="str">
        <f>IF(IF(AND((E90&gt;26),(E90&lt;=(206))),"Warm","Cool")="Cool",IF(IF(IF(AND((E90&gt;26),(E90&lt;=(206))),"Warm","Cool")="Cool",IF((G90-F90)&gt;47.15,"여름","겨울"),IF((G90-F90)&gt;43.15,"봄","가을"))="여름",IF((G90-F90)&gt;60.8,"Light","Mute"),IF((G90-F90)&gt;23.58,"Bright","Deep")),IF(IF(IF(AND((E90&gt;26),(E90&lt;=(206))),"Warm","Cool")="Cool",IF((G90-F90)&gt;47.15,"여름","겨울"),IF((G90-F90)&gt;43.15,"봄","가을"))="봄",IF(F90&gt;32.47,"Bright","Light"),IF(F90&gt;32.47,"Deep","Mute")))</f>
        <v>Light</v>
      </c>
    </row>
    <row r="91" spans="1:16" x14ac:dyDescent="0.4">
      <c r="A91" s="99" t="s">
        <v>255</v>
      </c>
      <c r="B91" s="99">
        <v>1.5</v>
      </c>
      <c r="C91" s="1555">
        <v>9</v>
      </c>
      <c r="D91" s="1146" t="s">
        <v>495</v>
      </c>
      <c r="E91" s="1447">
        <v>25.714285714285715</v>
      </c>
      <c r="F91" s="193">
        <v>11.700000000000001</v>
      </c>
      <c r="G91" s="193">
        <v>94.1</v>
      </c>
      <c r="H91" s="1024">
        <f>F91-G91</f>
        <v>-82.399999999999991</v>
      </c>
      <c r="I91" s="1024">
        <f>G91-F91</f>
        <v>82.399999999999991</v>
      </c>
      <c r="J91" s="1024">
        <f>E91-G91</f>
        <v>-68.385714285714272</v>
      </c>
      <c r="K91" s="1024">
        <f>G91-E91</f>
        <v>68.385714285714272</v>
      </c>
      <c r="L91" s="1024">
        <f>E91-F91</f>
        <v>14.014285714285714</v>
      </c>
      <c r="M91" s="1024">
        <f>F91-E91</f>
        <v>-14.014285714285714</v>
      </c>
      <c r="N91" s="92" t="str">
        <f>IF(AND((E91&gt;26),(E91&lt;=(206))),"Warm","Cool")</f>
        <v>Cool</v>
      </c>
      <c r="O91" s="92" t="str">
        <f>IF(IF(AND((E91&gt;26),(E91&lt;=(206))),"Warm","Cool")="Cool",IF((G91-F91)&gt;47.15,"여름","겨울"),IF((G91-F91)&gt;47.15,"봄","가을"))</f>
        <v>여름</v>
      </c>
      <c r="P91" s="92" t="str">
        <f>IF(IF(AND((E91&gt;26),(E91&lt;=(206))),"Warm","Cool")="Cool",IF(IF(IF(AND((E91&gt;26),(E91&lt;=(206))),"Warm","Cool")="Cool",IF((G91-F91)&gt;47.15,"여름","겨울"),IF((G91-F91)&gt;43.15,"봄","가을"))="여름",IF((G91-F91)&gt;60.8,"Light","Mute"),IF((G91-F91)&gt;23.58,"Bright","Deep")),IF(IF(IF(AND((E91&gt;26),(E91&lt;=(206))),"Warm","Cool")="Cool",IF((G91-F91)&gt;47.15,"여름","겨울"),IF((G91-F91)&gt;43.15,"봄","가을"))="봄",IF(F91&gt;32.47,"Bright","Light"),IF(F91&gt;32.47,"Deep","Mute")))</f>
        <v>Light</v>
      </c>
    </row>
    <row r="92" spans="1:16" x14ac:dyDescent="0.4">
      <c r="A92" s="99" t="s">
        <v>255</v>
      </c>
      <c r="B92" s="99">
        <v>9</v>
      </c>
      <c r="C92" s="1555">
        <v>1.5</v>
      </c>
      <c r="D92" s="1146" t="s">
        <v>495</v>
      </c>
      <c r="E92" s="1447">
        <v>25.714285714285715</v>
      </c>
      <c r="F92" s="193">
        <v>11.700000000000001</v>
      </c>
      <c r="G92" s="193">
        <v>94.1</v>
      </c>
      <c r="H92" s="1024">
        <f>F92-G92</f>
        <v>-82.399999999999991</v>
      </c>
      <c r="I92" s="1024">
        <f>G92-F92</f>
        <v>82.399999999999991</v>
      </c>
      <c r="J92" s="1024">
        <f>E92-G92</f>
        <v>-68.385714285714272</v>
      </c>
      <c r="K92" s="1024">
        <f>G92-E92</f>
        <v>68.385714285714272</v>
      </c>
      <c r="L92" s="1024">
        <f>E92-F92</f>
        <v>14.014285714285714</v>
      </c>
      <c r="M92" s="1024">
        <f>F92-E92</f>
        <v>-14.014285714285714</v>
      </c>
      <c r="N92" s="92" t="str">
        <f>IF(AND((E92&gt;26),(E92&lt;=(206))),"Warm","Cool")</f>
        <v>Cool</v>
      </c>
      <c r="O92" s="92" t="str">
        <f>IF(IF(AND((E92&gt;26),(E92&lt;=(206))),"Warm","Cool")="Cool",IF((G92-F92)&gt;47.15,"여름","겨울"),IF((G92-F92)&gt;47.15,"봄","가을"))</f>
        <v>여름</v>
      </c>
      <c r="P92" s="92" t="str">
        <f>IF(IF(AND((E92&gt;26),(E92&lt;=(206))),"Warm","Cool")="Cool",IF(IF(IF(AND((E92&gt;26),(E92&lt;=(206))),"Warm","Cool")="Cool",IF((G92-F92)&gt;47.15,"여름","겨울"),IF((G92-F92)&gt;43.15,"봄","가을"))="여름",IF((G92-F92)&gt;60.8,"Light","Mute"),IF((G92-F92)&gt;23.58,"Bright","Deep")),IF(IF(IF(AND((E92&gt;26),(E92&lt;=(206))),"Warm","Cool")="Cool",IF((G92-F92)&gt;47.15,"여름","겨울"),IF((G92-F92)&gt;43.15,"봄","가을"))="봄",IF(F92&gt;32.47,"Bright","Light"),IF(F92&gt;32.47,"Deep","Mute")))</f>
        <v>Light</v>
      </c>
    </row>
    <row r="93" spans="1:16" x14ac:dyDescent="0.4">
      <c r="A93" s="99" t="s">
        <v>255</v>
      </c>
      <c r="B93" s="99">
        <v>5</v>
      </c>
      <c r="C93" s="1555">
        <v>4</v>
      </c>
      <c r="D93" s="1038" t="s">
        <v>496</v>
      </c>
      <c r="E93" s="1473">
        <v>26.153846153846153</v>
      </c>
      <c r="F93" s="148">
        <v>60</v>
      </c>
      <c r="G93" s="148">
        <v>51</v>
      </c>
      <c r="H93" s="1024">
        <f>F93-G93</f>
        <v>9</v>
      </c>
      <c r="I93" s="1024">
        <f>G93-F93</f>
        <v>-9</v>
      </c>
      <c r="J93" s="1024">
        <f>E93-G93</f>
        <v>-24.846153846153847</v>
      </c>
      <c r="K93" s="1024">
        <f>G93-E93</f>
        <v>24.846153846153847</v>
      </c>
      <c r="L93" s="1024">
        <f>E93-F93</f>
        <v>-33.846153846153847</v>
      </c>
      <c r="M93" s="1024">
        <f>F93-E93</f>
        <v>33.846153846153847</v>
      </c>
      <c r="N93" s="92" t="str">
        <f>IF(AND((E93&gt;26),(E93&lt;=(206))),"Warm","Cool")</f>
        <v>Warm</v>
      </c>
      <c r="O93" s="92" t="str">
        <f>IF(IF(AND((E93&gt;26),(E93&lt;=(206))),"Warm","Cool")="Cool",IF((G93-F93)&gt;47.15,"여름","겨울"),IF((G93-F93)&gt;47.15,"봄","가을"))</f>
        <v>가을</v>
      </c>
      <c r="P93" s="92" t="str">
        <f>IF(IF(AND((E93&gt;26),(E93&lt;=(206))),"Warm","Cool")="Cool",IF(IF(IF(AND((E93&gt;26),(E93&lt;=(206))),"Warm","Cool")="Cool",IF((G93-F93)&gt;47.15,"여름","겨울"),IF((G93-F93)&gt;43.15,"봄","가을"))="여름",IF((G93-F93)&gt;60.8,"Light","Mute"),IF((G93-F93)&gt;23.58,"Bright","Deep")),IF(IF(IF(AND((E93&gt;26),(E93&lt;=(206))),"Warm","Cool")="Cool",IF((G93-F93)&gt;47.15,"여름","겨울"),IF((G93-F93)&gt;43.15,"봄","가을"))="봄",IF(F93&gt;32.47,"Bright","Light"),IF(F93&gt;32.47,"Deep","Mute")))</f>
        <v>Deep</v>
      </c>
    </row>
    <row r="94" spans="1:16" x14ac:dyDescent="0.4">
      <c r="A94" s="99" t="s">
        <v>255</v>
      </c>
      <c r="B94" s="99">
        <v>5.5</v>
      </c>
      <c r="C94" s="1555">
        <v>4</v>
      </c>
      <c r="D94" s="1040" t="s">
        <v>496</v>
      </c>
      <c r="E94" s="1481">
        <v>26.428571428571427</v>
      </c>
      <c r="F94" s="126">
        <v>63.6</v>
      </c>
      <c r="G94" s="126">
        <v>51.800000000000004</v>
      </c>
      <c r="H94" s="1024">
        <f>F94-G94</f>
        <v>11.799999999999997</v>
      </c>
      <c r="I94" s="1024">
        <f>G94-F94</f>
        <v>-11.799999999999997</v>
      </c>
      <c r="J94" s="1024">
        <f>E94-G94</f>
        <v>-25.371428571428577</v>
      </c>
      <c r="K94" s="1024">
        <f>G94-E94</f>
        <v>25.371428571428577</v>
      </c>
      <c r="L94" s="1024">
        <f>E94-F94</f>
        <v>-37.171428571428578</v>
      </c>
      <c r="M94" s="1024">
        <f>F94-E94</f>
        <v>37.171428571428578</v>
      </c>
      <c r="N94" s="92" t="str">
        <f>IF(AND((E94&gt;26),(E94&lt;=(206))),"Warm","Cool")</f>
        <v>Warm</v>
      </c>
      <c r="O94" s="92" t="str">
        <f>IF(IF(AND((E94&gt;26),(E94&lt;=(206))),"Warm","Cool")="Cool",IF((G94-F94)&gt;47.15,"여름","겨울"),IF((G94-F94)&gt;47.15,"봄","가을"))</f>
        <v>가을</v>
      </c>
      <c r="P94" s="92" t="str">
        <f>IF(IF(AND((E94&gt;26),(E94&lt;=(206))),"Warm","Cool")="Cool",IF(IF(IF(AND((E94&gt;26),(E94&lt;=(206))),"Warm","Cool")="Cool",IF((G94-F94)&gt;47.15,"여름","겨울"),IF((G94-F94)&gt;43.15,"봄","가을"))="여름",IF((G94-F94)&gt;60.8,"Light","Mute"),IF((G94-F94)&gt;23.58,"Bright","Deep")),IF(IF(IF(AND((E94&gt;26),(E94&lt;=(206))),"Warm","Cool")="Cool",IF((G94-F94)&gt;47.15,"여름","겨울"),IF((G94-F94)&gt;43.15,"봄","가을"))="봄",IF(F94&gt;32.47,"Bright","Light"),IF(F94&gt;32.47,"Deep","Mute")))</f>
        <v>Deep</v>
      </c>
    </row>
    <row r="95" spans="1:16" x14ac:dyDescent="0.4">
      <c r="A95" s="99" t="s">
        <v>255</v>
      </c>
      <c r="B95" s="99">
        <v>7</v>
      </c>
      <c r="C95" s="1555">
        <v>4</v>
      </c>
      <c r="D95" s="1046" t="s">
        <v>496</v>
      </c>
      <c r="E95" s="1547">
        <v>28.571428571428573</v>
      </c>
      <c r="F95" s="208">
        <v>76.099999999999994</v>
      </c>
      <c r="G95" s="208">
        <v>54.1</v>
      </c>
      <c r="H95" s="1024">
        <f>F95-G95</f>
        <v>21.999999999999993</v>
      </c>
      <c r="I95" s="1024">
        <f>G95-F95</f>
        <v>-21.999999999999993</v>
      </c>
      <c r="J95" s="1024">
        <f>E95-G95</f>
        <v>-25.528571428571428</v>
      </c>
      <c r="K95" s="1024">
        <f>G95-E95</f>
        <v>25.528571428571428</v>
      </c>
      <c r="L95" s="1024">
        <f>E95-F95</f>
        <v>-47.528571428571425</v>
      </c>
      <c r="M95" s="1024">
        <f>F95-E95</f>
        <v>47.528571428571425</v>
      </c>
      <c r="N95" s="92" t="str">
        <f>IF(AND((E95&gt;26),(E95&lt;=(206))),"Warm","Cool")</f>
        <v>Warm</v>
      </c>
      <c r="O95" s="92" t="str">
        <f>IF(IF(AND((E95&gt;26),(E95&lt;=(206))),"Warm","Cool")="Cool",IF((G95-F95)&gt;47.15,"여름","겨울"),IF((G95-F95)&gt;47.15,"봄","가을"))</f>
        <v>가을</v>
      </c>
      <c r="P95" s="92" t="str">
        <f>IF(IF(AND((E95&gt;26),(E95&lt;=(206))),"Warm","Cool")="Cool",IF(IF(IF(AND((E95&gt;26),(E95&lt;=(206))),"Warm","Cool")="Cool",IF((G95-F95)&gt;47.15,"여름","겨울"),IF((G95-F95)&gt;43.15,"봄","가을"))="여름",IF((G95-F95)&gt;60.8,"Light","Mute"),IF((G95-F95)&gt;23.58,"Bright","Deep")),IF(IF(IF(AND((E95&gt;26),(E95&lt;=(206))),"Warm","Cool")="Cool",IF((G95-F95)&gt;47.15,"여름","겨울"),IF((G95-F95)&gt;43.15,"봄","가을"))="봄",IF(F95&gt;32.47,"Bright","Light"),IF(F95&gt;32.47,"Deep","Mute")))</f>
        <v>Deep</v>
      </c>
    </row>
    <row r="96" spans="1:16" x14ac:dyDescent="0.4">
      <c r="A96" s="99" t="s">
        <v>255</v>
      </c>
      <c r="B96" s="99">
        <v>6.5</v>
      </c>
      <c r="C96" s="1555">
        <v>4</v>
      </c>
      <c r="D96" s="1045" t="s">
        <v>496</v>
      </c>
      <c r="E96" s="1518">
        <v>27.272727272727273</v>
      </c>
      <c r="F96" s="104">
        <v>72.3</v>
      </c>
      <c r="G96" s="104">
        <v>53.7</v>
      </c>
      <c r="H96" s="1024">
        <f>F96-G96</f>
        <v>18.599999999999994</v>
      </c>
      <c r="I96" s="1024">
        <f>G96-F96</f>
        <v>-18.599999999999994</v>
      </c>
      <c r="J96" s="1024">
        <f>E96-G96</f>
        <v>-26.427272727272729</v>
      </c>
      <c r="K96" s="1024">
        <f>G96-E96</f>
        <v>26.427272727272729</v>
      </c>
      <c r="L96" s="1024">
        <f>E96-F96</f>
        <v>-45.027272727272724</v>
      </c>
      <c r="M96" s="1024">
        <f>F96-E96</f>
        <v>45.027272727272724</v>
      </c>
      <c r="N96" s="92" t="str">
        <f>IF(AND((E96&gt;26),(E96&lt;=(206))),"Warm","Cool")</f>
        <v>Warm</v>
      </c>
      <c r="O96" s="92" t="str">
        <f>IF(IF(AND((E96&gt;26),(E96&lt;=(206))),"Warm","Cool")="Cool",IF((G96-F96)&gt;47.15,"여름","겨울"),IF((G96-F96)&gt;47.15,"봄","가을"))</f>
        <v>가을</v>
      </c>
      <c r="P96" s="92" t="str">
        <f>IF(IF(AND((E96&gt;26),(E96&lt;=(206))),"Warm","Cool")="Cool",IF(IF(IF(AND((E96&gt;26),(E96&lt;=(206))),"Warm","Cool")="Cool",IF((G96-F96)&gt;47.15,"여름","겨울"),IF((G96-F96)&gt;43.15,"봄","가을"))="여름",IF((G96-F96)&gt;60.8,"Light","Mute"),IF((G96-F96)&gt;23.58,"Bright","Deep")),IF(IF(IF(AND((E96&gt;26),(E96&lt;=(206))),"Warm","Cool")="Cool",IF((G96-F96)&gt;47.15,"여름","겨울"),IF((G96-F96)&gt;43.15,"봄","가을"))="봄",IF(F96&gt;32.47,"Bright","Light"),IF(F96&gt;32.47,"Deep","Mute")))</f>
        <v>Deep</v>
      </c>
    </row>
    <row r="97" spans="1:16" x14ac:dyDescent="0.4">
      <c r="A97" s="99" t="s">
        <v>255</v>
      </c>
      <c r="B97" s="99">
        <v>6</v>
      </c>
      <c r="C97" s="1555">
        <v>4</v>
      </c>
      <c r="D97" s="1043" t="s">
        <v>496</v>
      </c>
      <c r="E97" s="1477">
        <v>26.373626373626372</v>
      </c>
      <c r="F97" s="112">
        <v>67.400000000000006</v>
      </c>
      <c r="G97" s="112">
        <v>52.900000000000006</v>
      </c>
      <c r="H97" s="1024">
        <f>F97-G97</f>
        <v>14.5</v>
      </c>
      <c r="I97" s="1024">
        <f>G97-F97</f>
        <v>-14.5</v>
      </c>
      <c r="J97" s="1024">
        <f>E97-G97</f>
        <v>-26.526373626373633</v>
      </c>
      <c r="K97" s="1024">
        <f>G97-E97</f>
        <v>26.526373626373633</v>
      </c>
      <c r="L97" s="1024">
        <f>E97-F97</f>
        <v>-41.026373626373633</v>
      </c>
      <c r="M97" s="1024">
        <f>F97-E97</f>
        <v>41.026373626373633</v>
      </c>
      <c r="N97" s="92" t="str">
        <f>IF(AND((E97&gt;26),(E97&lt;=(206))),"Warm","Cool")</f>
        <v>Warm</v>
      </c>
      <c r="O97" s="92" t="str">
        <f>IF(IF(AND((E97&gt;26),(E97&lt;=(206))),"Warm","Cool")="Cool",IF((G97-F97)&gt;47.15,"여름","겨울"),IF((G97-F97)&gt;47.15,"봄","가을"))</f>
        <v>가을</v>
      </c>
      <c r="P97" s="92" t="str">
        <f>IF(IF(AND((E97&gt;26),(E97&lt;=(206))),"Warm","Cool")="Cool",IF(IF(IF(AND((E97&gt;26),(E97&lt;=(206))),"Warm","Cool")="Cool",IF((G97-F97)&gt;47.15,"여름","겨울"),IF((G97-F97)&gt;43.15,"봄","가을"))="여름",IF((G97-F97)&gt;60.8,"Light","Mute"),IF((G97-F97)&gt;23.58,"Bright","Deep")),IF(IF(IF(AND((E97&gt;26),(E97&lt;=(206))),"Warm","Cool")="Cool",IF((G97-F97)&gt;47.15,"여름","겨울"),IF((G97-F97)&gt;43.15,"봄","가을"))="봄",IF(F97&gt;32.47,"Bright","Light"),IF(F97&gt;32.47,"Deep","Mute")))</f>
        <v>Deep</v>
      </c>
    </row>
    <row r="98" spans="1:16" x14ac:dyDescent="0.4">
      <c r="A98" s="99" t="s">
        <v>255</v>
      </c>
      <c r="B98" s="99">
        <v>5.5</v>
      </c>
      <c r="C98" s="1555">
        <v>4.5</v>
      </c>
      <c r="D98" s="1054" t="s">
        <v>496</v>
      </c>
      <c r="E98" s="1483">
        <v>26.511627906976745</v>
      </c>
      <c r="F98" s="154">
        <v>58.9</v>
      </c>
      <c r="G98" s="154">
        <v>57.3</v>
      </c>
      <c r="H98" s="1024">
        <f>F98-G98</f>
        <v>1.6000000000000014</v>
      </c>
      <c r="I98" s="1024">
        <f>G98-F98</f>
        <v>-1.6000000000000014</v>
      </c>
      <c r="J98" s="1024">
        <f>E98-G98</f>
        <v>-30.788372093023252</v>
      </c>
      <c r="K98" s="1024">
        <f>G98-E98</f>
        <v>30.788372093023252</v>
      </c>
      <c r="L98" s="1024">
        <f>E98-F98</f>
        <v>-32.38837209302325</v>
      </c>
      <c r="M98" s="1024">
        <f>F98-E98</f>
        <v>32.38837209302325</v>
      </c>
      <c r="N98" s="92" t="str">
        <f>IF(AND((E98&gt;26),(E98&lt;=(206))),"Warm","Cool")</f>
        <v>Warm</v>
      </c>
      <c r="O98" s="92" t="str">
        <f>IF(IF(AND((E98&gt;26),(E98&lt;=(206))),"Warm","Cool")="Cool",IF((G98-F98)&gt;47.15,"여름","겨울"),IF((G98-F98)&gt;47.15,"봄","가을"))</f>
        <v>가을</v>
      </c>
      <c r="P98" s="92" t="str">
        <f>IF(IF(AND((E98&gt;26),(E98&lt;=(206))),"Warm","Cool")="Cool",IF(IF(IF(AND((E98&gt;26),(E98&lt;=(206))),"Warm","Cool")="Cool",IF((G98-F98)&gt;47.15,"여름","겨울"),IF((G98-F98)&gt;43.15,"봄","가을"))="여름",IF((G98-F98)&gt;60.8,"Light","Mute"),IF((G98-F98)&gt;23.58,"Bright","Deep")),IF(IF(IF(AND((E98&gt;26),(E98&lt;=(206))),"Warm","Cool")="Cool",IF((G98-F98)&gt;47.15,"여름","겨울"),IF((G98-F98)&gt;43.15,"봄","가을"))="봄",IF(F98&gt;32.47,"Bright","Light"),IF(F98&gt;32.47,"Deep","Mute")))</f>
        <v>Deep</v>
      </c>
    </row>
    <row r="99" spans="1:16" x14ac:dyDescent="0.4">
      <c r="A99" s="99" t="s">
        <v>255</v>
      </c>
      <c r="B99" s="99">
        <v>6</v>
      </c>
      <c r="C99" s="1555">
        <v>4.5</v>
      </c>
      <c r="D99" s="1057" t="s">
        <v>496</v>
      </c>
      <c r="E99" s="1499">
        <v>26.808510638297872</v>
      </c>
      <c r="F99" s="130">
        <v>63.1</v>
      </c>
      <c r="G99" s="130">
        <v>58.4</v>
      </c>
      <c r="H99" s="1024">
        <f>F99-G99</f>
        <v>4.7000000000000028</v>
      </c>
      <c r="I99" s="1024">
        <f>G99-F99</f>
        <v>-4.7000000000000028</v>
      </c>
      <c r="J99" s="1024">
        <f>E99-G99</f>
        <v>-31.591489361702127</v>
      </c>
      <c r="K99" s="1024">
        <f>G99-E99</f>
        <v>31.591489361702127</v>
      </c>
      <c r="L99" s="1024">
        <f>E99-F99</f>
        <v>-36.291489361702133</v>
      </c>
      <c r="M99" s="1024">
        <f>F99-E99</f>
        <v>36.291489361702133</v>
      </c>
      <c r="N99" s="92" t="str">
        <f>IF(AND((E99&gt;26),(E99&lt;=(206))),"Warm","Cool")</f>
        <v>Warm</v>
      </c>
      <c r="O99" s="92" t="str">
        <f>IF(IF(AND((E99&gt;26),(E99&lt;=(206))),"Warm","Cool")="Cool",IF((G99-F99)&gt;47.15,"여름","겨울"),IF((G99-F99)&gt;47.15,"봄","가을"))</f>
        <v>가을</v>
      </c>
      <c r="P99" s="92" t="str">
        <f>IF(IF(AND((E99&gt;26),(E99&lt;=(206))),"Warm","Cool")="Cool",IF(IF(IF(AND((E99&gt;26),(E99&lt;=(206))),"Warm","Cool")="Cool",IF((G99-F99)&gt;47.15,"여름","겨울"),IF((G99-F99)&gt;43.15,"봄","가을"))="여름",IF((G99-F99)&gt;60.8,"Light","Mute"),IF((G99-F99)&gt;23.58,"Bright","Deep")),IF(IF(IF(AND((E99&gt;26),(E99&lt;=(206))),"Warm","Cool")="Cool",IF((G99-F99)&gt;47.15,"여름","겨울"),IF((G99-F99)&gt;43.15,"봄","가을"))="봄",IF(F99&gt;32.47,"Bright","Light"),IF(F99&gt;32.47,"Deep","Mute")))</f>
        <v>Deep</v>
      </c>
    </row>
    <row r="100" spans="1:16" x14ac:dyDescent="0.4">
      <c r="A100" s="99" t="s">
        <v>255</v>
      </c>
      <c r="B100" s="99">
        <v>6.5</v>
      </c>
      <c r="C100" s="1555">
        <v>4.5</v>
      </c>
      <c r="D100" s="1058" t="s">
        <v>496</v>
      </c>
      <c r="E100" s="1519">
        <v>27.326732673267326</v>
      </c>
      <c r="F100" s="116">
        <v>66.900000000000006</v>
      </c>
      <c r="G100" s="116">
        <v>59.199999999999996</v>
      </c>
      <c r="H100" s="1024">
        <f>F100-G100</f>
        <v>7.7000000000000099</v>
      </c>
      <c r="I100" s="1024">
        <f>G100-F100</f>
        <v>-7.7000000000000099</v>
      </c>
      <c r="J100" s="1024">
        <f>E100-G100</f>
        <v>-31.87326732673267</v>
      </c>
      <c r="K100" s="1024">
        <f>G100-E100</f>
        <v>31.87326732673267</v>
      </c>
      <c r="L100" s="1024">
        <f>E100-F100</f>
        <v>-39.573267326732676</v>
      </c>
      <c r="M100" s="1024">
        <f>F100-E100</f>
        <v>39.573267326732676</v>
      </c>
      <c r="N100" s="92" t="str">
        <f>IF(AND((E100&gt;26),(E100&lt;=(206))),"Warm","Cool")</f>
        <v>Warm</v>
      </c>
      <c r="O100" s="92" t="str">
        <f>IF(IF(AND((E100&gt;26),(E100&lt;=(206))),"Warm","Cool")="Cool",IF((G100-F100)&gt;47.15,"여름","겨울"),IF((G100-F100)&gt;47.15,"봄","가을"))</f>
        <v>가을</v>
      </c>
      <c r="P100" s="92" t="str">
        <f>IF(IF(AND((E100&gt;26),(E100&lt;=(206))),"Warm","Cool")="Cool",IF(IF(IF(AND((E100&gt;26),(E100&lt;=(206))),"Warm","Cool")="Cool",IF((G100-F100)&gt;47.15,"여름","겨울"),IF((G100-F100)&gt;43.15,"봄","가을"))="여름",IF((G100-F100)&gt;60.8,"Light","Mute"),IF((G100-F100)&gt;23.58,"Bright","Deep")),IF(IF(IF(AND((E100&gt;26),(E100&lt;=(206))),"Warm","Cool")="Cool",IF((G100-F100)&gt;47.15,"여름","겨울"),IF((G100-F100)&gt;43.15,"봄","가을"))="봄",IF(F100&gt;32.47,"Bright","Light"),IF(F100&gt;32.47,"Deep","Mute")))</f>
        <v>Deep</v>
      </c>
    </row>
    <row r="101" spans="1:16" x14ac:dyDescent="0.4">
      <c r="A101" s="99" t="s">
        <v>255</v>
      </c>
      <c r="B101" s="99">
        <v>7</v>
      </c>
      <c r="C101" s="1555">
        <v>4.5</v>
      </c>
      <c r="D101" s="1061" t="s">
        <v>496</v>
      </c>
      <c r="E101" s="1537">
        <v>27.777777777777779</v>
      </c>
      <c r="F101" s="108">
        <v>70.599999999999994</v>
      </c>
      <c r="G101" s="108">
        <v>60</v>
      </c>
      <c r="H101" s="1024">
        <f>F101-G101</f>
        <v>10.599999999999994</v>
      </c>
      <c r="I101" s="1024">
        <f>G101-F101</f>
        <v>-10.599999999999994</v>
      </c>
      <c r="J101" s="1024">
        <f>E101-G101</f>
        <v>-32.222222222222221</v>
      </c>
      <c r="K101" s="1024">
        <f>G101-E101</f>
        <v>32.222222222222221</v>
      </c>
      <c r="L101" s="1024">
        <f>E101-F101</f>
        <v>-42.822222222222216</v>
      </c>
      <c r="M101" s="1024">
        <f>F101-E101</f>
        <v>42.822222222222216</v>
      </c>
      <c r="N101" s="92" t="str">
        <f>IF(AND((E101&gt;26),(E101&lt;=(206))),"Warm","Cool")</f>
        <v>Warm</v>
      </c>
      <c r="O101" s="92" t="str">
        <f>IF(IF(AND((E101&gt;26),(E101&lt;=(206))),"Warm","Cool")="Cool",IF((G101-F101)&gt;47.15,"여름","겨울"),IF((G101-F101)&gt;47.15,"봄","가을"))</f>
        <v>가을</v>
      </c>
      <c r="P101" s="92" t="str">
        <f>IF(IF(AND((E101&gt;26),(E101&lt;=(206))),"Warm","Cool")="Cool",IF(IF(IF(AND((E101&gt;26),(E101&lt;=(206))),"Warm","Cool")="Cool",IF((G101-F101)&gt;47.15,"여름","겨울"),IF((G101-F101)&gt;43.15,"봄","가을"))="여름",IF((G101-F101)&gt;60.8,"Light","Mute"),IF((G101-F101)&gt;23.58,"Bright","Deep")),IF(IF(IF(AND((E101&gt;26),(E101&lt;=(206))),"Warm","Cool")="Cool",IF((G101-F101)&gt;47.15,"여름","겨울"),IF((G101-F101)&gt;43.15,"봄","가을"))="봄",IF(F101&gt;32.47,"Bright","Light"),IF(F101&gt;32.47,"Deep","Mute")))</f>
        <v>Deep</v>
      </c>
    </row>
    <row r="102" spans="1:16" x14ac:dyDescent="0.4">
      <c r="A102" s="99" t="s">
        <v>255</v>
      </c>
      <c r="B102" s="99">
        <v>4.5</v>
      </c>
      <c r="C102" s="1555">
        <v>5</v>
      </c>
      <c r="D102" s="1062" t="s">
        <v>496</v>
      </c>
      <c r="E102" s="1476">
        <v>26.301369863013697</v>
      </c>
      <c r="F102" s="265">
        <v>47.4</v>
      </c>
      <c r="G102" s="265">
        <v>60.4</v>
      </c>
      <c r="H102" s="1024">
        <f>F102-G102</f>
        <v>-13</v>
      </c>
      <c r="I102" s="1024">
        <f>G102-F102</f>
        <v>13</v>
      </c>
      <c r="J102" s="1024">
        <f>E102-G102</f>
        <v>-34.098630136986301</v>
      </c>
      <c r="K102" s="1024">
        <f>G102-E102</f>
        <v>34.098630136986301</v>
      </c>
      <c r="L102" s="1024">
        <f>E102-F102</f>
        <v>-21.098630136986301</v>
      </c>
      <c r="M102" s="1024">
        <f>F102-E102</f>
        <v>21.098630136986301</v>
      </c>
      <c r="N102" s="92" t="str">
        <f>IF(AND((E102&gt;26),(E102&lt;=(206))),"Warm","Cool")</f>
        <v>Warm</v>
      </c>
      <c r="O102" s="92" t="str">
        <f>IF(IF(AND((E102&gt;26),(E102&lt;=(206))),"Warm","Cool")="Cool",IF((G102-F102)&gt;47.15,"여름","겨울"),IF((G102-F102)&gt;47.15,"봄","가을"))</f>
        <v>가을</v>
      </c>
      <c r="P102" s="92" t="str">
        <f>IF(IF(AND((E102&gt;26),(E102&lt;=(206))),"Warm","Cool")="Cool",IF(IF(IF(AND((E102&gt;26),(E102&lt;=(206))),"Warm","Cool")="Cool",IF((G102-F102)&gt;47.15,"여름","겨울"),IF((G102-F102)&gt;43.15,"봄","가을"))="여름",IF((G102-F102)&gt;60.8,"Light","Mute"),IF((G102-F102)&gt;23.58,"Bright","Deep")),IF(IF(IF(AND((E102&gt;26),(E102&lt;=(206))),"Warm","Cool")="Cool",IF((G102-F102)&gt;47.15,"여름","겨울"),IF((G102-F102)&gt;43.15,"봄","가을"))="봄",IF(F102&gt;32.47,"Bright","Light"),IF(F102&gt;32.47,"Deep","Mute")))</f>
        <v>Deep</v>
      </c>
    </row>
    <row r="103" spans="1:16" x14ac:dyDescent="0.4">
      <c r="A103" s="99" t="s">
        <v>255</v>
      </c>
      <c r="B103" s="99">
        <v>5</v>
      </c>
      <c r="C103" s="1555">
        <v>5</v>
      </c>
      <c r="D103" s="1065" t="s">
        <v>496</v>
      </c>
      <c r="E103" s="1474">
        <v>26.25</v>
      </c>
      <c r="F103" s="237">
        <v>51</v>
      </c>
      <c r="G103" s="237">
        <v>61.6</v>
      </c>
      <c r="H103" s="1024">
        <f>F103-G103</f>
        <v>-10.600000000000001</v>
      </c>
      <c r="I103" s="1024">
        <f>G103-F103</f>
        <v>10.600000000000001</v>
      </c>
      <c r="J103" s="1024">
        <f>E103-G103</f>
        <v>-35.35</v>
      </c>
      <c r="K103" s="1024">
        <f>G103-E103</f>
        <v>35.35</v>
      </c>
      <c r="L103" s="1024">
        <f>E103-F103</f>
        <v>-24.75</v>
      </c>
      <c r="M103" s="1024">
        <f>F103-E103</f>
        <v>24.75</v>
      </c>
      <c r="N103" s="92" t="str">
        <f>IF(AND((E103&gt;26),(E103&lt;=(206))),"Warm","Cool")</f>
        <v>Warm</v>
      </c>
      <c r="O103" s="92" t="str">
        <f>IF(IF(AND((E103&gt;26),(E103&lt;=(206))),"Warm","Cool")="Cool",IF((G103-F103)&gt;47.15,"여름","겨울"),IF((G103-F103)&gt;47.15,"봄","가을"))</f>
        <v>가을</v>
      </c>
      <c r="P103" s="92" t="str">
        <f>IF(IF(AND((E103&gt;26),(E103&lt;=(206))),"Warm","Cool")="Cool",IF(IF(IF(AND((E103&gt;26),(E103&lt;=(206))),"Warm","Cool")="Cool",IF((G103-F103)&gt;47.15,"여름","겨울"),IF((G103-F103)&gt;43.15,"봄","가을"))="여름",IF((G103-F103)&gt;60.8,"Light","Mute"),IF((G103-F103)&gt;23.58,"Bright","Deep")),IF(IF(IF(AND((E103&gt;26),(E103&lt;=(206))),"Warm","Cool")="Cool",IF((G103-F103)&gt;47.15,"여름","겨울"),IF((G103-F103)&gt;43.15,"봄","가을"))="봄",IF(F103&gt;32.47,"Bright","Light"),IF(F103&gt;32.47,"Deep","Mute")))</f>
        <v>Deep</v>
      </c>
    </row>
    <row r="104" spans="1:16" x14ac:dyDescent="0.4">
      <c r="A104" s="99" t="s">
        <v>255</v>
      </c>
      <c r="B104" s="99">
        <v>5.5</v>
      </c>
      <c r="C104" s="1555">
        <v>5</v>
      </c>
      <c r="D104" s="1067" t="s">
        <v>496</v>
      </c>
      <c r="E104" s="1486">
        <v>26.59090909090909</v>
      </c>
      <c r="F104" s="195">
        <v>55.000000000000007</v>
      </c>
      <c r="G104" s="195">
        <v>62.7</v>
      </c>
      <c r="H104" s="1024">
        <f>F104-G104</f>
        <v>-7.6999999999999957</v>
      </c>
      <c r="I104" s="1024">
        <f>G104-F104</f>
        <v>7.6999999999999957</v>
      </c>
      <c r="J104" s="1024">
        <f>E104-G104</f>
        <v>-36.109090909090909</v>
      </c>
      <c r="K104" s="1024">
        <f>G104-E104</f>
        <v>36.109090909090909</v>
      </c>
      <c r="L104" s="1024">
        <f>E104-F104</f>
        <v>-28.409090909090917</v>
      </c>
      <c r="M104" s="1024">
        <f>F104-E104</f>
        <v>28.409090909090917</v>
      </c>
      <c r="N104" s="92" t="str">
        <f>IF(AND((E104&gt;26),(E104&lt;=(206))),"Warm","Cool")</f>
        <v>Warm</v>
      </c>
      <c r="O104" s="92" t="str">
        <f>IF(IF(AND((E104&gt;26),(E104&lt;=(206))),"Warm","Cool")="Cool",IF((G104-F104)&gt;47.15,"여름","겨울"),IF((G104-F104)&gt;47.15,"봄","가을"))</f>
        <v>가을</v>
      </c>
      <c r="P104" s="92" t="str">
        <f>IF(IF(AND((E104&gt;26),(E104&lt;=(206))),"Warm","Cool")="Cool",IF(IF(IF(AND((E104&gt;26),(E104&lt;=(206))),"Warm","Cool")="Cool",IF((G104-F104)&gt;47.15,"여름","겨울"),IF((G104-F104)&gt;43.15,"봄","가을"))="여름",IF((G104-F104)&gt;60.8,"Light","Mute"),IF((G104-F104)&gt;23.58,"Bright","Deep")),IF(IF(IF(AND((E104&gt;26),(E104&lt;=(206))),"Warm","Cool")="Cool",IF((G104-F104)&gt;47.15,"여름","겨울"),IF((G104-F104)&gt;43.15,"봄","가을"))="봄",IF(F104&gt;32.47,"Bright","Light"),IF(F104&gt;32.47,"Deep","Mute")))</f>
        <v>Deep</v>
      </c>
    </row>
    <row r="105" spans="1:16" x14ac:dyDescent="0.4">
      <c r="A105" s="99" t="s">
        <v>255</v>
      </c>
      <c r="B105" s="99">
        <v>6.5</v>
      </c>
      <c r="C105" s="1555">
        <v>5</v>
      </c>
      <c r="D105" s="1072" t="s">
        <v>496</v>
      </c>
      <c r="E105" s="1536">
        <v>27.692307692307693</v>
      </c>
      <c r="F105" s="136">
        <v>63</v>
      </c>
      <c r="G105" s="136">
        <v>64.7</v>
      </c>
      <c r="H105" s="1024">
        <f>F105-G105</f>
        <v>-1.7000000000000028</v>
      </c>
      <c r="I105" s="1024">
        <f>G105-F105</f>
        <v>1.7000000000000028</v>
      </c>
      <c r="J105" s="1024">
        <f>E105-G105</f>
        <v>-37.007692307692309</v>
      </c>
      <c r="K105" s="1024">
        <f>G105-E105</f>
        <v>37.007692307692309</v>
      </c>
      <c r="L105" s="1024">
        <f>E105-F105</f>
        <v>-35.307692307692307</v>
      </c>
      <c r="M105" s="1024">
        <f>F105-E105</f>
        <v>35.307692307692307</v>
      </c>
      <c r="N105" s="92" t="str">
        <f>IF(AND((E105&gt;26),(E105&lt;=(206))),"Warm","Cool")</f>
        <v>Warm</v>
      </c>
      <c r="O105" s="92" t="str">
        <f>IF(IF(AND((E105&gt;26),(E105&lt;=(206))),"Warm","Cool")="Cool",IF((G105-F105)&gt;47.15,"여름","겨울"),IF((G105-F105)&gt;47.15,"봄","가을"))</f>
        <v>가을</v>
      </c>
      <c r="P105" s="92" t="str">
        <f>IF(IF(AND((E105&gt;26),(E105&lt;=(206))),"Warm","Cool")="Cool",IF(IF(IF(AND((E105&gt;26),(E105&lt;=(206))),"Warm","Cool")="Cool",IF((G105-F105)&gt;47.15,"여름","겨울"),IF((G105-F105)&gt;43.15,"봄","가을"))="여름",IF((G105-F105)&gt;60.8,"Light","Mute"),IF((G105-F105)&gt;23.58,"Bright","Deep")),IF(IF(IF(AND((E105&gt;26),(E105&lt;=(206))),"Warm","Cool")="Cool",IF((G105-F105)&gt;47.15,"여름","겨울"),IF((G105-F105)&gt;43.15,"봄","가을"))="봄",IF(F105&gt;32.47,"Bright","Light"),IF(F105&gt;32.47,"Deep","Mute")))</f>
        <v>Deep</v>
      </c>
    </row>
    <row r="106" spans="1:16" x14ac:dyDescent="0.4">
      <c r="A106" s="99" t="s">
        <v>255</v>
      </c>
      <c r="B106" s="99">
        <v>6</v>
      </c>
      <c r="C106" s="1555">
        <v>5</v>
      </c>
      <c r="D106" s="1070" t="s">
        <v>496</v>
      </c>
      <c r="E106" s="1501">
        <v>26.875</v>
      </c>
      <c r="F106" s="159">
        <v>58.9</v>
      </c>
      <c r="G106" s="159">
        <v>63.9</v>
      </c>
      <c r="H106" s="1024">
        <f>F106-G106</f>
        <v>-5</v>
      </c>
      <c r="I106" s="1024">
        <f>G106-F106</f>
        <v>5</v>
      </c>
      <c r="J106" s="1024">
        <f>E106-G106</f>
        <v>-37.024999999999999</v>
      </c>
      <c r="K106" s="1024">
        <f>G106-E106</f>
        <v>37.024999999999999</v>
      </c>
      <c r="L106" s="1024">
        <f>E106-F106</f>
        <v>-32.024999999999999</v>
      </c>
      <c r="M106" s="1024">
        <f>F106-E106</f>
        <v>32.024999999999999</v>
      </c>
      <c r="N106" s="92" t="str">
        <f>IF(AND((E106&gt;26),(E106&lt;=(206))),"Warm","Cool")</f>
        <v>Warm</v>
      </c>
      <c r="O106" s="92" t="str">
        <f>IF(IF(AND((E106&gt;26),(E106&lt;=(206))),"Warm","Cool")="Cool",IF((G106-F106)&gt;47.15,"여름","겨울"),IF((G106-F106)&gt;47.15,"봄","가을"))</f>
        <v>가을</v>
      </c>
      <c r="P106" s="92" t="str">
        <f>IF(IF(AND((E106&gt;26),(E106&lt;=(206))),"Warm","Cool")="Cool",IF(IF(IF(AND((E106&gt;26),(E106&lt;=(206))),"Warm","Cool")="Cool",IF((G106-F106)&gt;47.15,"여름","겨울"),IF((G106-F106)&gt;43.15,"봄","가을"))="여름",IF((G106-F106)&gt;60.8,"Light","Mute"),IF((G106-F106)&gt;23.58,"Bright","Deep")),IF(IF(IF(AND((E106&gt;26),(E106&lt;=(206))),"Warm","Cool")="Cool",IF((G106-F106)&gt;47.15,"여름","겨울"),IF((G106-F106)&gt;43.15,"봄","가을"))="봄",IF(F106&gt;32.47,"Bright","Light"),IF(F106&gt;32.47,"Deep","Mute")))</f>
        <v>Deep</v>
      </c>
    </row>
    <row r="107" spans="1:16" x14ac:dyDescent="0.4">
      <c r="A107" s="99" t="s">
        <v>255</v>
      </c>
      <c r="B107" s="99">
        <v>7</v>
      </c>
      <c r="C107" s="1555">
        <v>5</v>
      </c>
      <c r="D107" s="1074" t="s">
        <v>496</v>
      </c>
      <c r="E107" s="1540">
        <v>28.108108108108109</v>
      </c>
      <c r="F107" s="122">
        <v>66.5</v>
      </c>
      <c r="G107" s="122">
        <v>65.5</v>
      </c>
      <c r="H107" s="1024">
        <f>F107-G107</f>
        <v>1</v>
      </c>
      <c r="I107" s="1024">
        <f>G107-F107</f>
        <v>-1</v>
      </c>
      <c r="J107" s="1024">
        <f>E107-G107</f>
        <v>-37.391891891891888</v>
      </c>
      <c r="K107" s="1024">
        <f>G107-E107</f>
        <v>37.391891891891888</v>
      </c>
      <c r="L107" s="1024">
        <f>E107-F107</f>
        <v>-38.391891891891888</v>
      </c>
      <c r="M107" s="1024">
        <f>F107-E107</f>
        <v>38.391891891891888</v>
      </c>
      <c r="N107" s="92" t="str">
        <f>IF(AND((E107&gt;26),(E107&lt;=(206))),"Warm","Cool")</f>
        <v>Warm</v>
      </c>
      <c r="O107" s="92" t="str">
        <f>IF(IF(AND((E107&gt;26),(E107&lt;=(206))),"Warm","Cool")="Cool",IF((G107-F107)&gt;47.15,"여름","겨울"),IF((G107-F107)&gt;47.15,"봄","가을"))</f>
        <v>가을</v>
      </c>
      <c r="P107" s="92" t="str">
        <f>IF(IF(AND((E107&gt;26),(E107&lt;=(206))),"Warm","Cool")="Cool",IF(IF(IF(AND((E107&gt;26),(E107&lt;=(206))),"Warm","Cool")="Cool",IF((G107-F107)&gt;47.15,"여름","겨울"),IF((G107-F107)&gt;43.15,"봄","가을"))="여름",IF((G107-F107)&gt;60.8,"Light","Mute"),IF((G107-F107)&gt;23.58,"Bright","Deep")),IF(IF(IF(AND((E107&gt;26),(E107&lt;=(206))),"Warm","Cool")="Cool",IF((G107-F107)&gt;47.15,"여름","겨울"),IF((G107-F107)&gt;43.15,"봄","가을"))="봄",IF(F107&gt;32.47,"Bright","Light"),IF(F107&gt;32.47,"Deep","Mute")))</f>
        <v>Deep</v>
      </c>
    </row>
    <row r="108" spans="1:16" x14ac:dyDescent="0.4">
      <c r="A108" s="99" t="s">
        <v>255</v>
      </c>
      <c r="B108" s="99">
        <v>4.5</v>
      </c>
      <c r="C108" s="1555">
        <v>5.5</v>
      </c>
      <c r="D108" s="1075" t="s">
        <v>496</v>
      </c>
      <c r="E108" s="1475">
        <v>26.301369863013697</v>
      </c>
      <c r="F108" s="295">
        <v>43.7</v>
      </c>
      <c r="G108" s="295">
        <v>65.5</v>
      </c>
      <c r="H108" s="1024">
        <f>F108-G108</f>
        <v>-21.799999999999997</v>
      </c>
      <c r="I108" s="1024">
        <f>G108-F108</f>
        <v>21.799999999999997</v>
      </c>
      <c r="J108" s="1024">
        <f>E108-G108</f>
        <v>-39.198630136986303</v>
      </c>
      <c r="K108" s="1024">
        <f>G108-E108</f>
        <v>39.198630136986303</v>
      </c>
      <c r="L108" s="1024">
        <f>E108-F108</f>
        <v>-17.398630136986306</v>
      </c>
      <c r="M108" s="1024">
        <f>F108-E108</f>
        <v>17.398630136986306</v>
      </c>
      <c r="N108" s="92" t="str">
        <f>IF(AND((E108&gt;26),(E108&lt;=(206))),"Warm","Cool")</f>
        <v>Warm</v>
      </c>
      <c r="O108" s="92" t="str">
        <f>IF(IF(AND((E108&gt;26),(E108&lt;=(206))),"Warm","Cool")="Cool",IF((G108-F108)&gt;47.15,"여름","겨울"),IF((G108-F108)&gt;47.15,"봄","가을"))</f>
        <v>가을</v>
      </c>
      <c r="P108" s="92" t="str">
        <f>IF(IF(AND((E108&gt;26),(E108&lt;=(206))),"Warm","Cool")="Cool",IF(IF(IF(AND((E108&gt;26),(E108&lt;=(206))),"Warm","Cool")="Cool",IF((G108-F108)&gt;47.15,"여름","겨울"),IF((G108-F108)&gt;43.15,"봄","가을"))="여름",IF((G108-F108)&gt;60.8,"Light","Mute"),IF((G108-F108)&gt;23.58,"Bright","Deep")),IF(IF(IF(AND((E108&gt;26),(E108&lt;=(206))),"Warm","Cool")="Cool",IF((G108-F108)&gt;47.15,"여름","겨울"),IF((G108-F108)&gt;43.15,"봄","가을"))="봄",IF(F108&gt;32.47,"Bright","Light"),IF(F108&gt;32.47,"Deep","Mute")))</f>
        <v>Deep</v>
      </c>
    </row>
    <row r="109" spans="1:16" x14ac:dyDescent="0.4">
      <c r="A109" s="99" t="s">
        <v>255</v>
      </c>
      <c r="B109" s="99">
        <v>5</v>
      </c>
      <c r="C109" s="1555">
        <v>5.5</v>
      </c>
      <c r="D109" s="1078" t="s">
        <v>496</v>
      </c>
      <c r="E109" s="1495">
        <v>26.666666666666668</v>
      </c>
      <c r="F109" s="261">
        <v>47.599999999999994</v>
      </c>
      <c r="G109" s="261">
        <v>66.7</v>
      </c>
      <c r="H109" s="1024">
        <f>F109-G109</f>
        <v>-19.100000000000009</v>
      </c>
      <c r="I109" s="1024">
        <f>G109-F109</f>
        <v>19.100000000000009</v>
      </c>
      <c r="J109" s="1024">
        <f>E109-G109</f>
        <v>-40.033333333333331</v>
      </c>
      <c r="K109" s="1024">
        <f>G109-E109</f>
        <v>40.033333333333331</v>
      </c>
      <c r="L109" s="1024">
        <f>E109-F109</f>
        <v>-20.933333333333326</v>
      </c>
      <c r="M109" s="1024">
        <f>F109-E109</f>
        <v>20.933333333333326</v>
      </c>
      <c r="N109" s="92" t="str">
        <f>IF(AND((E109&gt;26),(E109&lt;=(206))),"Warm","Cool")</f>
        <v>Warm</v>
      </c>
      <c r="O109" s="92" t="str">
        <f>IF(IF(AND((E109&gt;26),(E109&lt;=(206))),"Warm","Cool")="Cool",IF((G109-F109)&gt;47.15,"여름","겨울"),IF((G109-F109)&gt;47.15,"봄","가을"))</f>
        <v>가을</v>
      </c>
      <c r="P109" s="92" t="str">
        <f>IF(IF(AND((E109&gt;26),(E109&lt;=(206))),"Warm","Cool")="Cool",IF(IF(IF(AND((E109&gt;26),(E109&lt;=(206))),"Warm","Cool")="Cool",IF((G109-F109)&gt;47.15,"여름","겨울"),IF((G109-F109)&gt;43.15,"봄","가을"))="여름",IF((G109-F109)&gt;60.8,"Light","Mute"),IF((G109-F109)&gt;23.58,"Bright","Deep")),IF(IF(IF(AND((E109&gt;26),(E109&lt;=(206))),"Warm","Cool")="Cool",IF((G109-F109)&gt;47.15,"여름","겨울"),IF((G109-F109)&gt;43.15,"봄","가을"))="봄",IF(F109&gt;32.47,"Bright","Light"),IF(F109&gt;32.47,"Deep","Mute")))</f>
        <v>Deep</v>
      </c>
    </row>
    <row r="110" spans="1:16" x14ac:dyDescent="0.4">
      <c r="A110" s="99" t="s">
        <v>255</v>
      </c>
      <c r="B110" s="99">
        <v>5.5</v>
      </c>
      <c r="C110" s="1555">
        <v>5.5</v>
      </c>
      <c r="D110" s="1080" t="s">
        <v>496</v>
      </c>
      <c r="E110" s="1506">
        <v>26.966292134831459</v>
      </c>
      <c r="F110" s="229">
        <v>51.4</v>
      </c>
      <c r="G110" s="229">
        <v>67.800000000000011</v>
      </c>
      <c r="H110" s="1024">
        <f>F110-G110</f>
        <v>-16.400000000000013</v>
      </c>
      <c r="I110" s="1024">
        <f>G110-F110</f>
        <v>16.400000000000013</v>
      </c>
      <c r="J110" s="1024">
        <f>E110-G110</f>
        <v>-40.833707865168549</v>
      </c>
      <c r="K110" s="1024">
        <f>G110-E110</f>
        <v>40.833707865168549</v>
      </c>
      <c r="L110" s="1024">
        <f>E110-F110</f>
        <v>-24.43370786516854</v>
      </c>
      <c r="M110" s="1024">
        <f>F110-E110</f>
        <v>24.43370786516854</v>
      </c>
      <c r="N110" s="92" t="str">
        <f>IF(AND((E110&gt;26),(E110&lt;=(206))),"Warm","Cool")</f>
        <v>Warm</v>
      </c>
      <c r="O110" s="92" t="str">
        <f>IF(IF(AND((E110&gt;26),(E110&lt;=(206))),"Warm","Cool")="Cool",IF((G110-F110)&gt;47.15,"여름","겨울"),IF((G110-F110)&gt;47.15,"봄","가을"))</f>
        <v>가을</v>
      </c>
      <c r="P110" s="92" t="str">
        <f>IF(IF(AND((E110&gt;26),(E110&lt;=(206))),"Warm","Cool")="Cool",IF(IF(IF(AND((E110&gt;26),(E110&lt;=(206))),"Warm","Cool")="Cool",IF((G110-F110)&gt;47.15,"여름","겨울"),IF((G110-F110)&gt;43.15,"봄","가을"))="여름",IF((G110-F110)&gt;60.8,"Light","Mute"),IF((G110-F110)&gt;23.58,"Bright","Deep")),IF(IF(IF(AND((E110&gt;26),(E110&lt;=(206))),"Warm","Cool")="Cool",IF((G110-F110)&gt;47.15,"여름","겨울"),IF((G110-F110)&gt;43.15,"봄","가을"))="봄",IF(F110&gt;32.47,"Bright","Light"),IF(F110&gt;32.47,"Deep","Mute")))</f>
        <v>Deep</v>
      </c>
    </row>
    <row r="111" spans="1:16" x14ac:dyDescent="0.4">
      <c r="A111" s="99" t="s">
        <v>255</v>
      </c>
      <c r="B111" s="99">
        <v>1.5</v>
      </c>
      <c r="C111" s="1555">
        <v>6.5</v>
      </c>
      <c r="D111" s="1081" t="s">
        <v>496</v>
      </c>
      <c r="E111" s="1493">
        <v>26.666666666666668</v>
      </c>
      <c r="F111" s="169">
        <v>15.6</v>
      </c>
      <c r="G111" s="169">
        <v>67.800000000000011</v>
      </c>
      <c r="H111" s="1024">
        <f>F111-G111</f>
        <v>-52.20000000000001</v>
      </c>
      <c r="I111" s="1024">
        <f>G111-F111</f>
        <v>52.20000000000001</v>
      </c>
      <c r="J111" s="1024">
        <f>E111-G111</f>
        <v>-41.13333333333334</v>
      </c>
      <c r="K111" s="1024">
        <f>G111-E111</f>
        <v>41.13333333333334</v>
      </c>
      <c r="L111" s="1024">
        <f>E111-F111</f>
        <v>11.066666666666668</v>
      </c>
      <c r="M111" s="1024">
        <f>F111-E111</f>
        <v>-11.066666666666668</v>
      </c>
      <c r="N111" s="92" t="str">
        <f>IF(AND((E111&gt;26),(E111&lt;=(206))),"Warm","Cool")</f>
        <v>Warm</v>
      </c>
      <c r="O111" s="92" t="str">
        <f>IF(IF(AND((E111&gt;26),(E111&lt;=(206))),"Warm","Cool")="Cool",IF((G111-F111)&gt;47.15,"여름","겨울"),IF((G111-F111)&gt;47.15,"봄","가을"))</f>
        <v>봄</v>
      </c>
      <c r="P111" s="92" t="str">
        <f>IF(IF(AND((E111&gt;26),(E111&lt;=(206))),"Warm","Cool")="Cool",IF(IF(IF(AND((E111&gt;26),(E111&lt;=(206))),"Warm","Cool")="Cool",IF((G111-F111)&gt;47.15,"여름","겨울"),IF((G111-F111)&gt;43.15,"봄","가을"))="여름",IF((G111-F111)&gt;60.8,"Light","Mute"),IF((G111-F111)&gt;23.58,"Bright","Deep")),IF(IF(IF(AND((E111&gt;26),(E111&lt;=(206))),"Warm","Cool")="Cool",IF((G111-F111)&gt;47.15,"여름","겨울"),IF((G111-F111)&gt;43.15,"봄","가을"))="봄",IF(F111&gt;32.47,"Bright","Light"),IF(F111&gt;32.47,"Deep","Mute")))</f>
        <v>Light</v>
      </c>
    </row>
    <row r="112" spans="1:16" x14ac:dyDescent="0.4">
      <c r="A112" s="99" t="s">
        <v>255</v>
      </c>
      <c r="B112" s="99">
        <v>6</v>
      </c>
      <c r="C112" s="1555">
        <v>1.5</v>
      </c>
      <c r="D112" s="1081" t="s">
        <v>496</v>
      </c>
      <c r="E112" s="1493">
        <v>26.666666666666668</v>
      </c>
      <c r="F112" s="169">
        <v>15.6</v>
      </c>
      <c r="G112" s="169">
        <v>67.800000000000011</v>
      </c>
      <c r="H112" s="1024">
        <f>F112-G112</f>
        <v>-52.20000000000001</v>
      </c>
      <c r="I112" s="1024">
        <f>G112-F112</f>
        <v>52.20000000000001</v>
      </c>
      <c r="J112" s="1024">
        <f>E112-G112</f>
        <v>-41.13333333333334</v>
      </c>
      <c r="K112" s="1024">
        <f>G112-E112</f>
        <v>41.13333333333334</v>
      </c>
      <c r="L112" s="1024">
        <f>E112-F112</f>
        <v>11.066666666666668</v>
      </c>
      <c r="M112" s="1024">
        <f>F112-E112</f>
        <v>-11.066666666666668</v>
      </c>
      <c r="N112" s="92" t="str">
        <f>IF(AND((E112&gt;26),(E112&lt;=(206))),"Warm","Cool")</f>
        <v>Warm</v>
      </c>
      <c r="O112" s="92" t="str">
        <f>IF(IF(AND((E112&gt;26),(E112&lt;=(206))),"Warm","Cool")="Cool",IF((G112-F112)&gt;47.15,"여름","겨울"),IF((G112-F112)&gt;47.15,"봄","가을"))</f>
        <v>봄</v>
      </c>
      <c r="P112" s="92" t="str">
        <f>IF(IF(AND((E112&gt;26),(E112&lt;=(206))),"Warm","Cool")="Cool",IF(IF(IF(AND((E112&gt;26),(E112&lt;=(206))),"Warm","Cool")="Cool",IF((G112-F112)&gt;47.15,"여름","겨울"),IF((G112-F112)&gt;43.15,"봄","가을"))="여름",IF((G112-F112)&gt;60.8,"Light","Mute"),IF((G112-F112)&gt;23.58,"Bright","Deep")),IF(IF(IF(AND((E112&gt;26),(E112&lt;=(206))),"Warm","Cool")="Cool",IF((G112-F112)&gt;47.15,"여름","겨울"),IF((G112-F112)&gt;43.15,"봄","가을"))="봄",IF(F112&gt;32.47,"Bright","Light"),IF(F112&gt;32.47,"Deep","Mute")))</f>
        <v>Light</v>
      </c>
    </row>
    <row r="113" spans="1:16" x14ac:dyDescent="0.4">
      <c r="A113" s="99" t="s">
        <v>255</v>
      </c>
      <c r="B113" s="99">
        <v>6</v>
      </c>
      <c r="C113" s="1555">
        <v>5.5</v>
      </c>
      <c r="D113" s="1083" t="s">
        <v>496</v>
      </c>
      <c r="E113" s="1515">
        <v>27.216494845360824</v>
      </c>
      <c r="F113" s="191">
        <v>55.1</v>
      </c>
      <c r="G113" s="191">
        <v>69</v>
      </c>
      <c r="H113" s="1024">
        <f>F113-G113</f>
        <v>-13.899999999999999</v>
      </c>
      <c r="I113" s="1024">
        <f>G113-F113</f>
        <v>13.899999999999999</v>
      </c>
      <c r="J113" s="1024">
        <f>E113-G113</f>
        <v>-41.783505154639172</v>
      </c>
      <c r="K113" s="1024">
        <f>G113-E113</f>
        <v>41.783505154639172</v>
      </c>
      <c r="L113" s="1024">
        <f>E113-F113</f>
        <v>-27.883505154639177</v>
      </c>
      <c r="M113" s="1024">
        <f>F113-E113</f>
        <v>27.883505154639177</v>
      </c>
      <c r="N113" s="92" t="str">
        <f>IF(AND((E113&gt;26),(E113&lt;=(206))),"Warm","Cool")</f>
        <v>Warm</v>
      </c>
      <c r="O113" s="92" t="str">
        <f>IF(IF(AND((E113&gt;26),(E113&lt;=(206))),"Warm","Cool")="Cool",IF((G113-F113)&gt;47.15,"여름","겨울"),IF((G113-F113)&gt;47.15,"봄","가을"))</f>
        <v>가을</v>
      </c>
      <c r="P113" s="92" t="str">
        <f>IF(IF(AND((E113&gt;26),(E113&lt;=(206))),"Warm","Cool")="Cool",IF(IF(IF(AND((E113&gt;26),(E113&lt;=(206))),"Warm","Cool")="Cool",IF((G113-F113)&gt;47.15,"여름","겨울"),IF((G113-F113)&gt;43.15,"봄","가을"))="여름",IF((G113-F113)&gt;60.8,"Light","Mute"),IF((G113-F113)&gt;23.58,"Bright","Deep")),IF(IF(IF(AND((E113&gt;26),(E113&lt;=(206))),"Warm","Cool")="Cool",IF((G113-F113)&gt;47.15,"여름","겨울"),IF((G113-F113)&gt;43.15,"봄","가을"))="봄",IF(F113&gt;32.47,"Bright","Light"),IF(F113&gt;32.47,"Deep","Mute")))</f>
        <v>Deep</v>
      </c>
    </row>
    <row r="114" spans="1:16" x14ac:dyDescent="0.4">
      <c r="A114" s="99" t="s">
        <v>255</v>
      </c>
      <c r="B114" s="99">
        <v>6.5</v>
      </c>
      <c r="C114" s="1555">
        <v>5.5</v>
      </c>
      <c r="D114" s="1086" t="s">
        <v>496</v>
      </c>
      <c r="E114" s="1523">
        <v>27.428571428571427</v>
      </c>
      <c r="F114" s="163">
        <v>58.699999999999996</v>
      </c>
      <c r="G114" s="163">
        <v>70.199999999999989</v>
      </c>
      <c r="H114" s="1024">
        <f>F114-G114</f>
        <v>-11.499999999999993</v>
      </c>
      <c r="I114" s="1024">
        <f>G114-F114</f>
        <v>11.499999999999993</v>
      </c>
      <c r="J114" s="1024">
        <f>E114-G114</f>
        <v>-42.771428571428558</v>
      </c>
      <c r="K114" s="1024">
        <f>G114-E114</f>
        <v>42.771428571428558</v>
      </c>
      <c r="L114" s="1024">
        <f>E114-F114</f>
        <v>-31.271428571428569</v>
      </c>
      <c r="M114" s="1024">
        <f>F114-E114</f>
        <v>31.271428571428569</v>
      </c>
      <c r="N114" s="92" t="str">
        <f>IF(AND((E114&gt;26),(E114&lt;=(206))),"Warm","Cool")</f>
        <v>Warm</v>
      </c>
      <c r="O114" s="92" t="str">
        <f>IF(IF(AND((E114&gt;26),(E114&lt;=(206))),"Warm","Cool")="Cool",IF((G114-F114)&gt;47.15,"여름","겨울"),IF((G114-F114)&gt;47.15,"봄","가을"))</f>
        <v>가을</v>
      </c>
      <c r="P114" s="92" t="str">
        <f>IF(IF(AND((E114&gt;26),(E114&lt;=(206))),"Warm","Cool")="Cool",IF(IF(IF(AND((E114&gt;26),(E114&lt;=(206))),"Warm","Cool")="Cool",IF((G114-F114)&gt;47.15,"여름","겨울"),IF((G114-F114)&gt;43.15,"봄","가을"))="여름",IF((G114-F114)&gt;60.8,"Light","Mute"),IF((G114-F114)&gt;23.58,"Bright","Deep")),IF(IF(IF(AND((E114&gt;26),(E114&lt;=(206))),"Warm","Cool")="Cool",IF((G114-F114)&gt;47.15,"여름","겨울"),IF((G114-F114)&gt;43.15,"봄","가을"))="봄",IF(F114&gt;32.47,"Bright","Light"),IF(F114&gt;32.47,"Deep","Mute")))</f>
        <v>Deep</v>
      </c>
    </row>
    <row r="115" spans="1:16" x14ac:dyDescent="0.4">
      <c r="A115" s="99" t="s">
        <v>255</v>
      </c>
      <c r="B115" s="99">
        <v>7</v>
      </c>
      <c r="C115" s="1555">
        <v>5.5</v>
      </c>
      <c r="D115" s="1087" t="s">
        <v>496</v>
      </c>
      <c r="E115" s="1538">
        <v>27.857142857142858</v>
      </c>
      <c r="F115" s="140">
        <v>61.9</v>
      </c>
      <c r="G115" s="140">
        <v>71</v>
      </c>
      <c r="H115" s="1024">
        <f>F115-G115</f>
        <v>-9.1000000000000014</v>
      </c>
      <c r="I115" s="1024">
        <f>G115-F115</f>
        <v>9.1000000000000014</v>
      </c>
      <c r="J115" s="1024">
        <f>E115-G115</f>
        <v>-43.142857142857139</v>
      </c>
      <c r="K115" s="1024">
        <f>G115-E115</f>
        <v>43.142857142857139</v>
      </c>
      <c r="L115" s="1024">
        <f>E115-F115</f>
        <v>-34.042857142857144</v>
      </c>
      <c r="M115" s="1024">
        <f>F115-E115</f>
        <v>34.042857142857144</v>
      </c>
      <c r="N115" s="92" t="str">
        <f>IF(AND((E115&gt;26),(E115&lt;=(206))),"Warm","Cool")</f>
        <v>Warm</v>
      </c>
      <c r="O115" s="92" t="str">
        <f>IF(IF(AND((E115&gt;26),(E115&lt;=(206))),"Warm","Cool")="Cool",IF((G115-F115)&gt;47.15,"여름","겨울"),IF((G115-F115)&gt;47.15,"봄","가을"))</f>
        <v>가을</v>
      </c>
      <c r="P115" s="92" t="str">
        <f>IF(IF(AND((E115&gt;26),(E115&lt;=(206))),"Warm","Cool")="Cool",IF(IF(IF(AND((E115&gt;26),(E115&lt;=(206))),"Warm","Cool")="Cool",IF((G115-F115)&gt;47.15,"여름","겨울"),IF((G115-F115)&gt;43.15,"봄","가을"))="여름",IF((G115-F115)&gt;60.8,"Light","Mute"),IF((G115-F115)&gt;23.58,"Bright","Deep")),IF(IF(IF(AND((E115&gt;26),(E115&lt;=(206))),"Warm","Cool")="Cool",IF((G115-F115)&gt;47.15,"여름","겨울"),IF((G115-F115)&gt;43.15,"봄","가을"))="봄",IF(F115&gt;32.47,"Bright","Light"),IF(F115&gt;32.47,"Deep","Mute")))</f>
        <v>Deep</v>
      </c>
    </row>
    <row r="116" spans="1:16" x14ac:dyDescent="0.4">
      <c r="A116" s="99" t="s">
        <v>255</v>
      </c>
      <c r="B116" s="99">
        <v>4.5</v>
      </c>
      <c r="C116" s="1555">
        <v>6</v>
      </c>
      <c r="D116" s="1088" t="s">
        <v>496</v>
      </c>
      <c r="E116" s="1479">
        <v>26.4</v>
      </c>
      <c r="F116" s="316">
        <v>41.4</v>
      </c>
      <c r="G116" s="316">
        <v>71</v>
      </c>
      <c r="H116" s="1024">
        <f>F116-G116</f>
        <v>-29.6</v>
      </c>
      <c r="I116" s="1024">
        <f>G116-F116</f>
        <v>29.6</v>
      </c>
      <c r="J116" s="1024">
        <f>E116-G116</f>
        <v>-44.6</v>
      </c>
      <c r="K116" s="1024">
        <f>G116-E116</f>
        <v>44.6</v>
      </c>
      <c r="L116" s="1024">
        <f>E116-F116</f>
        <v>-15</v>
      </c>
      <c r="M116" s="1024">
        <f>F116-E116</f>
        <v>15</v>
      </c>
      <c r="N116" s="92" t="str">
        <f>IF(AND((E116&gt;26),(E116&lt;=(206))),"Warm","Cool")</f>
        <v>Warm</v>
      </c>
      <c r="O116" s="92" t="str">
        <f>IF(IF(AND((E116&gt;26),(E116&lt;=(206))),"Warm","Cool")="Cool",IF((G116-F116)&gt;47.15,"여름","겨울"),IF((G116-F116)&gt;47.15,"봄","가을"))</f>
        <v>가을</v>
      </c>
      <c r="P116" s="92" t="str">
        <f>IF(IF(AND((E116&gt;26),(E116&lt;=(206))),"Warm","Cool")="Cool",IF(IF(IF(AND((E116&gt;26),(E116&lt;=(206))),"Warm","Cool")="Cool",IF((G116-F116)&gt;47.15,"여름","겨울"),IF((G116-F116)&gt;43.15,"봄","가을"))="여름",IF((G116-F116)&gt;60.8,"Light","Mute"),IF((G116-F116)&gt;23.58,"Bright","Deep")),IF(IF(IF(AND((E116&gt;26),(E116&lt;=(206))),"Warm","Cool")="Cool",IF((G116-F116)&gt;47.15,"여름","겨울"),IF((G116-F116)&gt;43.15,"봄","가을"))="봄",IF(F116&gt;32.47,"Bright","Light"),IF(F116&gt;32.47,"Deep","Mute")))</f>
        <v>Deep</v>
      </c>
    </row>
    <row r="117" spans="1:16" x14ac:dyDescent="0.4">
      <c r="A117" s="99" t="s">
        <v>255</v>
      </c>
      <c r="B117" s="99">
        <v>1</v>
      </c>
      <c r="C117" s="1555">
        <v>7</v>
      </c>
      <c r="D117" s="1090" t="s">
        <v>496</v>
      </c>
      <c r="E117" s="1490">
        <v>26.666666666666668</v>
      </c>
      <c r="F117" s="124">
        <v>9.9</v>
      </c>
      <c r="G117" s="124">
        <v>71.399999999999991</v>
      </c>
      <c r="H117" s="1024">
        <f>F117-G117</f>
        <v>-61.499999999999993</v>
      </c>
      <c r="I117" s="1024">
        <f>G117-F117</f>
        <v>61.499999999999993</v>
      </c>
      <c r="J117" s="1024">
        <f>E117-G117</f>
        <v>-44.73333333333332</v>
      </c>
      <c r="K117" s="1024">
        <f>G117-E117</f>
        <v>44.73333333333332</v>
      </c>
      <c r="L117" s="1024">
        <f>E117-F117</f>
        <v>16.766666666666666</v>
      </c>
      <c r="M117" s="1024">
        <f>F117-E117</f>
        <v>-16.766666666666666</v>
      </c>
      <c r="N117" s="92" t="str">
        <f>IF(AND((E117&gt;26),(E117&lt;=(206))),"Warm","Cool")</f>
        <v>Warm</v>
      </c>
      <c r="O117" s="92" t="str">
        <f>IF(IF(AND((E117&gt;26),(E117&lt;=(206))),"Warm","Cool")="Cool",IF((G117-F117)&gt;47.15,"여름","겨울"),IF((G117-F117)&gt;47.15,"봄","가을"))</f>
        <v>봄</v>
      </c>
      <c r="P117" s="92" t="str">
        <f>IF(IF(AND((E117&gt;26),(E117&lt;=(206))),"Warm","Cool")="Cool",IF(IF(IF(AND((E117&gt;26),(E117&lt;=(206))),"Warm","Cool")="Cool",IF((G117-F117)&gt;47.15,"여름","겨울"),IF((G117-F117)&gt;43.15,"봄","가을"))="여름",IF((G117-F117)&gt;60.8,"Light","Mute"),IF((G117-F117)&gt;23.58,"Bright","Deep")),IF(IF(IF(AND((E117&gt;26),(E117&lt;=(206))),"Warm","Cool")="Cool",IF((G117-F117)&gt;47.15,"여름","겨울"),IF((G117-F117)&gt;43.15,"봄","가을"))="봄",IF(F117&gt;32.47,"Bright","Light"),IF(F117&gt;32.47,"Deep","Mute")))</f>
        <v>Light</v>
      </c>
    </row>
    <row r="118" spans="1:16" x14ac:dyDescent="0.4">
      <c r="A118" s="99" t="s">
        <v>255</v>
      </c>
      <c r="B118" s="99">
        <v>6.5</v>
      </c>
      <c r="C118" s="1555">
        <v>1</v>
      </c>
      <c r="D118" s="1090" t="s">
        <v>496</v>
      </c>
      <c r="E118" s="1490">
        <v>26.666666666666668</v>
      </c>
      <c r="F118" s="124">
        <v>9.9</v>
      </c>
      <c r="G118" s="124">
        <v>71.399999999999991</v>
      </c>
      <c r="H118" s="1024">
        <f>F118-G118</f>
        <v>-61.499999999999993</v>
      </c>
      <c r="I118" s="1024">
        <f>G118-F118</f>
        <v>61.499999999999993</v>
      </c>
      <c r="J118" s="1024">
        <f>E118-G118</f>
        <v>-44.73333333333332</v>
      </c>
      <c r="K118" s="1024">
        <f>G118-E118</f>
        <v>44.73333333333332</v>
      </c>
      <c r="L118" s="1024">
        <f>E118-F118</f>
        <v>16.766666666666666</v>
      </c>
      <c r="M118" s="1024">
        <f>F118-E118</f>
        <v>-16.766666666666666</v>
      </c>
      <c r="N118" s="92" t="str">
        <f>IF(AND((E118&gt;26),(E118&lt;=(206))),"Warm","Cool")</f>
        <v>Warm</v>
      </c>
      <c r="O118" s="92" t="str">
        <f>IF(IF(AND((E118&gt;26),(E118&lt;=(206))),"Warm","Cool")="Cool",IF((G118-F118)&gt;47.15,"여름","겨울"),IF((G118-F118)&gt;47.15,"봄","가을"))</f>
        <v>봄</v>
      </c>
      <c r="P118" s="92" t="str">
        <f>IF(IF(AND((E118&gt;26),(E118&lt;=(206))),"Warm","Cool")="Cool",IF(IF(IF(AND((E118&gt;26),(E118&lt;=(206))),"Warm","Cool")="Cool",IF((G118-F118)&gt;47.15,"여름","겨울"),IF((G118-F118)&gt;43.15,"봄","가을"))="여름",IF((G118-F118)&gt;60.8,"Light","Mute"),IF((G118-F118)&gt;23.58,"Bright","Deep")),IF(IF(IF(AND((E118&gt;26),(E118&lt;=(206))),"Warm","Cool")="Cool",IF((G118-F118)&gt;47.15,"여름","겨울"),IF((G118-F118)&gt;43.15,"봄","가을"))="봄",IF(F118&gt;32.47,"Bright","Light"),IF(F118&gt;32.47,"Deep","Mute")))</f>
        <v>Light</v>
      </c>
    </row>
    <row r="119" spans="1:16" x14ac:dyDescent="0.4">
      <c r="A119" s="99" t="s">
        <v>255</v>
      </c>
      <c r="B119" s="99">
        <v>5</v>
      </c>
      <c r="C119" s="1555">
        <v>6</v>
      </c>
      <c r="D119" s="1091" t="s">
        <v>496</v>
      </c>
      <c r="E119" s="1497">
        <v>26.746987951807228</v>
      </c>
      <c r="F119" s="286">
        <v>45.1</v>
      </c>
      <c r="G119" s="286">
        <v>72.2</v>
      </c>
      <c r="H119" s="1024">
        <f>F119-G119</f>
        <v>-27.1</v>
      </c>
      <c r="I119" s="1024">
        <f>G119-F119</f>
        <v>27.1</v>
      </c>
      <c r="J119" s="1024">
        <f>E119-G119</f>
        <v>-45.453012048192775</v>
      </c>
      <c r="K119" s="1024">
        <f>G119-E119</f>
        <v>45.453012048192775</v>
      </c>
      <c r="L119" s="1024">
        <f>E119-F119</f>
        <v>-18.353012048192774</v>
      </c>
      <c r="M119" s="1024">
        <f>F119-E119</f>
        <v>18.353012048192774</v>
      </c>
      <c r="N119" s="92" t="str">
        <f>IF(AND((E119&gt;26),(E119&lt;=(206))),"Warm","Cool")</f>
        <v>Warm</v>
      </c>
      <c r="O119" s="92" t="str">
        <f>IF(IF(AND((E119&gt;26),(E119&lt;=(206))),"Warm","Cool")="Cool",IF((G119-F119)&gt;47.15,"여름","겨울"),IF((G119-F119)&gt;47.15,"봄","가을"))</f>
        <v>가을</v>
      </c>
      <c r="P119" s="92" t="str">
        <f>IF(IF(AND((E119&gt;26),(E119&lt;=(206))),"Warm","Cool")="Cool",IF(IF(IF(AND((E119&gt;26),(E119&lt;=(206))),"Warm","Cool")="Cool",IF((G119-F119)&gt;47.15,"여름","겨울"),IF((G119-F119)&gt;43.15,"봄","가을"))="여름",IF((G119-F119)&gt;60.8,"Light","Mute"),IF((G119-F119)&gt;23.58,"Bright","Deep")),IF(IF(IF(AND((E119&gt;26),(E119&lt;=(206))),"Warm","Cool")="Cool",IF((G119-F119)&gt;47.15,"여름","겨울"),IF((G119-F119)&gt;43.15,"봄","가을"))="봄",IF(F119&gt;32.47,"Bright","Light"),IF(F119&gt;32.47,"Deep","Mute")))</f>
        <v>Deep</v>
      </c>
    </row>
    <row r="120" spans="1:16" x14ac:dyDescent="0.4">
      <c r="A120" s="99" t="s">
        <v>255</v>
      </c>
      <c r="B120" s="99">
        <v>1.5</v>
      </c>
      <c r="C120" s="1555">
        <v>7</v>
      </c>
      <c r="D120" s="1093" t="s">
        <v>496</v>
      </c>
      <c r="E120" s="1492">
        <v>26.666666666666668</v>
      </c>
      <c r="F120" s="174">
        <v>14.499999999999998</v>
      </c>
      <c r="G120" s="174">
        <v>72.899999999999991</v>
      </c>
      <c r="H120" s="1024">
        <f>F120-G120</f>
        <v>-58.399999999999991</v>
      </c>
      <c r="I120" s="1024">
        <f>G120-F120</f>
        <v>58.399999999999991</v>
      </c>
      <c r="J120" s="1024">
        <f>E120-G120</f>
        <v>-46.23333333333332</v>
      </c>
      <c r="K120" s="1024">
        <f>G120-E120</f>
        <v>46.23333333333332</v>
      </c>
      <c r="L120" s="1024">
        <f>E120-F120</f>
        <v>12.16666666666667</v>
      </c>
      <c r="M120" s="1024">
        <f>F120-E120</f>
        <v>-12.16666666666667</v>
      </c>
      <c r="N120" s="92" t="str">
        <f>IF(AND((E120&gt;26),(E120&lt;=(206))),"Warm","Cool")</f>
        <v>Warm</v>
      </c>
      <c r="O120" s="92" t="str">
        <f>IF(IF(AND((E120&gt;26),(E120&lt;=(206))),"Warm","Cool")="Cool",IF((G120-F120)&gt;47.15,"여름","겨울"),IF((G120-F120)&gt;47.15,"봄","가을"))</f>
        <v>봄</v>
      </c>
      <c r="P120" s="92" t="str">
        <f>IF(IF(AND((E120&gt;26),(E120&lt;=(206))),"Warm","Cool")="Cool",IF(IF(IF(AND((E120&gt;26),(E120&lt;=(206))),"Warm","Cool")="Cool",IF((G120-F120)&gt;47.15,"여름","겨울"),IF((G120-F120)&gt;43.15,"봄","가을"))="여름",IF((G120-F120)&gt;60.8,"Light","Mute"),IF((G120-F120)&gt;23.58,"Bright","Deep")),IF(IF(IF(AND((E120&gt;26),(E120&lt;=(206))),"Warm","Cool")="Cool",IF((G120-F120)&gt;47.15,"여름","겨울"),IF((G120-F120)&gt;43.15,"봄","가을"))="봄",IF(F120&gt;32.47,"Bright","Light"),IF(F120&gt;32.47,"Deep","Mute")))</f>
        <v>Light</v>
      </c>
    </row>
    <row r="121" spans="1:16" x14ac:dyDescent="0.4">
      <c r="A121" s="99" t="s">
        <v>255</v>
      </c>
      <c r="B121" s="99">
        <v>6.5</v>
      </c>
      <c r="C121" s="1555">
        <v>1.5</v>
      </c>
      <c r="D121" s="1093" t="s">
        <v>496</v>
      </c>
      <c r="E121" s="1492">
        <v>26.666666666666668</v>
      </c>
      <c r="F121" s="174">
        <v>14.499999999999998</v>
      </c>
      <c r="G121" s="174">
        <v>72.899999999999991</v>
      </c>
      <c r="H121" s="1024">
        <f>F121-G121</f>
        <v>-58.399999999999991</v>
      </c>
      <c r="I121" s="1024">
        <f>G121-F121</f>
        <v>58.399999999999991</v>
      </c>
      <c r="J121" s="1024">
        <f>E121-G121</f>
        <v>-46.23333333333332</v>
      </c>
      <c r="K121" s="1024">
        <f>G121-E121</f>
        <v>46.23333333333332</v>
      </c>
      <c r="L121" s="1024">
        <f>E121-F121</f>
        <v>12.16666666666667</v>
      </c>
      <c r="M121" s="1024">
        <f>F121-E121</f>
        <v>-12.16666666666667</v>
      </c>
      <c r="N121" s="92" t="str">
        <f>IF(AND((E121&gt;26),(E121&lt;=(206))),"Warm","Cool")</f>
        <v>Warm</v>
      </c>
      <c r="O121" s="92" t="str">
        <f>IF(IF(AND((E121&gt;26),(E121&lt;=(206))),"Warm","Cool")="Cool",IF((G121-F121)&gt;47.15,"여름","겨울"),IF((G121-F121)&gt;47.15,"봄","가을"))</f>
        <v>봄</v>
      </c>
      <c r="P121" s="92" t="str">
        <f>IF(IF(AND((E121&gt;26),(E121&lt;=(206))),"Warm","Cool")="Cool",IF(IF(IF(AND((E121&gt;26),(E121&lt;=(206))),"Warm","Cool")="Cool",IF((G121-F121)&gt;47.15,"여름","겨울"),IF((G121-F121)&gt;43.15,"봄","가을"))="여름",IF((G121-F121)&gt;60.8,"Light","Mute"),IF((G121-F121)&gt;23.58,"Bright","Deep")),IF(IF(IF(AND((E121&gt;26),(E121&lt;=(206))),"Warm","Cool")="Cool",IF((G121-F121)&gt;47.15,"여름","겨울"),IF((G121-F121)&gt;43.15,"봄","가을"))="봄",IF(F121&gt;32.47,"Bright","Light"),IF(F121&gt;32.47,"Deep","Mute")))</f>
        <v>Light</v>
      </c>
    </row>
    <row r="122" spans="1:16" x14ac:dyDescent="0.4">
      <c r="A122" s="99" t="s">
        <v>255</v>
      </c>
      <c r="B122" s="99">
        <v>5.5</v>
      </c>
      <c r="C122" s="1555">
        <v>6</v>
      </c>
      <c r="D122" s="1094" t="s">
        <v>496</v>
      </c>
      <c r="E122" s="1509">
        <v>27.032967032967033</v>
      </c>
      <c r="F122" s="250">
        <v>48.699999999999996</v>
      </c>
      <c r="G122" s="250">
        <v>73.3</v>
      </c>
      <c r="H122" s="1024">
        <f>F122-G122</f>
        <v>-24.6</v>
      </c>
      <c r="I122" s="1024">
        <f>G122-F122</f>
        <v>24.6</v>
      </c>
      <c r="J122" s="1024">
        <f>E122-G122</f>
        <v>-46.267032967032961</v>
      </c>
      <c r="K122" s="1024">
        <f>G122-E122</f>
        <v>46.267032967032961</v>
      </c>
      <c r="L122" s="1024">
        <f>E122-F122</f>
        <v>-21.667032967032963</v>
      </c>
      <c r="M122" s="1024">
        <f>F122-E122</f>
        <v>21.667032967032963</v>
      </c>
      <c r="N122" s="92" t="str">
        <f>IF(AND((E122&gt;26),(E122&lt;=(206))),"Warm","Cool")</f>
        <v>Warm</v>
      </c>
      <c r="O122" s="92" t="str">
        <f>IF(IF(AND((E122&gt;26),(E122&lt;=(206))),"Warm","Cool")="Cool",IF((G122-F122)&gt;47.15,"여름","겨울"),IF((G122-F122)&gt;47.15,"봄","가을"))</f>
        <v>가을</v>
      </c>
      <c r="P122" s="92" t="str">
        <f>IF(IF(AND((E122&gt;26),(E122&lt;=(206))),"Warm","Cool")="Cool",IF(IF(IF(AND((E122&gt;26),(E122&lt;=(206))),"Warm","Cool")="Cool",IF((G122-F122)&gt;47.15,"여름","겨울"),IF((G122-F122)&gt;43.15,"봄","가을"))="여름",IF((G122-F122)&gt;60.8,"Light","Mute"),IF((G122-F122)&gt;23.58,"Bright","Deep")),IF(IF(IF(AND((E122&gt;26),(E122&lt;=(206))),"Warm","Cool")="Cool",IF((G122-F122)&gt;47.15,"여름","겨울"),IF((G122-F122)&gt;43.15,"봄","가을"))="봄",IF(F122&gt;32.47,"Bright","Light"),IF(F122&gt;32.47,"Deep","Mute")))</f>
        <v>Deep</v>
      </c>
    </row>
    <row r="123" spans="1:16" x14ac:dyDescent="0.4">
      <c r="A123" s="99" t="s">
        <v>255</v>
      </c>
      <c r="B123" s="99">
        <v>6</v>
      </c>
      <c r="C123" s="1555">
        <v>6</v>
      </c>
      <c r="D123" s="1096" t="s">
        <v>496</v>
      </c>
      <c r="E123" s="1505">
        <v>26.938775510204081</v>
      </c>
      <c r="F123" s="225">
        <v>51.6</v>
      </c>
      <c r="G123" s="225">
        <v>74.5</v>
      </c>
      <c r="H123" s="1024">
        <f>F123-G123</f>
        <v>-22.9</v>
      </c>
      <c r="I123" s="1024">
        <f>G123-F123</f>
        <v>22.9</v>
      </c>
      <c r="J123" s="1024">
        <f>E123-G123</f>
        <v>-47.561224489795919</v>
      </c>
      <c r="K123" s="1024">
        <f>G123-E123</f>
        <v>47.561224489795919</v>
      </c>
      <c r="L123" s="1024">
        <f>E123-F123</f>
        <v>-24.66122448979592</v>
      </c>
      <c r="M123" s="1024">
        <f>F123-E123</f>
        <v>24.66122448979592</v>
      </c>
      <c r="N123" s="92" t="str">
        <f>IF(AND((E123&gt;26),(E123&lt;=(206))),"Warm","Cool")</f>
        <v>Warm</v>
      </c>
      <c r="O123" s="92" t="str">
        <f>IF(IF(AND((E123&gt;26),(E123&lt;=(206))),"Warm","Cool")="Cool",IF((G123-F123)&gt;47.15,"여름","겨울"),IF((G123-F123)&gt;47.15,"봄","가을"))</f>
        <v>가을</v>
      </c>
      <c r="P123" s="92" t="str">
        <f>IF(IF(AND((E123&gt;26),(E123&lt;=(206))),"Warm","Cool")="Cool",IF(IF(IF(AND((E123&gt;26),(E123&lt;=(206))),"Warm","Cool")="Cool",IF((G123-F123)&gt;47.15,"여름","겨울"),IF((G123-F123)&gt;43.15,"봄","가을"))="여름",IF((G123-F123)&gt;60.8,"Light","Mute"),IF((G123-F123)&gt;23.58,"Bright","Deep")),IF(IF(IF(AND((E123&gt;26),(E123&lt;=(206))),"Warm","Cool")="Cool",IF((G123-F123)&gt;47.15,"여름","겨울"),IF((G123-F123)&gt;43.15,"봄","가을"))="봄",IF(F123&gt;32.47,"Bright","Light"),IF(F123&gt;32.47,"Deep","Mute")))</f>
        <v>Deep</v>
      </c>
    </row>
    <row r="124" spans="1:16" x14ac:dyDescent="0.4">
      <c r="A124" s="99" t="s">
        <v>255</v>
      </c>
      <c r="B124" s="99">
        <v>6.5</v>
      </c>
      <c r="C124" s="1555">
        <v>6</v>
      </c>
      <c r="D124" s="1099" t="s">
        <v>496</v>
      </c>
      <c r="E124" s="1526">
        <v>27.476635514018692</v>
      </c>
      <c r="F124" s="184">
        <v>55.400000000000006</v>
      </c>
      <c r="G124" s="184">
        <v>75.7</v>
      </c>
      <c r="H124" s="1024">
        <f>F124-G124</f>
        <v>-20.299999999999997</v>
      </c>
      <c r="I124" s="1024">
        <f>G124-F124</f>
        <v>20.299999999999997</v>
      </c>
      <c r="J124" s="1024">
        <f>E124-G124</f>
        <v>-48.223364485981307</v>
      </c>
      <c r="K124" s="1024">
        <f>G124-E124</f>
        <v>48.223364485981307</v>
      </c>
      <c r="L124" s="1024">
        <f>E124-F124</f>
        <v>-27.923364485981313</v>
      </c>
      <c r="M124" s="1024">
        <f>F124-E124</f>
        <v>27.923364485981313</v>
      </c>
      <c r="N124" s="92" t="str">
        <f>IF(AND((E124&gt;26),(E124&lt;=(206))),"Warm","Cool")</f>
        <v>Warm</v>
      </c>
      <c r="O124" s="92" t="str">
        <f>IF(IF(AND((E124&gt;26),(E124&lt;=(206))),"Warm","Cool")="Cool",IF((G124-F124)&gt;47.15,"여름","겨울"),IF((G124-F124)&gt;47.15,"봄","가을"))</f>
        <v>가을</v>
      </c>
      <c r="P124" s="92" t="str">
        <f>IF(IF(AND((E124&gt;26),(E124&lt;=(206))),"Warm","Cool")="Cool",IF(IF(IF(AND((E124&gt;26),(E124&lt;=(206))),"Warm","Cool")="Cool",IF((G124-F124)&gt;47.15,"여름","겨울"),IF((G124-F124)&gt;43.15,"봄","가을"))="여름",IF((G124-F124)&gt;60.8,"Light","Mute"),IF((G124-F124)&gt;23.58,"Bright","Deep")),IF(IF(IF(AND((E124&gt;26),(E124&lt;=(206))),"Warm","Cool")="Cool",IF((G124-F124)&gt;47.15,"여름","겨울"),IF((G124-F124)&gt;43.15,"봄","가을"))="봄",IF(F124&gt;32.47,"Bright","Light"),IF(F124&gt;32.47,"Deep","Mute")))</f>
        <v>Deep</v>
      </c>
    </row>
    <row r="125" spans="1:16" x14ac:dyDescent="0.4">
      <c r="A125" s="99" t="s">
        <v>255</v>
      </c>
      <c r="B125" s="99">
        <v>7</v>
      </c>
      <c r="C125" s="1555">
        <v>6</v>
      </c>
      <c r="D125" s="1102" t="s">
        <v>496</v>
      </c>
      <c r="E125" s="1539">
        <v>27.894736842105264</v>
      </c>
      <c r="F125" s="167">
        <v>58.5</v>
      </c>
      <c r="G125" s="167">
        <v>76.5</v>
      </c>
      <c r="H125" s="1024">
        <f>F125-G125</f>
        <v>-18</v>
      </c>
      <c r="I125" s="1024">
        <f>G125-F125</f>
        <v>18</v>
      </c>
      <c r="J125" s="1024">
        <f>E125-G125</f>
        <v>-48.60526315789474</v>
      </c>
      <c r="K125" s="1024">
        <f>G125-E125</f>
        <v>48.60526315789474</v>
      </c>
      <c r="L125" s="1024">
        <f>E125-F125</f>
        <v>-30.605263157894736</v>
      </c>
      <c r="M125" s="1024">
        <f>F125-E125</f>
        <v>30.605263157894736</v>
      </c>
      <c r="N125" s="92" t="str">
        <f>IF(AND((E125&gt;26),(E125&lt;=(206))),"Warm","Cool")</f>
        <v>Warm</v>
      </c>
      <c r="O125" s="92" t="str">
        <f>IF(IF(AND((E125&gt;26),(E125&lt;=(206))),"Warm","Cool")="Cool",IF((G125-F125)&gt;47.15,"여름","겨울"),IF((G125-F125)&gt;47.15,"봄","가을"))</f>
        <v>가을</v>
      </c>
      <c r="P125" s="92" t="str">
        <f>IF(IF(AND((E125&gt;26),(E125&lt;=(206))),"Warm","Cool")="Cool",IF(IF(IF(AND((E125&gt;26),(E125&lt;=(206))),"Warm","Cool")="Cool",IF((G125-F125)&gt;47.15,"여름","겨울"),IF((G125-F125)&gt;43.15,"봄","가을"))="여름",IF((G125-F125)&gt;60.8,"Light","Mute"),IF((G125-F125)&gt;23.58,"Bright","Deep")),IF(IF(IF(AND((E125&gt;26),(E125&lt;=(206))),"Warm","Cool")="Cool",IF((G125-F125)&gt;47.15,"여름","겨울"),IF((G125-F125)&gt;43.15,"봄","가을"))="봄",IF(F125&gt;32.47,"Bright","Light"),IF(F125&gt;32.47,"Deep","Mute")))</f>
        <v>Deep</v>
      </c>
    </row>
    <row r="126" spans="1:16" x14ac:dyDescent="0.4">
      <c r="A126" s="99" t="s">
        <v>255</v>
      </c>
      <c r="B126" s="99">
        <v>4.5</v>
      </c>
      <c r="C126" s="1555">
        <v>6.5</v>
      </c>
      <c r="D126" s="1100" t="s">
        <v>496</v>
      </c>
      <c r="E126" s="1478">
        <v>26.4</v>
      </c>
      <c r="F126" s="332">
        <v>38.700000000000003</v>
      </c>
      <c r="G126" s="332">
        <v>76.099999999999994</v>
      </c>
      <c r="H126" s="1024">
        <f>F126-G126</f>
        <v>-37.399999999999991</v>
      </c>
      <c r="I126" s="1024">
        <f>G126-F126</f>
        <v>37.399999999999991</v>
      </c>
      <c r="J126" s="1024">
        <f>E126-G126</f>
        <v>-49.699999999999996</v>
      </c>
      <c r="K126" s="1024">
        <f>G126-E126</f>
        <v>49.699999999999996</v>
      </c>
      <c r="L126" s="1024">
        <f>E126-F126</f>
        <v>-12.300000000000004</v>
      </c>
      <c r="M126" s="1024">
        <f>F126-E126</f>
        <v>12.300000000000004</v>
      </c>
      <c r="N126" s="92" t="str">
        <f>IF(AND((E126&gt;26),(E126&lt;=(206))),"Warm","Cool")</f>
        <v>Warm</v>
      </c>
      <c r="O126" s="92" t="str">
        <f>IF(IF(AND((E126&gt;26),(E126&lt;=(206))),"Warm","Cool")="Cool",IF((G126-F126)&gt;47.15,"여름","겨울"),IF((G126-F126)&gt;47.15,"봄","가을"))</f>
        <v>가을</v>
      </c>
      <c r="P126" s="92" t="str">
        <f>IF(IF(AND((E126&gt;26),(E126&lt;=(206))),"Warm","Cool")="Cool",IF(IF(IF(AND((E126&gt;26),(E126&lt;=(206))),"Warm","Cool")="Cool",IF((G126-F126)&gt;47.15,"여름","겨울"),IF((G126-F126)&gt;43.15,"봄","가을"))="여름",IF((G126-F126)&gt;60.8,"Light","Mute"),IF((G126-F126)&gt;23.58,"Bright","Deep")),IF(IF(IF(AND((E126&gt;26),(E126&lt;=(206))),"Warm","Cool")="Cool",IF((G126-F126)&gt;47.15,"여름","겨울"),IF((G126-F126)&gt;43.15,"봄","가을"))="봄",IF(F126&gt;32.47,"Bright","Light"),IF(F126&gt;32.47,"Deep","Mute")))</f>
        <v>Deep</v>
      </c>
    </row>
    <row r="127" spans="1:16" x14ac:dyDescent="0.4">
      <c r="A127" s="99" t="s">
        <v>255</v>
      </c>
      <c r="B127" s="99">
        <v>1</v>
      </c>
      <c r="C127" s="1555">
        <v>7.5</v>
      </c>
      <c r="D127" s="1103" t="s">
        <v>496</v>
      </c>
      <c r="E127" s="1489">
        <v>26.666666666666668</v>
      </c>
      <c r="F127" s="128">
        <v>9.1999999999999993</v>
      </c>
      <c r="G127" s="128">
        <v>76.5</v>
      </c>
      <c r="H127" s="1024">
        <f>F127-G127</f>
        <v>-67.3</v>
      </c>
      <c r="I127" s="1024">
        <f>G127-F127</f>
        <v>67.3</v>
      </c>
      <c r="J127" s="1024">
        <f>E127-G127</f>
        <v>-49.833333333333329</v>
      </c>
      <c r="K127" s="1024">
        <f>G127-E127</f>
        <v>49.833333333333329</v>
      </c>
      <c r="L127" s="1024">
        <f>E127-F127</f>
        <v>17.466666666666669</v>
      </c>
      <c r="M127" s="1024">
        <f>F127-E127</f>
        <v>-17.466666666666669</v>
      </c>
      <c r="N127" s="92" t="str">
        <f>IF(AND((E127&gt;26),(E127&lt;=(206))),"Warm","Cool")</f>
        <v>Warm</v>
      </c>
      <c r="O127" s="92" t="str">
        <f>IF(IF(AND((E127&gt;26),(E127&lt;=(206))),"Warm","Cool")="Cool",IF((G127-F127)&gt;47.15,"여름","겨울"),IF((G127-F127)&gt;47.15,"봄","가을"))</f>
        <v>봄</v>
      </c>
      <c r="P127" s="92" t="str">
        <f>IF(IF(AND((E127&gt;26),(E127&lt;=(206))),"Warm","Cool")="Cool",IF(IF(IF(AND((E127&gt;26),(E127&lt;=(206))),"Warm","Cool")="Cool",IF((G127-F127)&gt;47.15,"여름","겨울"),IF((G127-F127)&gt;43.15,"봄","가을"))="여름",IF((G127-F127)&gt;60.8,"Light","Mute"),IF((G127-F127)&gt;23.58,"Bright","Deep")),IF(IF(IF(AND((E127&gt;26),(E127&lt;=(206))),"Warm","Cool")="Cool",IF((G127-F127)&gt;47.15,"여름","겨울"),IF((G127-F127)&gt;43.15,"봄","가을"))="봄",IF(F127&gt;32.47,"Bright","Light"),IF(F127&gt;32.47,"Deep","Mute")))</f>
        <v>Light</v>
      </c>
    </row>
    <row r="128" spans="1:16" x14ac:dyDescent="0.4">
      <c r="A128" s="99" t="s">
        <v>255</v>
      </c>
      <c r="B128" s="99">
        <v>7</v>
      </c>
      <c r="C128" s="1555">
        <v>1</v>
      </c>
      <c r="D128" s="1103" t="s">
        <v>496</v>
      </c>
      <c r="E128" s="1489">
        <v>26.666666666666668</v>
      </c>
      <c r="F128" s="128">
        <v>9.1999999999999993</v>
      </c>
      <c r="G128" s="128">
        <v>76.5</v>
      </c>
      <c r="H128" s="1024">
        <f>F128-G128</f>
        <v>-67.3</v>
      </c>
      <c r="I128" s="1024">
        <f>G128-F128</f>
        <v>67.3</v>
      </c>
      <c r="J128" s="1024">
        <f>E128-G128</f>
        <v>-49.833333333333329</v>
      </c>
      <c r="K128" s="1024">
        <f>G128-E128</f>
        <v>49.833333333333329</v>
      </c>
      <c r="L128" s="1024">
        <f>E128-F128</f>
        <v>17.466666666666669</v>
      </c>
      <c r="M128" s="1024">
        <f>F128-E128</f>
        <v>-17.466666666666669</v>
      </c>
      <c r="N128" s="92" t="str">
        <f>IF(AND((E128&gt;26),(E128&lt;=(206))),"Warm","Cool")</f>
        <v>Warm</v>
      </c>
      <c r="O128" s="92" t="str">
        <f>IF(IF(AND((E128&gt;26),(E128&lt;=(206))),"Warm","Cool")="Cool",IF((G128-F128)&gt;47.15,"여름","겨울"),IF((G128-F128)&gt;47.15,"봄","가을"))</f>
        <v>봄</v>
      </c>
      <c r="P128" s="92" t="str">
        <f>IF(IF(AND((E128&gt;26),(E128&lt;=(206))),"Warm","Cool")="Cool",IF(IF(IF(AND((E128&gt;26),(E128&lt;=(206))),"Warm","Cool")="Cool",IF((G128-F128)&gt;47.15,"여름","겨울"),IF((G128-F128)&gt;43.15,"봄","가을"))="여름",IF((G128-F128)&gt;60.8,"Light","Mute"),IF((G128-F128)&gt;23.58,"Bright","Deep")),IF(IF(IF(AND((E128&gt;26),(E128&lt;=(206))),"Warm","Cool")="Cool",IF((G128-F128)&gt;47.15,"여름","겨울"),IF((G128-F128)&gt;43.15,"봄","가을"))="봄",IF(F128&gt;32.47,"Bright","Light"),IF(F128&gt;32.47,"Deep","Mute")))</f>
        <v>Light</v>
      </c>
    </row>
    <row r="129" spans="1:16" x14ac:dyDescent="0.4">
      <c r="A129" s="99" t="s">
        <v>255</v>
      </c>
      <c r="B129" s="99">
        <v>5</v>
      </c>
      <c r="C129" s="1555">
        <v>6.5</v>
      </c>
      <c r="D129" s="1104" t="s">
        <v>496</v>
      </c>
      <c r="E129" s="1480">
        <v>26.428571428571427</v>
      </c>
      <c r="F129" s="303">
        <v>42.4</v>
      </c>
      <c r="G129" s="303">
        <v>77.600000000000009</v>
      </c>
      <c r="H129" s="1024">
        <f>F129-G129</f>
        <v>-35.20000000000001</v>
      </c>
      <c r="I129" s="1024">
        <f>G129-F129</f>
        <v>35.20000000000001</v>
      </c>
      <c r="J129" s="1024">
        <f>E129-G129</f>
        <v>-51.171428571428578</v>
      </c>
      <c r="K129" s="1024">
        <f>G129-E129</f>
        <v>51.171428571428578</v>
      </c>
      <c r="L129" s="1024">
        <f>E129-F129</f>
        <v>-15.971428571428572</v>
      </c>
      <c r="M129" s="1024">
        <f>F129-E129</f>
        <v>15.971428571428572</v>
      </c>
      <c r="N129" s="92" t="str">
        <f>IF(AND((E129&gt;26),(E129&lt;=(206))),"Warm","Cool")</f>
        <v>Warm</v>
      </c>
      <c r="O129" s="92" t="str">
        <f>IF(IF(AND((E129&gt;26),(E129&lt;=(206))),"Warm","Cool")="Cool",IF((G129-F129)&gt;47.15,"여름","겨울"),IF((G129-F129)&gt;47.15,"봄","가을"))</f>
        <v>가을</v>
      </c>
      <c r="P129" s="92" t="str">
        <f>IF(IF(AND((E129&gt;26),(E129&lt;=(206))),"Warm","Cool")="Cool",IF(IF(IF(AND((E129&gt;26),(E129&lt;=(206))),"Warm","Cool")="Cool",IF((G129-F129)&gt;47.15,"여름","겨울"),IF((G129-F129)&gt;43.15,"봄","가을"))="여름",IF((G129-F129)&gt;60.8,"Light","Mute"),IF((G129-F129)&gt;23.58,"Bright","Deep")),IF(IF(IF(AND((E129&gt;26),(E129&lt;=(206))),"Warm","Cool")="Cool",IF((G129-F129)&gt;47.15,"여름","겨울"),IF((G129-F129)&gt;43.15,"봄","가을"))="봄",IF(F129&gt;32.47,"Bright","Light"),IF(F129&gt;32.47,"Deep","Mute")))</f>
        <v>Deep</v>
      </c>
    </row>
    <row r="130" spans="1:16" x14ac:dyDescent="0.4">
      <c r="A130" s="99" t="s">
        <v>255</v>
      </c>
      <c r="B130" s="99">
        <v>3</v>
      </c>
      <c r="C130" s="1555">
        <v>7</v>
      </c>
      <c r="D130" s="1105" t="s">
        <v>496</v>
      </c>
      <c r="E130" s="1470">
        <v>26.037735849056602</v>
      </c>
      <c r="F130" s="297">
        <v>26.8</v>
      </c>
      <c r="G130" s="297">
        <v>77.600000000000009</v>
      </c>
      <c r="H130" s="1024">
        <f>F130-G130</f>
        <v>-50.800000000000011</v>
      </c>
      <c r="I130" s="1024">
        <f>G130-F130</f>
        <v>50.800000000000011</v>
      </c>
      <c r="J130" s="1024">
        <f>E130-G130</f>
        <v>-51.562264150943406</v>
      </c>
      <c r="K130" s="1024">
        <f>G130-E130</f>
        <v>51.562264150943406</v>
      </c>
      <c r="L130" s="1024">
        <f>E130-F130</f>
        <v>-0.76226415094339828</v>
      </c>
      <c r="M130" s="1024">
        <f>F130-E130</f>
        <v>0.76226415094339828</v>
      </c>
      <c r="N130" s="92" t="str">
        <f>IF(AND((E130&gt;26),(E130&lt;=(206))),"Warm","Cool")</f>
        <v>Warm</v>
      </c>
      <c r="O130" s="92" t="str">
        <f>IF(IF(AND((E130&gt;26),(E130&lt;=(206))),"Warm","Cool")="Cool",IF((G130-F130)&gt;47.15,"여름","겨울"),IF((G130-F130)&gt;47.15,"봄","가을"))</f>
        <v>봄</v>
      </c>
      <c r="P130" s="92" t="str">
        <f>IF(IF(AND((E130&gt;26),(E130&lt;=(206))),"Warm","Cool")="Cool",IF(IF(IF(AND((E130&gt;26),(E130&lt;=(206))),"Warm","Cool")="Cool",IF((G130-F130)&gt;47.15,"여름","겨울"),IF((G130-F130)&gt;43.15,"봄","가을"))="여름",IF((G130-F130)&gt;60.8,"Light","Mute"),IF((G130-F130)&gt;23.58,"Bright","Deep")),IF(IF(IF(AND((E130&gt;26),(E130&lt;=(206))),"Warm","Cool")="Cool",IF((G130-F130)&gt;47.15,"여름","겨울"),IF((G130-F130)&gt;43.15,"봄","가을"))="봄",IF(F130&gt;32.47,"Bright","Light"),IF(F130&gt;32.47,"Deep","Mute")))</f>
        <v>Light</v>
      </c>
    </row>
    <row r="131" spans="1:16" x14ac:dyDescent="0.4">
      <c r="A131" s="99" t="s">
        <v>255</v>
      </c>
      <c r="B131" s="99">
        <v>6.5</v>
      </c>
      <c r="C131" s="1555">
        <v>3</v>
      </c>
      <c r="D131" s="1105" t="s">
        <v>496</v>
      </c>
      <c r="E131" s="1470">
        <v>26.037735849056602</v>
      </c>
      <c r="F131" s="297">
        <v>26.8</v>
      </c>
      <c r="G131" s="297">
        <v>77.600000000000009</v>
      </c>
      <c r="H131" s="1024">
        <f>F131-G131</f>
        <v>-50.800000000000011</v>
      </c>
      <c r="I131" s="1024">
        <f>G131-F131</f>
        <v>50.800000000000011</v>
      </c>
      <c r="J131" s="1024">
        <f>E131-G131</f>
        <v>-51.562264150943406</v>
      </c>
      <c r="K131" s="1024">
        <f>G131-E131</f>
        <v>51.562264150943406</v>
      </c>
      <c r="L131" s="1024">
        <f>E131-F131</f>
        <v>-0.76226415094339828</v>
      </c>
      <c r="M131" s="1024">
        <f>F131-E131</f>
        <v>0.76226415094339828</v>
      </c>
      <c r="N131" s="92" t="str">
        <f>IF(AND((E131&gt;26),(E131&lt;=(206))),"Warm","Cool")</f>
        <v>Warm</v>
      </c>
      <c r="O131" s="92" t="str">
        <f>IF(IF(AND((E131&gt;26),(E131&lt;=(206))),"Warm","Cool")="Cool",IF((G131-F131)&gt;47.15,"여름","겨울"),IF((G131-F131)&gt;47.15,"봄","가을"))</f>
        <v>봄</v>
      </c>
      <c r="P131" s="92" t="str">
        <f>IF(IF(AND((E131&gt;26),(E131&lt;=(206))),"Warm","Cool")="Cool",IF(IF(IF(AND((E131&gt;26),(E131&lt;=(206))),"Warm","Cool")="Cool",IF((G131-F131)&gt;47.15,"여름","겨울"),IF((G131-F131)&gt;43.15,"봄","가을"))="여름",IF((G131-F131)&gt;60.8,"Light","Mute"),IF((G131-F131)&gt;23.58,"Bright","Deep")),IF(IF(IF(AND((E131&gt;26),(E131&lt;=(206))),"Warm","Cool")="Cool",IF((G131-F131)&gt;47.15,"여름","겨울"),IF((G131-F131)&gt;43.15,"봄","가을"))="봄",IF(F131&gt;32.47,"Bright","Light"),IF(F131&gt;32.47,"Deep","Mute")))</f>
        <v>Light</v>
      </c>
    </row>
    <row r="132" spans="1:16" x14ac:dyDescent="0.4">
      <c r="A132" s="99" t="s">
        <v>255</v>
      </c>
      <c r="B132" s="99">
        <v>5.5</v>
      </c>
      <c r="C132" s="1555">
        <v>6.5</v>
      </c>
      <c r="D132" s="1107" t="s">
        <v>496</v>
      </c>
      <c r="E132" s="1496">
        <v>26.739130434782609</v>
      </c>
      <c r="F132" s="280">
        <v>45.800000000000004</v>
      </c>
      <c r="G132" s="280">
        <v>78.8</v>
      </c>
      <c r="H132" s="1024">
        <f>F132-G132</f>
        <v>-32.999999999999993</v>
      </c>
      <c r="I132" s="1024">
        <f>G132-F132</f>
        <v>32.999999999999993</v>
      </c>
      <c r="J132" s="1024">
        <f>E132-G132</f>
        <v>-52.060869565217388</v>
      </c>
      <c r="K132" s="1024">
        <f>G132-E132</f>
        <v>52.060869565217388</v>
      </c>
      <c r="L132" s="1024">
        <f>E132-F132</f>
        <v>-19.060869565217395</v>
      </c>
      <c r="M132" s="1024">
        <f>F132-E132</f>
        <v>19.060869565217395</v>
      </c>
      <c r="N132" s="92" t="str">
        <f>IF(AND((E132&gt;26),(E132&lt;=(206))),"Warm","Cool")</f>
        <v>Warm</v>
      </c>
      <c r="O132" s="92" t="str">
        <f>IF(IF(AND((E132&gt;26),(E132&lt;=(206))),"Warm","Cool")="Cool",IF((G132-F132)&gt;47.15,"여름","겨울"),IF((G132-F132)&gt;47.15,"봄","가을"))</f>
        <v>가을</v>
      </c>
      <c r="P132" s="92" t="str">
        <f>IF(IF(AND((E132&gt;26),(E132&lt;=(206))),"Warm","Cool")="Cool",IF(IF(IF(AND((E132&gt;26),(E132&lt;=(206))),"Warm","Cool")="Cool",IF((G132-F132)&gt;47.15,"여름","겨울"),IF((G132-F132)&gt;43.15,"봄","가을"))="여름",IF((G132-F132)&gt;60.8,"Light","Mute"),IF((G132-F132)&gt;23.58,"Bright","Deep")),IF(IF(IF(AND((E132&gt;26),(E132&lt;=(206))),"Warm","Cool")="Cool",IF((G132-F132)&gt;47.15,"여름","겨울"),IF((G132-F132)&gt;43.15,"봄","가을"))="봄",IF(F132&gt;32.47,"Bright","Light"),IF(F132&gt;32.47,"Deep","Mute")))</f>
        <v>Deep</v>
      </c>
    </row>
    <row r="133" spans="1:16" x14ac:dyDescent="0.4">
      <c r="A133" s="99" t="s">
        <v>255</v>
      </c>
      <c r="B133" s="99">
        <v>6</v>
      </c>
      <c r="C133" s="1555">
        <v>6.5</v>
      </c>
      <c r="D133" s="1110" t="s">
        <v>496</v>
      </c>
      <c r="E133" s="1508">
        <v>27</v>
      </c>
      <c r="F133" s="248">
        <v>49</v>
      </c>
      <c r="G133" s="248">
        <v>80</v>
      </c>
      <c r="H133" s="1024">
        <f>F133-G133</f>
        <v>-31</v>
      </c>
      <c r="I133" s="1024">
        <f>G133-F133</f>
        <v>31</v>
      </c>
      <c r="J133" s="1024">
        <f>E133-G133</f>
        <v>-53</v>
      </c>
      <c r="K133" s="1024">
        <f>G133-E133</f>
        <v>53</v>
      </c>
      <c r="L133" s="1024">
        <f>E133-F133</f>
        <v>-22</v>
      </c>
      <c r="M133" s="1024">
        <f>F133-E133</f>
        <v>22</v>
      </c>
      <c r="N133" s="92" t="str">
        <f>IF(AND((E133&gt;26),(E133&lt;=(206))),"Warm","Cool")</f>
        <v>Warm</v>
      </c>
      <c r="O133" s="92" t="str">
        <f>IF(IF(AND((E133&gt;26),(E133&lt;=(206))),"Warm","Cool")="Cool",IF((G133-F133)&gt;47.15,"여름","겨울"),IF((G133-F133)&gt;47.15,"봄","가을"))</f>
        <v>가을</v>
      </c>
      <c r="P133" s="92" t="str">
        <f>IF(IF(AND((E133&gt;26),(E133&lt;=(206))),"Warm","Cool")="Cool",IF(IF(IF(AND((E133&gt;26),(E133&lt;=(206))),"Warm","Cool")="Cool",IF((G133-F133)&gt;47.15,"여름","겨울"),IF((G133-F133)&gt;43.15,"봄","가을"))="여름",IF((G133-F133)&gt;60.8,"Light","Mute"),IF((G133-F133)&gt;23.58,"Bright","Deep")),IF(IF(IF(AND((E133&gt;26),(E133&lt;=(206))),"Warm","Cool")="Cool",IF((G133-F133)&gt;47.15,"여름","겨울"),IF((G133-F133)&gt;43.15,"봄","가을"))="봄",IF(F133&gt;32.47,"Bright","Light"),IF(F133&gt;32.47,"Deep","Mute")))</f>
        <v>Deep</v>
      </c>
    </row>
    <row r="134" spans="1:16" x14ac:dyDescent="0.4">
      <c r="A134" s="99" t="s">
        <v>255</v>
      </c>
      <c r="B134" s="99">
        <v>6.5</v>
      </c>
      <c r="C134" s="1555">
        <v>6.5</v>
      </c>
      <c r="D134" s="1112" t="s">
        <v>496</v>
      </c>
      <c r="E134" s="1525">
        <v>27.476635514018692</v>
      </c>
      <c r="F134" s="218">
        <v>51.9</v>
      </c>
      <c r="G134" s="218">
        <v>80.800000000000011</v>
      </c>
      <c r="H134" s="1024">
        <f>F134-G134</f>
        <v>-28.900000000000013</v>
      </c>
      <c r="I134" s="1024">
        <f>G134-F134</f>
        <v>28.900000000000013</v>
      </c>
      <c r="J134" s="1024">
        <f>E134-G134</f>
        <v>-53.323364485981315</v>
      </c>
      <c r="K134" s="1024">
        <f>G134-E134</f>
        <v>53.323364485981315</v>
      </c>
      <c r="L134" s="1024">
        <f>E134-F134</f>
        <v>-24.423364485981306</v>
      </c>
      <c r="M134" s="1024">
        <f>F134-E134</f>
        <v>24.423364485981306</v>
      </c>
      <c r="N134" s="92" t="str">
        <f>IF(AND((E134&gt;26),(E134&lt;=(206))),"Warm","Cool")</f>
        <v>Warm</v>
      </c>
      <c r="O134" s="92" t="str">
        <f>IF(IF(AND((E134&gt;26),(E134&lt;=(206))),"Warm","Cool")="Cool",IF((G134-F134)&gt;47.15,"여름","겨울"),IF((G134-F134)&gt;47.15,"봄","가을"))</f>
        <v>가을</v>
      </c>
      <c r="P134" s="92" t="str">
        <f>IF(IF(AND((E134&gt;26),(E134&lt;=(206))),"Warm","Cool")="Cool",IF(IF(IF(AND((E134&gt;26),(E134&lt;=(206))),"Warm","Cool")="Cool",IF((G134-F134)&gt;47.15,"여름","겨울"),IF((G134-F134)&gt;43.15,"봄","가을"))="여름",IF((G134-F134)&gt;60.8,"Light","Mute"),IF((G134-F134)&gt;23.58,"Bright","Deep")),IF(IF(IF(AND((E134&gt;26),(E134&lt;=(206))),"Warm","Cool")="Cool",IF((G134-F134)&gt;47.15,"여름","겨울"),IF((G134-F134)&gt;43.15,"봄","가을"))="봄",IF(F134&gt;32.47,"Bright","Light"),IF(F134&gt;32.47,"Deep","Mute")))</f>
        <v>Deep</v>
      </c>
    </row>
    <row r="135" spans="1:16" x14ac:dyDescent="0.4">
      <c r="A135" s="99" t="s">
        <v>255</v>
      </c>
      <c r="B135" s="99">
        <v>4</v>
      </c>
      <c r="C135" s="1555">
        <v>7</v>
      </c>
      <c r="D135" s="1111" t="s">
        <v>496</v>
      </c>
      <c r="E135" s="1471">
        <v>26.086956521739129</v>
      </c>
      <c r="F135" s="356">
        <v>33.700000000000003</v>
      </c>
      <c r="G135" s="356">
        <v>80.400000000000006</v>
      </c>
      <c r="H135" s="1024">
        <f>F135-G135</f>
        <v>-46.7</v>
      </c>
      <c r="I135" s="1024">
        <f>G135-F135</f>
        <v>46.7</v>
      </c>
      <c r="J135" s="1024">
        <f>E135-G135</f>
        <v>-54.31304347826088</v>
      </c>
      <c r="K135" s="1024">
        <f>G135-E135</f>
        <v>54.31304347826088</v>
      </c>
      <c r="L135" s="1024">
        <f>E135-F135</f>
        <v>-7.6130434782608738</v>
      </c>
      <c r="M135" s="1024">
        <f>F135-E135</f>
        <v>7.6130434782608738</v>
      </c>
      <c r="N135" s="92" t="str">
        <f>IF(AND((E135&gt;26),(E135&lt;=(206))),"Warm","Cool")</f>
        <v>Warm</v>
      </c>
      <c r="O135" s="92" t="str">
        <f>IF(IF(AND((E135&gt;26),(E135&lt;=(206))),"Warm","Cool")="Cool",IF((G135-F135)&gt;47.15,"여름","겨울"),IF((G135-F135)&gt;47.15,"봄","가을"))</f>
        <v>가을</v>
      </c>
      <c r="P135" s="92" t="str">
        <f>IF(IF(AND((E135&gt;26),(E135&lt;=(206))),"Warm","Cool")="Cool",IF(IF(IF(AND((E135&gt;26),(E135&lt;=(206))),"Warm","Cool")="Cool",IF((G135-F135)&gt;47.15,"여름","겨울"),IF((G135-F135)&gt;43.15,"봄","가을"))="여름",IF((G135-F135)&gt;60.8,"Light","Mute"),IF((G135-F135)&gt;23.58,"Bright","Deep")),IF(IF(IF(AND((E135&gt;26),(E135&lt;=(206))),"Warm","Cool")="Cool",IF((G135-F135)&gt;47.15,"여름","겨울"),IF((G135-F135)&gt;43.15,"봄","가을"))="봄",IF(F135&gt;32.47,"Bright","Light"),IF(F135&gt;32.47,"Deep","Mute")))</f>
        <v>Bright</v>
      </c>
    </row>
    <row r="136" spans="1:16" x14ac:dyDescent="0.4">
      <c r="A136" s="99" t="s">
        <v>255</v>
      </c>
      <c r="B136" s="99">
        <v>7</v>
      </c>
      <c r="C136" s="1555">
        <v>6.5</v>
      </c>
      <c r="D136" s="1116" t="s">
        <v>496</v>
      </c>
      <c r="E136" s="1531">
        <v>27.652173913043477</v>
      </c>
      <c r="F136" s="199">
        <v>55.000000000000007</v>
      </c>
      <c r="G136" s="199">
        <v>82</v>
      </c>
      <c r="H136" s="1024">
        <f>F136-G136</f>
        <v>-26.999999999999993</v>
      </c>
      <c r="I136" s="1024">
        <f>G136-F136</f>
        <v>26.999999999999993</v>
      </c>
      <c r="J136" s="1024">
        <f>E136-G136</f>
        <v>-54.347826086956523</v>
      </c>
      <c r="K136" s="1024">
        <f>G136-E136</f>
        <v>54.347826086956523</v>
      </c>
      <c r="L136" s="1024">
        <f>E136-F136</f>
        <v>-27.34782608695653</v>
      </c>
      <c r="M136" s="1024">
        <f>F136-E136</f>
        <v>27.34782608695653</v>
      </c>
      <c r="N136" s="92" t="str">
        <f>IF(AND((E136&gt;26),(E136&lt;=(206))),"Warm","Cool")</f>
        <v>Warm</v>
      </c>
      <c r="O136" s="92" t="str">
        <f>IF(IF(AND((E136&gt;26),(E136&lt;=(206))),"Warm","Cool")="Cool",IF((G136-F136)&gt;47.15,"여름","겨울"),IF((G136-F136)&gt;47.15,"봄","가을"))</f>
        <v>가을</v>
      </c>
      <c r="P136" s="92" t="str">
        <f>IF(IF(AND((E136&gt;26),(E136&lt;=(206))),"Warm","Cool")="Cool",IF(IF(IF(AND((E136&gt;26),(E136&lt;=(206))),"Warm","Cool")="Cool",IF((G136-F136)&gt;47.15,"여름","겨울"),IF((G136-F136)&gt;43.15,"봄","가을"))="여름",IF((G136-F136)&gt;60.8,"Light","Mute"),IF((G136-F136)&gt;23.58,"Bright","Deep")),IF(IF(IF(AND((E136&gt;26),(E136&lt;=(206))),"Warm","Cool")="Cool",IF((G136-F136)&gt;47.15,"여름","겨울"),IF((G136-F136)&gt;43.15,"봄","가을"))="봄",IF(F136&gt;32.47,"Bright","Light"),IF(F136&gt;32.47,"Deep","Mute")))</f>
        <v>Deep</v>
      </c>
    </row>
    <row r="137" spans="1:16" x14ac:dyDescent="0.4">
      <c r="A137" s="99" t="s">
        <v>255</v>
      </c>
      <c r="B137" s="99">
        <v>1</v>
      </c>
      <c r="C137" s="1555">
        <v>8</v>
      </c>
      <c r="D137" s="1115" t="s">
        <v>496</v>
      </c>
      <c r="E137" s="1488">
        <v>26.666666666666668</v>
      </c>
      <c r="F137" s="134">
        <v>8.6999999999999993</v>
      </c>
      <c r="G137" s="134">
        <v>81.599999999999994</v>
      </c>
      <c r="H137" s="1024">
        <f>F137-G137</f>
        <v>-72.899999999999991</v>
      </c>
      <c r="I137" s="1024">
        <f>G137-F137</f>
        <v>72.899999999999991</v>
      </c>
      <c r="J137" s="1024">
        <f>E137-G137</f>
        <v>-54.933333333333323</v>
      </c>
      <c r="K137" s="1024">
        <f>G137-E137</f>
        <v>54.933333333333323</v>
      </c>
      <c r="L137" s="1024">
        <f>E137-F137</f>
        <v>17.966666666666669</v>
      </c>
      <c r="M137" s="1024">
        <f>F137-E137</f>
        <v>-17.966666666666669</v>
      </c>
      <c r="N137" s="92" t="str">
        <f>IF(AND((E137&gt;26),(E137&lt;=(206))),"Warm","Cool")</f>
        <v>Warm</v>
      </c>
      <c r="O137" s="92" t="str">
        <f>IF(IF(AND((E137&gt;26),(E137&lt;=(206))),"Warm","Cool")="Cool",IF((G137-F137)&gt;47.15,"여름","겨울"),IF((G137-F137)&gt;47.15,"봄","가을"))</f>
        <v>봄</v>
      </c>
      <c r="P137" s="92" t="str">
        <f>IF(IF(AND((E137&gt;26),(E137&lt;=(206))),"Warm","Cool")="Cool",IF(IF(IF(AND((E137&gt;26),(E137&lt;=(206))),"Warm","Cool")="Cool",IF((G137-F137)&gt;47.15,"여름","겨울"),IF((G137-F137)&gt;43.15,"봄","가을"))="여름",IF((G137-F137)&gt;60.8,"Light","Mute"),IF((G137-F137)&gt;23.58,"Bright","Deep")),IF(IF(IF(AND((E137&gt;26),(E137&lt;=(206))),"Warm","Cool")="Cool",IF((G137-F137)&gt;47.15,"여름","겨울"),IF((G137-F137)&gt;43.15,"봄","가을"))="봄",IF(F137&gt;32.47,"Bright","Light"),IF(F137&gt;32.47,"Deep","Mute")))</f>
        <v>Light</v>
      </c>
    </row>
    <row r="138" spans="1:16" x14ac:dyDescent="0.4">
      <c r="A138" s="99" t="s">
        <v>255</v>
      </c>
      <c r="B138" s="99">
        <v>8</v>
      </c>
      <c r="C138" s="1555">
        <v>1</v>
      </c>
      <c r="D138" s="1115" t="s">
        <v>496</v>
      </c>
      <c r="E138" s="1488">
        <v>26.666666666666668</v>
      </c>
      <c r="F138" s="134">
        <v>8.6999999999999993</v>
      </c>
      <c r="G138" s="134">
        <v>81.599999999999994</v>
      </c>
      <c r="H138" s="1024">
        <f>F138-G138</f>
        <v>-72.899999999999991</v>
      </c>
      <c r="I138" s="1024">
        <f>G138-F138</f>
        <v>72.899999999999991</v>
      </c>
      <c r="J138" s="1024">
        <f>E138-G138</f>
        <v>-54.933333333333323</v>
      </c>
      <c r="K138" s="1024">
        <f>G138-E138</f>
        <v>54.933333333333323</v>
      </c>
      <c r="L138" s="1024">
        <f>E138-F138</f>
        <v>17.966666666666669</v>
      </c>
      <c r="M138" s="1024">
        <f>F138-E138</f>
        <v>-17.966666666666669</v>
      </c>
      <c r="N138" s="92" t="str">
        <f>IF(AND((E138&gt;26),(E138&lt;=(206))),"Warm","Cool")</f>
        <v>Warm</v>
      </c>
      <c r="O138" s="92" t="str">
        <f>IF(IF(AND((E138&gt;26),(E138&lt;=(206))),"Warm","Cool")="Cool",IF((G138-F138)&gt;47.15,"여름","겨울"),IF((G138-F138)&gt;47.15,"봄","가을"))</f>
        <v>봄</v>
      </c>
      <c r="P138" s="92" t="str">
        <f>IF(IF(AND((E138&gt;26),(E138&lt;=(206))),"Warm","Cool")="Cool",IF(IF(IF(AND((E138&gt;26),(E138&lt;=(206))),"Warm","Cool")="Cool",IF((G138-F138)&gt;47.15,"여름","겨울"),IF((G138-F138)&gt;43.15,"봄","가을"))="여름",IF((G138-F138)&gt;60.8,"Light","Mute"),IF((G138-F138)&gt;23.58,"Bright","Deep")),IF(IF(IF(AND((E138&gt;26),(E138&lt;=(206))),"Warm","Cool")="Cool",IF((G138-F138)&gt;47.15,"여름","겨울"),IF((G138-F138)&gt;43.15,"봄","가을"))="봄",IF(F138&gt;32.47,"Bright","Light"),IF(F138&gt;32.47,"Deep","Mute")))</f>
        <v>Light</v>
      </c>
    </row>
    <row r="139" spans="1:16" x14ac:dyDescent="0.4">
      <c r="A139" s="99" t="s">
        <v>255</v>
      </c>
      <c r="B139" s="99">
        <v>4.5</v>
      </c>
      <c r="C139" s="1555">
        <v>7</v>
      </c>
      <c r="D139" s="1114" t="s">
        <v>496</v>
      </c>
      <c r="E139" s="1482">
        <v>26.493506493506494</v>
      </c>
      <c r="F139" s="344">
        <v>37</v>
      </c>
      <c r="G139" s="344">
        <v>81.599999999999994</v>
      </c>
      <c r="H139" s="1024">
        <f>F139-G139</f>
        <v>-44.599999999999994</v>
      </c>
      <c r="I139" s="1024">
        <f>G139-F139</f>
        <v>44.599999999999994</v>
      </c>
      <c r="J139" s="1024">
        <f>E139-G139</f>
        <v>-55.1064935064935</v>
      </c>
      <c r="K139" s="1024">
        <f>G139-E139</f>
        <v>55.1064935064935</v>
      </c>
      <c r="L139" s="1024">
        <f>E139-F139</f>
        <v>-10.506493506493506</v>
      </c>
      <c r="M139" s="1024">
        <f>F139-E139</f>
        <v>10.506493506493506</v>
      </c>
      <c r="N139" s="92" t="str">
        <f>IF(AND((E139&gt;26),(E139&lt;=(206))),"Warm","Cool")</f>
        <v>Warm</v>
      </c>
      <c r="O139" s="92" t="str">
        <f>IF(IF(AND((E139&gt;26),(E139&lt;=(206))),"Warm","Cool")="Cool",IF((G139-F139)&gt;47.15,"여름","겨울"),IF((G139-F139)&gt;47.15,"봄","가을"))</f>
        <v>가을</v>
      </c>
      <c r="P139" s="92" t="str">
        <f>IF(IF(AND((E139&gt;26),(E139&lt;=(206))),"Warm","Cool")="Cool",IF(IF(IF(AND((E139&gt;26),(E139&lt;=(206))),"Warm","Cool")="Cool",IF((G139-F139)&gt;47.15,"여름","겨울"),IF((G139-F139)&gt;43.15,"봄","가을"))="여름",IF((G139-F139)&gt;60.8,"Light","Mute"),IF((G139-F139)&gt;23.58,"Bright","Deep")),IF(IF(IF(AND((E139&gt;26),(E139&lt;=(206))),"Warm","Cool")="Cool",IF((G139-F139)&gt;47.15,"여름","겨울"),IF((G139-F139)&gt;43.15,"봄","가을"))="봄",IF(F139&gt;32.47,"Bright","Light"),IF(F139&gt;32.47,"Deep","Mute")))</f>
        <v>Bright</v>
      </c>
    </row>
    <row r="140" spans="1:16" x14ac:dyDescent="0.4">
      <c r="A140" s="99" t="s">
        <v>255</v>
      </c>
      <c r="B140" s="99">
        <v>5</v>
      </c>
      <c r="C140" s="1555">
        <v>7</v>
      </c>
      <c r="D140" s="1117" t="s">
        <v>496</v>
      </c>
      <c r="E140" s="1500">
        <v>26.823529411764707</v>
      </c>
      <c r="F140" s="320">
        <v>40.300000000000004</v>
      </c>
      <c r="G140" s="320">
        <v>82.699999999999989</v>
      </c>
      <c r="H140" s="1024">
        <f>F140-G140</f>
        <v>-42.399999999999984</v>
      </c>
      <c r="I140" s="1024">
        <f>G140-F140</f>
        <v>42.399999999999984</v>
      </c>
      <c r="J140" s="1024">
        <f>E140-G140</f>
        <v>-55.876470588235279</v>
      </c>
      <c r="K140" s="1024">
        <f>G140-E140</f>
        <v>55.876470588235279</v>
      </c>
      <c r="L140" s="1024">
        <f>E140-F140</f>
        <v>-13.476470588235298</v>
      </c>
      <c r="M140" s="1024">
        <f>F140-E140</f>
        <v>13.476470588235298</v>
      </c>
      <c r="N140" s="92" t="str">
        <f>IF(AND((E140&gt;26),(E140&lt;=(206))),"Warm","Cool")</f>
        <v>Warm</v>
      </c>
      <c r="O140" s="92" t="str">
        <f>IF(IF(AND((E140&gt;26),(E140&lt;=(206))),"Warm","Cool")="Cool",IF((G140-F140)&gt;47.15,"여름","겨울"),IF((G140-F140)&gt;47.15,"봄","가을"))</f>
        <v>가을</v>
      </c>
      <c r="P140" s="92" t="str">
        <f>IF(IF(AND((E140&gt;26),(E140&lt;=(206))),"Warm","Cool")="Cool",IF(IF(IF(AND((E140&gt;26),(E140&lt;=(206))),"Warm","Cool")="Cool",IF((G140-F140)&gt;47.15,"여름","겨울"),IF((G140-F140)&gt;43.15,"봄","가을"))="여름",IF((G140-F140)&gt;60.8,"Light","Mute"),IF((G140-F140)&gt;23.58,"Bright","Deep")),IF(IF(IF(AND((E140&gt;26),(E140&lt;=(206))),"Warm","Cool")="Cool",IF((G140-F140)&gt;47.15,"여름","겨울"),IF((G140-F140)&gt;43.15,"봄","가을"))="봄",IF(F140&gt;32.47,"Bright","Light"),IF(F140&gt;32.47,"Deep","Mute")))</f>
        <v>Deep</v>
      </c>
    </row>
    <row r="141" spans="1:16" x14ac:dyDescent="0.4">
      <c r="A141" s="99" t="s">
        <v>255</v>
      </c>
      <c r="B141" s="99">
        <v>3</v>
      </c>
      <c r="C141" s="1555">
        <v>7.5</v>
      </c>
      <c r="D141" s="1118" t="s">
        <v>496</v>
      </c>
      <c r="E141" s="1469">
        <v>26.037735849056602</v>
      </c>
      <c r="F141" s="300">
        <v>25.1</v>
      </c>
      <c r="G141" s="300">
        <v>82.699999999999989</v>
      </c>
      <c r="H141" s="1024">
        <f>F141-G141</f>
        <v>-57.599999999999987</v>
      </c>
      <c r="I141" s="1024">
        <f>G141-F141</f>
        <v>57.599999999999987</v>
      </c>
      <c r="J141" s="1024">
        <f>E141-G141</f>
        <v>-56.662264150943386</v>
      </c>
      <c r="K141" s="1024">
        <f>G141-E141</f>
        <v>56.662264150943386</v>
      </c>
      <c r="L141" s="1024">
        <f>E141-F141</f>
        <v>0.93773584905660101</v>
      </c>
      <c r="M141" s="1024">
        <f>F141-E141</f>
        <v>-0.93773584905660101</v>
      </c>
      <c r="N141" s="92" t="str">
        <f>IF(AND((E141&gt;26),(E141&lt;=(206))),"Warm","Cool")</f>
        <v>Warm</v>
      </c>
      <c r="O141" s="92" t="str">
        <f>IF(IF(AND((E141&gt;26),(E141&lt;=(206))),"Warm","Cool")="Cool",IF((G141-F141)&gt;47.15,"여름","겨울"),IF((G141-F141)&gt;47.15,"봄","가을"))</f>
        <v>봄</v>
      </c>
      <c r="P141" s="92" t="str">
        <f>IF(IF(AND((E141&gt;26),(E141&lt;=(206))),"Warm","Cool")="Cool",IF(IF(IF(AND((E141&gt;26),(E141&lt;=(206))),"Warm","Cool")="Cool",IF((G141-F141)&gt;47.15,"여름","겨울"),IF((G141-F141)&gt;43.15,"봄","가을"))="여름",IF((G141-F141)&gt;60.8,"Light","Mute"),IF((G141-F141)&gt;23.58,"Bright","Deep")),IF(IF(IF(AND((E141&gt;26),(E141&lt;=(206))),"Warm","Cool")="Cool",IF((G141-F141)&gt;47.15,"여름","겨울"),IF((G141-F141)&gt;43.15,"봄","가을"))="봄",IF(F141&gt;32.47,"Bright","Light"),IF(F141&gt;32.47,"Deep","Mute")))</f>
        <v>Light</v>
      </c>
    </row>
    <row r="142" spans="1:16" x14ac:dyDescent="0.4">
      <c r="A142" s="390" t="s">
        <v>255</v>
      </c>
      <c r="B142" s="390">
        <v>7</v>
      </c>
      <c r="C142" s="1557">
        <v>3</v>
      </c>
      <c r="D142" s="1118" t="s">
        <v>496</v>
      </c>
      <c r="E142" s="1562">
        <v>26.037735849056602</v>
      </c>
      <c r="F142" s="1563">
        <v>25.1</v>
      </c>
      <c r="G142" s="1563">
        <v>82.699999999999989</v>
      </c>
      <c r="H142" s="1024">
        <f>F142-G142</f>
        <v>-57.599999999999987</v>
      </c>
      <c r="I142" s="1024">
        <f>G142-F142</f>
        <v>57.599999999999987</v>
      </c>
      <c r="J142" s="1024">
        <f>E142-G142</f>
        <v>-56.662264150943386</v>
      </c>
      <c r="K142" s="1024">
        <f>G142-E142</f>
        <v>56.662264150943386</v>
      </c>
      <c r="L142" s="1024">
        <f>E142-F142</f>
        <v>0.93773584905660101</v>
      </c>
      <c r="M142" s="1024">
        <f>F142-E142</f>
        <v>-0.93773584905660101</v>
      </c>
      <c r="N142" s="92" t="str">
        <f>IF(AND((E142&gt;26),(E142&lt;=(206))),"Warm","Cool")</f>
        <v>Warm</v>
      </c>
      <c r="O142" s="92" t="str">
        <f>IF(IF(AND((E142&gt;26),(E142&lt;=(206))),"Warm","Cool")="Cool",IF((G142-F142)&gt;47.15,"여름","겨울"),IF((G142-F142)&gt;47.15,"봄","가을"))</f>
        <v>봄</v>
      </c>
      <c r="P142" s="92" t="str">
        <f>IF(IF(AND((E142&gt;26),(E142&lt;=(206))),"Warm","Cool")="Cool",IF(IF(IF(AND((E142&gt;26),(E142&lt;=(206))),"Warm","Cool")="Cool",IF((G142-F142)&gt;47.15,"여름","겨울"),IF((G142-F142)&gt;43.15,"봄","가을"))="여름",IF((G142-F142)&gt;60.8,"Light","Mute"),IF((G142-F142)&gt;23.58,"Bright","Deep")),IF(IF(IF(AND((E142&gt;26),(E142&lt;=(206))),"Warm","Cool")="Cool",IF((G142-F142)&gt;47.15,"여름","겨울"),IF((G142-F142)&gt;43.15,"봄","가을"))="봄",IF(F142&gt;32.47,"Bright","Light"),IF(F142&gt;32.47,"Deep","Mute")))</f>
        <v>Light</v>
      </c>
    </row>
    <row r="143" spans="1:16" x14ac:dyDescent="0.4">
      <c r="A143" s="99" t="s">
        <v>255</v>
      </c>
      <c r="B143" s="99">
        <v>5.5</v>
      </c>
      <c r="C143" s="1555">
        <v>7</v>
      </c>
      <c r="D143" s="1120" t="s">
        <v>496</v>
      </c>
      <c r="E143" s="1512">
        <v>27.096774193548388</v>
      </c>
      <c r="F143" s="298">
        <v>43.5</v>
      </c>
      <c r="G143" s="298">
        <v>83.899999999999991</v>
      </c>
      <c r="H143" s="1024">
        <f>F143-G143</f>
        <v>-40.399999999999991</v>
      </c>
      <c r="I143" s="1024">
        <f>G143-F143</f>
        <v>40.399999999999991</v>
      </c>
      <c r="J143" s="1024">
        <f>E143-G143</f>
        <v>-56.803225806451607</v>
      </c>
      <c r="K143" s="1024">
        <f>G143-E143</f>
        <v>56.803225806451607</v>
      </c>
      <c r="L143" s="1024">
        <f>E143-F143</f>
        <v>-16.403225806451612</v>
      </c>
      <c r="M143" s="1024">
        <f>F143-E143</f>
        <v>16.403225806451612</v>
      </c>
      <c r="N143" s="92" t="str">
        <f>IF(AND((E143&gt;26),(E143&lt;=(206))),"Warm","Cool")</f>
        <v>Warm</v>
      </c>
      <c r="O143" s="92" t="str">
        <f>IF(IF(AND((E143&gt;26),(E143&lt;=(206))),"Warm","Cool")="Cool",IF((G143-F143)&gt;47.15,"여름","겨울"),IF((G143-F143)&gt;47.15,"봄","가을"))</f>
        <v>가을</v>
      </c>
      <c r="P143" s="92" t="str">
        <f>IF(IF(AND((E143&gt;26),(E143&lt;=(206))),"Warm","Cool")="Cool",IF(IF(IF(AND((E143&gt;26),(E143&lt;=(206))),"Warm","Cool")="Cool",IF((G143-F143)&gt;47.15,"여름","겨울"),IF((G143-F143)&gt;43.15,"봄","가을"))="여름",IF((G143-F143)&gt;60.8,"Light","Mute"),IF((G143-F143)&gt;23.58,"Bright","Deep")),IF(IF(IF(AND((E143&gt;26),(E143&lt;=(206))),"Warm","Cool")="Cool",IF((G143-F143)&gt;47.15,"여름","겨울"),IF((G143-F143)&gt;43.15,"봄","가을"))="봄",IF(F143&gt;32.47,"Bright","Light"),IF(F143&gt;32.47,"Deep","Mute")))</f>
        <v>Deep</v>
      </c>
    </row>
    <row r="144" spans="1:16" x14ac:dyDescent="0.4">
      <c r="A144" s="99" t="s">
        <v>255</v>
      </c>
      <c r="B144" s="99">
        <v>3.5</v>
      </c>
      <c r="C144" s="1555">
        <v>7.5</v>
      </c>
      <c r="D144" s="1121" t="s">
        <v>496</v>
      </c>
      <c r="E144" s="1472">
        <v>26.129032258064516</v>
      </c>
      <c r="F144" s="331">
        <v>28.799999999999997</v>
      </c>
      <c r="G144" s="331">
        <v>84.3</v>
      </c>
      <c r="H144" s="1024">
        <f>F144-G144</f>
        <v>-55.5</v>
      </c>
      <c r="I144" s="1024">
        <f>G144-F144</f>
        <v>55.5</v>
      </c>
      <c r="J144" s="1024">
        <f>E144-G144</f>
        <v>-58.170967741935485</v>
      </c>
      <c r="K144" s="1024">
        <f>G144-E144</f>
        <v>58.170967741935485</v>
      </c>
      <c r="L144" s="1024">
        <f>E144-F144</f>
        <v>-2.6709677419354811</v>
      </c>
      <c r="M144" s="1024">
        <f>F144-E144</f>
        <v>2.6709677419354811</v>
      </c>
      <c r="N144" s="92" t="str">
        <f>IF(AND((E144&gt;26),(E144&lt;=(206))),"Warm","Cool")</f>
        <v>Warm</v>
      </c>
      <c r="O144" s="92" t="str">
        <f>IF(IF(AND((E144&gt;26),(E144&lt;=(206))),"Warm","Cool")="Cool",IF((G144-F144)&gt;47.15,"여름","겨울"),IF((G144-F144)&gt;47.15,"봄","가을"))</f>
        <v>봄</v>
      </c>
      <c r="P144" s="92" t="str">
        <f>IF(IF(AND((E144&gt;26),(E144&lt;=(206))),"Warm","Cool")="Cool",IF(IF(IF(AND((E144&gt;26),(E144&lt;=(206))),"Warm","Cool")="Cool",IF((G144-F144)&gt;47.15,"여름","겨울"),IF((G144-F144)&gt;43.15,"봄","가을"))="여름",IF((G144-F144)&gt;60.8,"Light","Mute"),IF((G144-F144)&gt;23.58,"Bright","Deep")),IF(IF(IF(AND((E144&gt;26),(E144&lt;=(206))),"Warm","Cool")="Cool",IF((G144-F144)&gt;47.15,"여름","겨울"),IF((G144-F144)&gt;43.15,"봄","가을"))="봄",IF(F144&gt;32.47,"Bright","Light"),IF(F144&gt;32.47,"Deep","Mute")))</f>
        <v>Light</v>
      </c>
    </row>
    <row r="145" spans="1:16" x14ac:dyDescent="0.4">
      <c r="A145" s="99" t="s">
        <v>255</v>
      </c>
      <c r="B145" s="99">
        <v>7</v>
      </c>
      <c r="C145" s="1555">
        <v>3.5</v>
      </c>
      <c r="D145" s="1121" t="s">
        <v>496</v>
      </c>
      <c r="E145" s="1472">
        <v>26.129032258064516</v>
      </c>
      <c r="F145" s="331">
        <v>28.799999999999997</v>
      </c>
      <c r="G145" s="331">
        <v>84.3</v>
      </c>
      <c r="H145" s="1024">
        <f>F145-G145</f>
        <v>-55.5</v>
      </c>
      <c r="I145" s="1024">
        <f>G145-F145</f>
        <v>55.5</v>
      </c>
      <c r="J145" s="1024">
        <f>E145-G145</f>
        <v>-58.170967741935485</v>
      </c>
      <c r="K145" s="1024">
        <f>G145-E145</f>
        <v>58.170967741935485</v>
      </c>
      <c r="L145" s="1024">
        <f>E145-F145</f>
        <v>-2.6709677419354811</v>
      </c>
      <c r="M145" s="1024">
        <f>F145-E145</f>
        <v>2.6709677419354811</v>
      </c>
      <c r="N145" s="92" t="str">
        <f>IF(AND((E145&gt;26),(E145&lt;=(206))),"Warm","Cool")</f>
        <v>Warm</v>
      </c>
      <c r="O145" s="92" t="str">
        <f>IF(IF(AND((E145&gt;26),(E145&lt;=(206))),"Warm","Cool")="Cool",IF((G145-F145)&gt;47.15,"여름","겨울"),IF((G145-F145)&gt;47.15,"봄","가을"))</f>
        <v>봄</v>
      </c>
      <c r="P145" s="92" t="str">
        <f>IF(IF(AND((E145&gt;26),(E145&lt;=(206))),"Warm","Cool")="Cool",IF(IF(IF(AND((E145&gt;26),(E145&lt;=(206))),"Warm","Cool")="Cool",IF((G145-F145)&gt;47.15,"여름","겨울"),IF((G145-F145)&gt;43.15,"봄","가을"))="여름",IF((G145-F145)&gt;60.8,"Light","Mute"),IF((G145-F145)&gt;23.58,"Bright","Deep")),IF(IF(IF(AND((E145&gt;26),(E145&lt;=(206))),"Warm","Cool")="Cool",IF((G145-F145)&gt;47.15,"여름","겨울"),IF((G145-F145)&gt;43.15,"봄","가을"))="봄",IF(F145&gt;32.47,"Bright","Light"),IF(F145&gt;32.47,"Deep","Mute")))</f>
        <v>Light</v>
      </c>
    </row>
    <row r="146" spans="1:16" x14ac:dyDescent="0.4">
      <c r="A146" s="99" t="s">
        <v>255</v>
      </c>
      <c r="B146" s="99">
        <v>6</v>
      </c>
      <c r="C146" s="1555">
        <v>7</v>
      </c>
      <c r="D146" s="1123" t="s">
        <v>496</v>
      </c>
      <c r="E146" s="1510">
        <v>27.058823529411764</v>
      </c>
      <c r="F146" s="273">
        <v>46.800000000000004</v>
      </c>
      <c r="G146" s="273">
        <v>85.5</v>
      </c>
      <c r="H146" s="1024">
        <f>F146-G146</f>
        <v>-38.699999999999996</v>
      </c>
      <c r="I146" s="1024">
        <f>G146-F146</f>
        <v>38.699999999999996</v>
      </c>
      <c r="J146" s="1024">
        <f>E146-G146</f>
        <v>-58.441176470588232</v>
      </c>
      <c r="K146" s="1024">
        <f>G146-E146</f>
        <v>58.441176470588232</v>
      </c>
      <c r="L146" s="1024">
        <f>E146-F146</f>
        <v>-19.74117647058824</v>
      </c>
      <c r="M146" s="1024">
        <f>F146-E146</f>
        <v>19.74117647058824</v>
      </c>
      <c r="N146" s="92" t="str">
        <f>IF(AND((E146&gt;26),(E146&lt;=(206))),"Warm","Cool")</f>
        <v>Warm</v>
      </c>
      <c r="O146" s="92" t="str">
        <f>IF(IF(AND((E146&gt;26),(E146&lt;=(206))),"Warm","Cool")="Cool",IF((G146-F146)&gt;47.15,"여름","겨울"),IF((G146-F146)&gt;47.15,"봄","가을"))</f>
        <v>가을</v>
      </c>
      <c r="P146" s="92" t="str">
        <f>IF(IF(AND((E146&gt;26),(E146&lt;=(206))),"Warm","Cool")="Cool",IF(IF(IF(AND((E146&gt;26),(E146&lt;=(206))),"Warm","Cool")="Cool",IF((G146-F146)&gt;47.15,"여름","겨울"),IF((G146-F146)&gt;43.15,"봄","가을"))="여름",IF((G146-F146)&gt;60.8,"Light","Mute"),IF((G146-F146)&gt;23.58,"Bright","Deep")),IF(IF(IF(AND((E146&gt;26),(E146&lt;=(206))),"Warm","Cool")="Cool",IF((G146-F146)&gt;47.15,"여름","겨울"),IF((G146-F146)&gt;43.15,"봄","가을"))="봄",IF(F146&gt;32.47,"Bright","Light"),IF(F146&gt;32.47,"Deep","Mute")))</f>
        <v>Deep</v>
      </c>
    </row>
    <row r="147" spans="1:16" x14ac:dyDescent="0.4">
      <c r="A147" s="99" t="s">
        <v>255</v>
      </c>
      <c r="B147" s="99">
        <v>1</v>
      </c>
      <c r="C147" s="1555">
        <v>8.5</v>
      </c>
      <c r="D147" s="1128" t="s">
        <v>496</v>
      </c>
      <c r="E147" s="1544">
        <v>28.421052631578949</v>
      </c>
      <c r="F147" s="138">
        <v>8.6</v>
      </c>
      <c r="G147" s="138">
        <v>87.1</v>
      </c>
      <c r="H147" s="1024">
        <f>F147-G147</f>
        <v>-78.5</v>
      </c>
      <c r="I147" s="1024">
        <f>G147-F147</f>
        <v>78.5</v>
      </c>
      <c r="J147" s="1024">
        <f>E147-G147</f>
        <v>-58.678947368421049</v>
      </c>
      <c r="K147" s="1024">
        <f>G147-E147</f>
        <v>58.678947368421049</v>
      </c>
      <c r="L147" s="1024">
        <f>E147-F147</f>
        <v>19.821052631578951</v>
      </c>
      <c r="M147" s="1024">
        <f>F147-E147</f>
        <v>-19.821052631578951</v>
      </c>
      <c r="N147" s="92" t="str">
        <f>IF(AND((E147&gt;26),(E147&lt;=(206))),"Warm","Cool")</f>
        <v>Warm</v>
      </c>
      <c r="O147" s="92" t="str">
        <f>IF(IF(AND((E147&gt;26),(E147&lt;=(206))),"Warm","Cool")="Cool",IF((G147-F147)&gt;47.15,"여름","겨울"),IF((G147-F147)&gt;47.15,"봄","가을"))</f>
        <v>봄</v>
      </c>
      <c r="P147" s="92" t="str">
        <f>IF(IF(AND((E147&gt;26),(E147&lt;=(206))),"Warm","Cool")="Cool",IF(IF(IF(AND((E147&gt;26),(E147&lt;=(206))),"Warm","Cool")="Cool",IF((G147-F147)&gt;47.15,"여름","겨울"),IF((G147-F147)&gt;43.15,"봄","가을"))="여름",IF((G147-F147)&gt;60.8,"Light","Mute"),IF((G147-F147)&gt;23.58,"Bright","Deep")),IF(IF(IF(AND((E147&gt;26),(E147&lt;=(206))),"Warm","Cool")="Cool",IF((G147-F147)&gt;47.15,"여름","겨울"),IF((G147-F147)&gt;43.15,"봄","가을"))="봄",IF(F147&gt;32.47,"Bright","Light"),IF(F147&gt;32.47,"Deep","Mute")))</f>
        <v>Light</v>
      </c>
    </row>
    <row r="148" spans="1:16" x14ac:dyDescent="0.4">
      <c r="A148" s="99" t="s">
        <v>255</v>
      </c>
      <c r="B148" s="99">
        <v>8.5</v>
      </c>
      <c r="C148" s="1555">
        <v>1</v>
      </c>
      <c r="D148" s="1128" t="s">
        <v>496</v>
      </c>
      <c r="E148" s="1544">
        <v>28.421052631578949</v>
      </c>
      <c r="F148" s="138">
        <v>8.6</v>
      </c>
      <c r="G148" s="138">
        <v>87.1</v>
      </c>
      <c r="H148" s="1024">
        <f>F148-G148</f>
        <v>-78.5</v>
      </c>
      <c r="I148" s="1024">
        <f>G148-F148</f>
        <v>78.5</v>
      </c>
      <c r="J148" s="1024">
        <f>E148-G148</f>
        <v>-58.678947368421049</v>
      </c>
      <c r="K148" s="1024">
        <f>G148-E148</f>
        <v>58.678947368421049</v>
      </c>
      <c r="L148" s="1024">
        <f>E148-F148</f>
        <v>19.821052631578951</v>
      </c>
      <c r="M148" s="1024">
        <f>F148-E148</f>
        <v>-19.821052631578951</v>
      </c>
      <c r="N148" s="92" t="str">
        <f>IF(AND((E148&gt;26),(E148&lt;=(206))),"Warm","Cool")</f>
        <v>Warm</v>
      </c>
      <c r="O148" s="92" t="str">
        <f>IF(IF(AND((E148&gt;26),(E148&lt;=(206))),"Warm","Cool")="Cool",IF((G148-F148)&gt;47.15,"여름","겨울"),IF((G148-F148)&gt;47.15,"봄","가을"))</f>
        <v>봄</v>
      </c>
      <c r="P148" s="92" t="str">
        <f>IF(IF(AND((E148&gt;26),(E148&lt;=(206))),"Warm","Cool")="Cool",IF(IF(IF(AND((E148&gt;26),(E148&lt;=(206))),"Warm","Cool")="Cool",IF((G148-F148)&gt;47.15,"여름","겨울"),IF((G148-F148)&gt;43.15,"봄","가을"))="여름",IF((G148-F148)&gt;60.8,"Light","Mute"),IF((G148-F148)&gt;23.58,"Bright","Deep")),IF(IF(IF(AND((E148&gt;26),(E148&lt;=(206))),"Warm","Cool")="Cool",IF((G148-F148)&gt;47.15,"여름","겨울"),IF((G148-F148)&gt;43.15,"봄","가을"))="봄",IF(F148&gt;32.47,"Bright","Light"),IF(F148&gt;32.47,"Deep","Mute")))</f>
        <v>Light</v>
      </c>
    </row>
    <row r="149" spans="1:16" x14ac:dyDescent="0.4">
      <c r="A149" s="99" t="s">
        <v>255</v>
      </c>
      <c r="B149" s="99">
        <v>6.5</v>
      </c>
      <c r="C149" s="1555">
        <v>7</v>
      </c>
      <c r="D149" s="1125" t="s">
        <v>496</v>
      </c>
      <c r="E149" s="1529">
        <v>27.522935779816514</v>
      </c>
      <c r="F149" s="246">
        <v>49.5</v>
      </c>
      <c r="G149" s="246">
        <v>86.3</v>
      </c>
      <c r="H149" s="1024">
        <f>F149-G149</f>
        <v>-36.799999999999997</v>
      </c>
      <c r="I149" s="1024">
        <f>G149-F149</f>
        <v>36.799999999999997</v>
      </c>
      <c r="J149" s="1024">
        <f>E149-G149</f>
        <v>-58.777064220183483</v>
      </c>
      <c r="K149" s="1024">
        <f>G149-E149</f>
        <v>58.777064220183483</v>
      </c>
      <c r="L149" s="1024">
        <f>E149-F149</f>
        <v>-21.977064220183486</v>
      </c>
      <c r="M149" s="1024">
        <f>F149-E149</f>
        <v>21.977064220183486</v>
      </c>
      <c r="N149" s="92" t="str">
        <f>IF(AND((E149&gt;26),(E149&lt;=(206))),"Warm","Cool")</f>
        <v>Warm</v>
      </c>
      <c r="O149" s="92" t="str">
        <f>IF(IF(AND((E149&gt;26),(E149&lt;=(206))),"Warm","Cool")="Cool",IF((G149-F149)&gt;47.15,"여름","겨울"),IF((G149-F149)&gt;47.15,"봄","가을"))</f>
        <v>가을</v>
      </c>
      <c r="P149" s="92" t="str">
        <f>IF(IF(AND((E149&gt;26),(E149&lt;=(206))),"Warm","Cool")="Cool",IF(IF(IF(AND((E149&gt;26),(E149&lt;=(206))),"Warm","Cool")="Cool",IF((G149-F149)&gt;47.15,"여름","겨울"),IF((G149-F149)&gt;43.15,"봄","가을"))="여름",IF((G149-F149)&gt;60.8,"Light","Mute"),IF((G149-F149)&gt;23.58,"Bright","Deep")),IF(IF(IF(AND((E149&gt;26),(E149&lt;=(206))),"Warm","Cool")="Cool",IF((G149-F149)&gt;47.15,"여름","겨울"),IF((G149-F149)&gt;43.15,"봄","가을"))="봄",IF(F149&gt;32.47,"Bright","Light"),IF(F149&gt;32.47,"Deep","Mute")))</f>
        <v>Deep</v>
      </c>
    </row>
    <row r="150" spans="1:16" x14ac:dyDescent="0.4">
      <c r="A150" s="99" t="s">
        <v>255</v>
      </c>
      <c r="B150" s="99">
        <v>4</v>
      </c>
      <c r="C150" s="1555">
        <v>7.5</v>
      </c>
      <c r="D150" s="1124" t="s">
        <v>496</v>
      </c>
      <c r="E150" s="1484">
        <v>26.571428571428573</v>
      </c>
      <c r="F150" s="358">
        <v>32.1</v>
      </c>
      <c r="G150" s="358">
        <v>85.5</v>
      </c>
      <c r="H150" s="1024">
        <f>F150-G150</f>
        <v>-53.4</v>
      </c>
      <c r="I150" s="1024">
        <f>G150-F150</f>
        <v>53.4</v>
      </c>
      <c r="J150" s="1024">
        <f>E150-G150</f>
        <v>-58.928571428571431</v>
      </c>
      <c r="K150" s="1024">
        <f>G150-E150</f>
        <v>58.928571428571431</v>
      </c>
      <c r="L150" s="1024">
        <f>E150-F150</f>
        <v>-5.5285714285714285</v>
      </c>
      <c r="M150" s="1024">
        <f>F150-E150</f>
        <v>5.5285714285714285</v>
      </c>
      <c r="N150" s="92" t="str">
        <f>IF(AND((E150&gt;26),(E150&lt;=(206))),"Warm","Cool")</f>
        <v>Warm</v>
      </c>
      <c r="O150" s="92" t="str">
        <f>IF(IF(AND((E150&gt;26),(E150&lt;=(206))),"Warm","Cool")="Cool",IF((G150-F150)&gt;47.15,"여름","겨울"),IF((G150-F150)&gt;47.15,"봄","가을"))</f>
        <v>봄</v>
      </c>
      <c r="P150" s="92" t="str">
        <f>IF(IF(AND((E150&gt;26),(E150&lt;=(206))),"Warm","Cool")="Cool",IF(IF(IF(AND((E150&gt;26),(E150&lt;=(206))),"Warm","Cool")="Cool",IF((G150-F150)&gt;47.15,"여름","겨울"),IF((G150-F150)&gt;43.15,"봄","가을"))="여름",IF((G150-F150)&gt;60.8,"Light","Mute"),IF((G150-F150)&gt;23.58,"Bright","Deep")),IF(IF(IF(AND((E150&gt;26),(E150&lt;=(206))),"Warm","Cool")="Cool",IF((G150-F150)&gt;47.15,"여름","겨울"),IF((G150-F150)&gt;43.15,"봄","가을"))="봄",IF(F150&gt;32.47,"Bright","Light"),IF(F150&gt;32.47,"Deep","Mute")))</f>
        <v>Light</v>
      </c>
    </row>
    <row r="151" spans="1:16" x14ac:dyDescent="0.4">
      <c r="A151" s="99" t="s">
        <v>255</v>
      </c>
      <c r="B151" s="99">
        <v>7.5</v>
      </c>
      <c r="C151" s="1555">
        <v>4</v>
      </c>
      <c r="D151" s="1124" t="s">
        <v>496</v>
      </c>
      <c r="E151" s="1484">
        <v>26.571428571428573</v>
      </c>
      <c r="F151" s="358">
        <v>32.1</v>
      </c>
      <c r="G151" s="358">
        <v>85.5</v>
      </c>
      <c r="H151" s="1024">
        <f>F151-G151</f>
        <v>-53.4</v>
      </c>
      <c r="I151" s="1024">
        <f>G151-F151</f>
        <v>53.4</v>
      </c>
      <c r="J151" s="1024">
        <f>E151-G151</f>
        <v>-58.928571428571431</v>
      </c>
      <c r="K151" s="1024">
        <f>G151-E151</f>
        <v>58.928571428571431</v>
      </c>
      <c r="L151" s="1024">
        <f>E151-F151</f>
        <v>-5.5285714285714285</v>
      </c>
      <c r="M151" s="1024">
        <f>F151-E151</f>
        <v>5.5285714285714285</v>
      </c>
      <c r="N151" s="92" t="str">
        <f>IF(AND((E151&gt;26),(E151&lt;=(206))),"Warm","Cool")</f>
        <v>Warm</v>
      </c>
      <c r="O151" s="92" t="str">
        <f>IF(IF(AND((E151&gt;26),(E151&lt;=(206))),"Warm","Cool")="Cool",IF((G151-F151)&gt;47.15,"여름","겨울"),IF((G151-F151)&gt;47.15,"봄","가을"))</f>
        <v>봄</v>
      </c>
      <c r="P151" s="92" t="str">
        <f>IF(IF(AND((E151&gt;26),(E151&lt;=(206))),"Warm","Cool")="Cool",IF(IF(IF(AND((E151&gt;26),(E151&lt;=(206))),"Warm","Cool")="Cool",IF((G151-F151)&gt;47.15,"여름","겨울"),IF((G151-F151)&gt;43.15,"봄","가을"))="여름",IF((G151-F151)&gt;60.8,"Light","Mute"),IF((G151-F151)&gt;23.58,"Bright","Deep")),IF(IF(IF(AND((E151&gt;26),(E151&lt;=(206))),"Warm","Cool")="Cool",IF((G151-F151)&gt;47.15,"여름","겨울"),IF((G151-F151)&gt;43.15,"봄","가을"))="봄",IF(F151&gt;32.47,"Bright","Light"),IF(F151&gt;32.47,"Deep","Mute")))</f>
        <v>Light</v>
      </c>
    </row>
    <row r="152" spans="1:16" x14ac:dyDescent="0.4">
      <c r="A152" s="99" t="s">
        <v>255</v>
      </c>
      <c r="B152" s="99">
        <v>7</v>
      </c>
      <c r="C152" s="1555">
        <v>7</v>
      </c>
      <c r="D152" s="1129" t="s">
        <v>496</v>
      </c>
      <c r="E152" s="1535">
        <v>27.692307692307693</v>
      </c>
      <c r="F152" s="215">
        <v>52.5</v>
      </c>
      <c r="G152" s="215">
        <v>87.5</v>
      </c>
      <c r="H152" s="1024">
        <f>F152-G152</f>
        <v>-35</v>
      </c>
      <c r="I152" s="1024">
        <f>G152-F152</f>
        <v>35</v>
      </c>
      <c r="J152" s="1024">
        <f>E152-G152</f>
        <v>-59.807692307692307</v>
      </c>
      <c r="K152" s="1024">
        <f>G152-E152</f>
        <v>59.807692307692307</v>
      </c>
      <c r="L152" s="1024">
        <f>E152-F152</f>
        <v>-24.807692307692307</v>
      </c>
      <c r="M152" s="1024">
        <f>F152-E152</f>
        <v>24.807692307692307</v>
      </c>
      <c r="N152" s="92" t="str">
        <f>IF(AND((E152&gt;26),(E152&lt;=(206))),"Warm","Cool")</f>
        <v>Warm</v>
      </c>
      <c r="O152" s="92" t="str">
        <f>IF(IF(AND((E152&gt;26),(E152&lt;=(206))),"Warm","Cool")="Cool",IF((G152-F152)&gt;47.15,"여름","겨울"),IF((G152-F152)&gt;47.15,"봄","가을"))</f>
        <v>가을</v>
      </c>
      <c r="P152" s="92" t="str">
        <f>IF(IF(AND((E152&gt;26),(E152&lt;=(206))),"Warm","Cool")="Cool",IF(IF(IF(AND((E152&gt;26),(E152&lt;=(206))),"Warm","Cool")="Cool",IF((G152-F152)&gt;47.15,"여름","겨울"),IF((G152-F152)&gt;43.15,"봄","가을"))="여름",IF((G152-F152)&gt;60.8,"Light","Mute"),IF((G152-F152)&gt;23.58,"Bright","Deep")),IF(IF(IF(AND((E152&gt;26),(E152&lt;=(206))),"Warm","Cool")="Cool",IF((G152-F152)&gt;47.15,"여름","겨울"),IF((G152-F152)&gt;43.15,"봄","가을"))="봄",IF(F152&gt;32.47,"Bright","Light"),IF(F152&gt;32.47,"Deep","Mute")))</f>
        <v>Deep</v>
      </c>
    </row>
    <row r="153" spans="1:16" x14ac:dyDescent="0.4">
      <c r="A153" s="99" t="s">
        <v>255</v>
      </c>
      <c r="B153" s="99">
        <v>4.5</v>
      </c>
      <c r="C153" s="1555">
        <v>7.5</v>
      </c>
      <c r="D153" s="1127" t="s">
        <v>496</v>
      </c>
      <c r="E153" s="1485">
        <v>26.582278481012658</v>
      </c>
      <c r="F153" s="361">
        <v>35.6</v>
      </c>
      <c r="G153" s="361">
        <v>87.1</v>
      </c>
      <c r="H153" s="1024">
        <f>F153-G153</f>
        <v>-51.499999999999993</v>
      </c>
      <c r="I153" s="1024">
        <f>G153-F153</f>
        <v>51.499999999999993</v>
      </c>
      <c r="J153" s="1024">
        <f>E153-G153</f>
        <v>-60.517721518987337</v>
      </c>
      <c r="K153" s="1024">
        <f>G153-E153</f>
        <v>60.517721518987337</v>
      </c>
      <c r="L153" s="1024">
        <f>E153-F153</f>
        <v>-9.0177215189873436</v>
      </c>
      <c r="M153" s="1024">
        <f>F153-E153</f>
        <v>9.0177215189873436</v>
      </c>
      <c r="N153" s="92" t="str">
        <f>IF(AND((E153&gt;26),(E153&lt;=(206))),"Warm","Cool")</f>
        <v>Warm</v>
      </c>
      <c r="O153" s="92" t="str">
        <f>IF(IF(AND((E153&gt;26),(E153&lt;=(206))),"Warm","Cool")="Cool",IF((G153-F153)&gt;47.15,"여름","겨울"),IF((G153-F153)&gt;47.15,"봄","가을"))</f>
        <v>봄</v>
      </c>
      <c r="P153" s="92" t="str">
        <f>IF(IF(AND((E153&gt;26),(E153&lt;=(206))),"Warm","Cool")="Cool",IF(IF(IF(AND((E153&gt;26),(E153&lt;=(206))),"Warm","Cool")="Cool",IF((G153-F153)&gt;47.15,"여름","겨울"),IF((G153-F153)&gt;43.15,"봄","가을"))="여름",IF((G153-F153)&gt;60.8,"Light","Mute"),IF((G153-F153)&gt;23.58,"Bright","Deep")),IF(IF(IF(AND((E153&gt;26),(E153&lt;=(206))),"Warm","Cool")="Cool",IF((G153-F153)&gt;47.15,"여름","겨울"),IF((G153-F153)&gt;43.15,"봄","가을"))="봄",IF(F153&gt;32.47,"Bright","Light"),IF(F153&gt;32.47,"Deep","Mute")))</f>
        <v>Bright</v>
      </c>
    </row>
    <row r="154" spans="1:16" x14ac:dyDescent="0.4">
      <c r="A154" s="99" t="s">
        <v>255</v>
      </c>
      <c r="B154" s="99">
        <v>7.5</v>
      </c>
      <c r="C154" s="1555">
        <v>4.5</v>
      </c>
      <c r="D154" s="1127" t="s">
        <v>496</v>
      </c>
      <c r="E154" s="1485">
        <v>26.582278481012658</v>
      </c>
      <c r="F154" s="361">
        <v>35.6</v>
      </c>
      <c r="G154" s="361">
        <v>87.1</v>
      </c>
      <c r="H154" s="1024">
        <f>F154-G154</f>
        <v>-51.499999999999993</v>
      </c>
      <c r="I154" s="1024">
        <f>G154-F154</f>
        <v>51.499999999999993</v>
      </c>
      <c r="J154" s="1024">
        <f>E154-G154</f>
        <v>-60.517721518987337</v>
      </c>
      <c r="K154" s="1024">
        <f>G154-E154</f>
        <v>60.517721518987337</v>
      </c>
      <c r="L154" s="1024">
        <f>E154-F154</f>
        <v>-9.0177215189873436</v>
      </c>
      <c r="M154" s="1024">
        <f>F154-E154</f>
        <v>9.0177215189873436</v>
      </c>
      <c r="N154" s="92" t="str">
        <f>IF(AND((E154&gt;26),(E154&lt;=(206))),"Warm","Cool")</f>
        <v>Warm</v>
      </c>
      <c r="O154" s="92" t="str">
        <f>IF(IF(AND((E154&gt;26),(E154&lt;=(206))),"Warm","Cool")="Cool",IF((G154-F154)&gt;47.15,"여름","겨울"),IF((G154-F154)&gt;47.15,"봄","가을"))</f>
        <v>봄</v>
      </c>
      <c r="P154" s="92" t="str">
        <f>IF(IF(AND((E154&gt;26),(E154&lt;=(206))),"Warm","Cool")="Cool",IF(IF(IF(AND((E154&gt;26),(E154&lt;=(206))),"Warm","Cool")="Cool",IF((G154-F154)&gt;47.15,"여름","겨울"),IF((G154-F154)&gt;43.15,"봄","가을"))="여름",IF((G154-F154)&gt;60.8,"Light","Mute"),IF((G154-F154)&gt;23.58,"Bright","Deep")),IF(IF(IF(AND((E154&gt;26),(E154&lt;=(206))),"Warm","Cool")="Cool",IF((G154-F154)&gt;47.15,"여름","겨울"),IF((G154-F154)&gt;43.15,"봄","가을"))="봄",IF(F154&gt;32.47,"Bright","Light"),IF(F154&gt;32.47,"Deep","Mute")))</f>
        <v>Bright</v>
      </c>
    </row>
    <row r="155" spans="1:16" x14ac:dyDescent="0.4">
      <c r="A155" s="99" t="s">
        <v>255</v>
      </c>
      <c r="B155" s="99">
        <v>5</v>
      </c>
      <c r="C155" s="1555">
        <v>7.5</v>
      </c>
      <c r="D155" s="1131" t="s">
        <v>496</v>
      </c>
      <c r="E155" s="1504">
        <v>26.896551724137932</v>
      </c>
      <c r="F155" s="335">
        <v>38.700000000000003</v>
      </c>
      <c r="G155" s="335">
        <v>88.2</v>
      </c>
      <c r="H155" s="1024">
        <f>F155-G155</f>
        <v>-49.5</v>
      </c>
      <c r="I155" s="1024">
        <f>G155-F155</f>
        <v>49.5</v>
      </c>
      <c r="J155" s="1024">
        <f>E155-G155</f>
        <v>-61.303448275862067</v>
      </c>
      <c r="K155" s="1024">
        <f>G155-E155</f>
        <v>61.303448275862067</v>
      </c>
      <c r="L155" s="1024">
        <f>E155-F155</f>
        <v>-11.80344827586207</v>
      </c>
      <c r="M155" s="1024">
        <f>F155-E155</f>
        <v>11.80344827586207</v>
      </c>
      <c r="N155" s="92" t="str">
        <f>IF(AND((E155&gt;26),(E155&lt;=(206))),"Warm","Cool")</f>
        <v>Warm</v>
      </c>
      <c r="O155" s="92" t="str">
        <f>IF(IF(AND((E155&gt;26),(E155&lt;=(206))),"Warm","Cool")="Cool",IF((G155-F155)&gt;47.15,"여름","겨울"),IF((G155-F155)&gt;47.15,"봄","가을"))</f>
        <v>봄</v>
      </c>
      <c r="P155" s="92" t="str">
        <f>IF(IF(AND((E155&gt;26),(E155&lt;=(206))),"Warm","Cool")="Cool",IF(IF(IF(AND((E155&gt;26),(E155&lt;=(206))),"Warm","Cool")="Cool",IF((G155-F155)&gt;47.15,"여름","겨울"),IF((G155-F155)&gt;43.15,"봄","가을"))="여름",IF((G155-F155)&gt;60.8,"Light","Mute"),IF((G155-F155)&gt;23.58,"Bright","Deep")),IF(IF(IF(AND((E155&gt;26),(E155&lt;=(206))),"Warm","Cool")="Cool",IF((G155-F155)&gt;47.15,"여름","겨울"),IF((G155-F155)&gt;43.15,"봄","가을"))="봄",IF(F155&gt;32.47,"Bright","Light"),IF(F155&gt;32.47,"Deep","Mute")))</f>
        <v>Bright</v>
      </c>
    </row>
    <row r="156" spans="1:16" x14ac:dyDescent="0.4">
      <c r="A156" s="99" t="s">
        <v>255</v>
      </c>
      <c r="B156" s="99">
        <v>7.5</v>
      </c>
      <c r="C156" s="1555">
        <v>5</v>
      </c>
      <c r="D156" s="1131" t="s">
        <v>496</v>
      </c>
      <c r="E156" s="1504">
        <v>26.896551724137932</v>
      </c>
      <c r="F156" s="335">
        <v>38.700000000000003</v>
      </c>
      <c r="G156" s="335">
        <v>88.2</v>
      </c>
      <c r="H156" s="1024">
        <f>F156-G156</f>
        <v>-49.5</v>
      </c>
      <c r="I156" s="1024">
        <f>G156-F156</f>
        <v>49.5</v>
      </c>
      <c r="J156" s="1024">
        <f>E156-G156</f>
        <v>-61.303448275862067</v>
      </c>
      <c r="K156" s="1024">
        <f>G156-E156</f>
        <v>61.303448275862067</v>
      </c>
      <c r="L156" s="1024">
        <f>E156-F156</f>
        <v>-11.80344827586207</v>
      </c>
      <c r="M156" s="1024">
        <f>F156-E156</f>
        <v>11.80344827586207</v>
      </c>
      <c r="N156" s="92" t="str">
        <f>IF(AND((E156&gt;26),(E156&lt;=(206))),"Warm","Cool")</f>
        <v>Warm</v>
      </c>
      <c r="O156" s="92" t="str">
        <f>IF(IF(AND((E156&gt;26),(E156&lt;=(206))),"Warm","Cool")="Cool",IF((G156-F156)&gt;47.15,"여름","겨울"),IF((G156-F156)&gt;47.15,"봄","가을"))</f>
        <v>봄</v>
      </c>
      <c r="P156" s="92" t="str">
        <f>IF(IF(AND((E156&gt;26),(E156&lt;=(206))),"Warm","Cool")="Cool",IF(IF(IF(AND((E156&gt;26),(E156&lt;=(206))),"Warm","Cool")="Cool",IF((G156-F156)&gt;47.15,"여름","겨울"),IF((G156-F156)&gt;43.15,"봄","가을"))="여름",IF((G156-F156)&gt;60.8,"Light","Mute"),IF((G156-F156)&gt;23.58,"Bright","Deep")),IF(IF(IF(AND((E156&gt;26),(E156&lt;=(206))),"Warm","Cool")="Cool",IF((G156-F156)&gt;47.15,"여름","겨울"),IF((G156-F156)&gt;43.15,"봄","가을"))="봄",IF(F156&gt;32.47,"Bright","Light"),IF(F156&gt;32.47,"Deep","Mute")))</f>
        <v>Bright</v>
      </c>
    </row>
    <row r="157" spans="1:16" x14ac:dyDescent="0.4">
      <c r="A157" s="99" t="s">
        <v>255</v>
      </c>
      <c r="B157" s="99">
        <v>3</v>
      </c>
      <c r="C157" s="1555">
        <v>8</v>
      </c>
      <c r="D157" s="1130" t="s">
        <v>496</v>
      </c>
      <c r="E157" s="1468">
        <v>26.037735849056602</v>
      </c>
      <c r="F157" s="302">
        <v>23.7</v>
      </c>
      <c r="G157" s="302">
        <v>87.8</v>
      </c>
      <c r="H157" s="1024">
        <f>F157-G157</f>
        <v>-64.099999999999994</v>
      </c>
      <c r="I157" s="1024">
        <f>G157-F157</f>
        <v>64.099999999999994</v>
      </c>
      <c r="J157" s="1024">
        <f>E157-G157</f>
        <v>-61.762264150943395</v>
      </c>
      <c r="K157" s="1024">
        <f>G157-E157</f>
        <v>61.762264150943395</v>
      </c>
      <c r="L157" s="1024">
        <f>E157-F157</f>
        <v>2.3377358490566031</v>
      </c>
      <c r="M157" s="1024">
        <f>F157-E157</f>
        <v>-2.3377358490566031</v>
      </c>
      <c r="N157" s="92" t="str">
        <f>IF(AND((E157&gt;26),(E157&lt;=(206))),"Warm","Cool")</f>
        <v>Warm</v>
      </c>
      <c r="O157" s="92" t="str">
        <f>IF(IF(AND((E157&gt;26),(E157&lt;=(206))),"Warm","Cool")="Cool",IF((G157-F157)&gt;47.15,"여름","겨울"),IF((G157-F157)&gt;47.15,"봄","가을"))</f>
        <v>봄</v>
      </c>
      <c r="P157" s="92" t="str">
        <f>IF(IF(AND((E157&gt;26),(E157&lt;=(206))),"Warm","Cool")="Cool",IF(IF(IF(AND((E157&gt;26),(E157&lt;=(206))),"Warm","Cool")="Cool",IF((G157-F157)&gt;47.15,"여름","겨울"),IF((G157-F157)&gt;43.15,"봄","가을"))="여름",IF((G157-F157)&gt;60.8,"Light","Mute"),IF((G157-F157)&gt;23.58,"Bright","Deep")),IF(IF(IF(AND((E157&gt;26),(E157&lt;=(206))),"Warm","Cool")="Cool",IF((G157-F157)&gt;47.15,"여름","겨울"),IF((G157-F157)&gt;43.15,"봄","가을"))="봄",IF(F157&gt;32.47,"Bright","Light"),IF(F157&gt;32.47,"Deep","Mute")))</f>
        <v>Light</v>
      </c>
    </row>
    <row r="158" spans="1:16" x14ac:dyDescent="0.4">
      <c r="A158" s="99" t="s">
        <v>255</v>
      </c>
      <c r="B158" s="99">
        <v>8</v>
      </c>
      <c r="C158" s="1555">
        <v>3</v>
      </c>
      <c r="D158" s="1130" t="s">
        <v>496</v>
      </c>
      <c r="E158" s="1468">
        <v>26.037735849056602</v>
      </c>
      <c r="F158" s="302">
        <v>23.7</v>
      </c>
      <c r="G158" s="302">
        <v>87.8</v>
      </c>
      <c r="H158" s="1024">
        <f>F158-G158</f>
        <v>-64.099999999999994</v>
      </c>
      <c r="I158" s="1024">
        <f>G158-F158</f>
        <v>64.099999999999994</v>
      </c>
      <c r="J158" s="1024">
        <f>E158-G158</f>
        <v>-61.762264150943395</v>
      </c>
      <c r="K158" s="1024">
        <f>G158-E158</f>
        <v>61.762264150943395</v>
      </c>
      <c r="L158" s="1024">
        <f>E158-F158</f>
        <v>2.3377358490566031</v>
      </c>
      <c r="M158" s="1024">
        <f>F158-E158</f>
        <v>-2.3377358490566031</v>
      </c>
      <c r="N158" s="92" t="str">
        <f>IF(AND((E158&gt;26),(E158&lt;=(206))),"Warm","Cool")</f>
        <v>Warm</v>
      </c>
      <c r="O158" s="92" t="str">
        <f>IF(IF(AND((E158&gt;26),(E158&lt;=(206))),"Warm","Cool")="Cool",IF((G158-F158)&gt;47.15,"여름","겨울"),IF((G158-F158)&gt;47.15,"봄","가을"))</f>
        <v>봄</v>
      </c>
      <c r="P158" s="92" t="str">
        <f>IF(IF(AND((E158&gt;26),(E158&lt;=(206))),"Warm","Cool")="Cool",IF(IF(IF(AND((E158&gt;26),(E158&lt;=(206))),"Warm","Cool")="Cool",IF((G158-F158)&gt;47.15,"여름","겨울"),IF((G158-F158)&gt;43.15,"봄","가을"))="여름",IF((G158-F158)&gt;60.8,"Light","Mute"),IF((G158-F158)&gt;23.58,"Bright","Deep")),IF(IF(IF(AND((E158&gt;26),(E158&lt;=(206))),"Warm","Cool")="Cool",IF((G158-F158)&gt;47.15,"여름","겨울"),IF((G158-F158)&gt;43.15,"봄","가을"))="봄",IF(F158&gt;32.47,"Bright","Light"),IF(F158&gt;32.47,"Deep","Mute")))</f>
        <v>Light</v>
      </c>
    </row>
    <row r="159" spans="1:16" x14ac:dyDescent="0.4">
      <c r="A159" s="99" t="s">
        <v>255</v>
      </c>
      <c r="B159" s="99">
        <v>1.5</v>
      </c>
      <c r="C159" s="1555">
        <v>8.5</v>
      </c>
      <c r="D159" s="1132" t="s">
        <v>496</v>
      </c>
      <c r="E159" s="1491">
        <v>26.666666666666668</v>
      </c>
      <c r="F159" s="189">
        <v>11.899999999999999</v>
      </c>
      <c r="G159" s="189">
        <v>88.6</v>
      </c>
      <c r="H159" s="1024">
        <f>F159-G159</f>
        <v>-76.699999999999989</v>
      </c>
      <c r="I159" s="1024">
        <f>G159-F159</f>
        <v>76.699999999999989</v>
      </c>
      <c r="J159" s="1024">
        <f>E159-G159</f>
        <v>-61.933333333333323</v>
      </c>
      <c r="K159" s="1024">
        <f>G159-E159</f>
        <v>61.933333333333323</v>
      </c>
      <c r="L159" s="1024">
        <f>E159-F159</f>
        <v>14.766666666666669</v>
      </c>
      <c r="M159" s="1024">
        <f>F159-E159</f>
        <v>-14.766666666666669</v>
      </c>
      <c r="N159" s="92" t="str">
        <f>IF(AND((E159&gt;26),(E159&lt;=(206))),"Warm","Cool")</f>
        <v>Warm</v>
      </c>
      <c r="O159" s="92" t="str">
        <f>IF(IF(AND((E159&gt;26),(E159&lt;=(206))),"Warm","Cool")="Cool",IF((G159-F159)&gt;47.15,"여름","겨울"),IF((G159-F159)&gt;47.15,"봄","가을"))</f>
        <v>봄</v>
      </c>
      <c r="P159" s="92" t="str">
        <f>IF(IF(AND((E159&gt;26),(E159&lt;=(206))),"Warm","Cool")="Cool",IF(IF(IF(AND((E159&gt;26),(E159&lt;=(206))),"Warm","Cool")="Cool",IF((G159-F159)&gt;47.15,"여름","겨울"),IF((G159-F159)&gt;43.15,"봄","가을"))="여름",IF((G159-F159)&gt;60.8,"Light","Mute"),IF((G159-F159)&gt;23.58,"Bright","Deep")),IF(IF(IF(AND((E159&gt;26),(E159&lt;=(206))),"Warm","Cool")="Cool",IF((G159-F159)&gt;47.15,"여름","겨울"),IF((G159-F159)&gt;43.15,"봄","가을"))="봄",IF(F159&gt;32.47,"Bright","Light"),IF(F159&gt;32.47,"Deep","Mute")))</f>
        <v>Light</v>
      </c>
    </row>
    <row r="160" spans="1:16" x14ac:dyDescent="0.4">
      <c r="A160" s="99" t="s">
        <v>255</v>
      </c>
      <c r="B160" s="99">
        <v>8.5</v>
      </c>
      <c r="C160" s="1555">
        <v>1.5</v>
      </c>
      <c r="D160" s="1132" t="s">
        <v>496</v>
      </c>
      <c r="E160" s="1491">
        <v>26.666666666666668</v>
      </c>
      <c r="F160" s="189">
        <v>11.899999999999999</v>
      </c>
      <c r="G160" s="189">
        <v>88.6</v>
      </c>
      <c r="H160" s="1024">
        <f>F160-G160</f>
        <v>-76.699999999999989</v>
      </c>
      <c r="I160" s="1024">
        <f>G160-F160</f>
        <v>76.699999999999989</v>
      </c>
      <c r="J160" s="1024">
        <f>E160-G160</f>
        <v>-61.933333333333323</v>
      </c>
      <c r="K160" s="1024">
        <f>G160-E160</f>
        <v>61.933333333333323</v>
      </c>
      <c r="L160" s="1024">
        <f>E160-F160</f>
        <v>14.766666666666669</v>
      </c>
      <c r="M160" s="1024">
        <f>F160-E160</f>
        <v>-14.766666666666669</v>
      </c>
      <c r="N160" s="92" t="str">
        <f>IF(AND((E160&gt;26),(E160&lt;=(206))),"Warm","Cool")</f>
        <v>Warm</v>
      </c>
      <c r="O160" s="92" t="str">
        <f>IF(IF(AND((E160&gt;26),(E160&lt;=(206))),"Warm","Cool")="Cool",IF((G160-F160)&gt;47.15,"여름","겨울"),IF((G160-F160)&gt;47.15,"봄","가을"))</f>
        <v>봄</v>
      </c>
      <c r="P160" s="92" t="str">
        <f>IF(IF(AND((E160&gt;26),(E160&lt;=(206))),"Warm","Cool")="Cool",IF(IF(IF(AND((E160&gt;26),(E160&lt;=(206))),"Warm","Cool")="Cool",IF((G160-F160)&gt;47.15,"여름","겨울"),IF((G160-F160)&gt;43.15,"봄","가을"))="여름",IF((G160-F160)&gt;60.8,"Light","Mute"),IF((G160-F160)&gt;23.58,"Bright","Deep")),IF(IF(IF(AND((E160&gt;26),(E160&lt;=(206))),"Warm","Cool")="Cool",IF((G160-F160)&gt;47.15,"여름","겨울"),IF((G160-F160)&gt;43.15,"봄","가을"))="봄",IF(F160&gt;32.47,"Bright","Light"),IF(F160&gt;32.47,"Deep","Mute")))</f>
        <v>Light</v>
      </c>
    </row>
    <row r="161" spans="1:16" x14ac:dyDescent="0.4">
      <c r="A161" s="99" t="s">
        <v>255</v>
      </c>
      <c r="B161" s="99">
        <v>5.5</v>
      </c>
      <c r="C161" s="1555">
        <v>7.5</v>
      </c>
      <c r="D161" s="1133" t="s">
        <v>496</v>
      </c>
      <c r="E161" s="1513">
        <v>27.157894736842106</v>
      </c>
      <c r="F161" s="313">
        <v>41.699999999999996</v>
      </c>
      <c r="G161" s="313">
        <v>89.4</v>
      </c>
      <c r="H161" s="1024">
        <f>F161-G161</f>
        <v>-47.70000000000001</v>
      </c>
      <c r="I161" s="1024">
        <f>G161-F161</f>
        <v>47.70000000000001</v>
      </c>
      <c r="J161" s="1024">
        <f>E161-G161</f>
        <v>-62.242105263157896</v>
      </c>
      <c r="K161" s="1024">
        <f>G161-E161</f>
        <v>62.242105263157896</v>
      </c>
      <c r="L161" s="1024">
        <f>E161-F161</f>
        <v>-14.54210526315789</v>
      </c>
      <c r="M161" s="1024">
        <f>F161-E161</f>
        <v>14.54210526315789</v>
      </c>
      <c r="N161" s="92" t="str">
        <f>IF(AND((E161&gt;26),(E161&lt;=(206))),"Warm","Cool")</f>
        <v>Warm</v>
      </c>
      <c r="O161" s="92" t="str">
        <f>IF(IF(AND((E161&gt;26),(E161&lt;=(206))),"Warm","Cool")="Cool",IF((G161-F161)&gt;47.15,"여름","겨울"),IF((G161-F161)&gt;47.15,"봄","가을"))</f>
        <v>봄</v>
      </c>
      <c r="P161" s="92" t="str">
        <f>IF(IF(AND((E161&gt;26),(E161&lt;=(206))),"Warm","Cool")="Cool",IF(IF(IF(AND((E161&gt;26),(E161&lt;=(206))),"Warm","Cool")="Cool",IF((G161-F161)&gt;47.15,"여름","겨울"),IF((G161-F161)&gt;43.15,"봄","가을"))="여름",IF((G161-F161)&gt;60.8,"Light","Mute"),IF((G161-F161)&gt;23.58,"Bright","Deep")),IF(IF(IF(AND((E161&gt;26),(E161&lt;=(206))),"Warm","Cool")="Cool",IF((G161-F161)&gt;47.15,"여름","겨울"),IF((G161-F161)&gt;43.15,"봄","가을"))="봄",IF(F161&gt;32.47,"Bright","Light"),IF(F161&gt;32.47,"Deep","Mute")))</f>
        <v>Bright</v>
      </c>
    </row>
    <row r="162" spans="1:16" x14ac:dyDescent="0.4">
      <c r="A162" s="99" t="s">
        <v>255</v>
      </c>
      <c r="B162" s="99">
        <v>7.5</v>
      </c>
      <c r="C162" s="1555">
        <v>5.5</v>
      </c>
      <c r="D162" s="1133" t="s">
        <v>496</v>
      </c>
      <c r="E162" s="1513">
        <v>27.157894736842106</v>
      </c>
      <c r="F162" s="313">
        <v>41.699999999999996</v>
      </c>
      <c r="G162" s="313">
        <v>89.4</v>
      </c>
      <c r="H162" s="1024">
        <f>F162-G162</f>
        <v>-47.70000000000001</v>
      </c>
      <c r="I162" s="1024">
        <f>G162-F162</f>
        <v>47.70000000000001</v>
      </c>
      <c r="J162" s="1024">
        <f>E162-G162</f>
        <v>-62.242105263157896</v>
      </c>
      <c r="K162" s="1024">
        <f>G162-E162</f>
        <v>62.242105263157896</v>
      </c>
      <c r="L162" s="1024">
        <f>E162-F162</f>
        <v>-14.54210526315789</v>
      </c>
      <c r="M162" s="1024">
        <f>F162-E162</f>
        <v>14.54210526315789</v>
      </c>
      <c r="N162" s="92" t="str">
        <f>IF(AND((E162&gt;26),(E162&lt;=(206))),"Warm","Cool")</f>
        <v>Warm</v>
      </c>
      <c r="O162" s="92" t="str">
        <f>IF(IF(AND((E162&gt;26),(E162&lt;=(206))),"Warm","Cool")="Cool",IF((G162-F162)&gt;47.15,"여름","겨울"),IF((G162-F162)&gt;47.15,"봄","가을"))</f>
        <v>봄</v>
      </c>
      <c r="P162" s="92" t="str">
        <f>IF(IF(AND((E162&gt;26),(E162&lt;=(206))),"Warm","Cool")="Cool",IF(IF(IF(AND((E162&gt;26),(E162&lt;=(206))),"Warm","Cool")="Cool",IF((G162-F162)&gt;47.15,"여름","겨울"),IF((G162-F162)&gt;43.15,"봄","가을"))="여름",IF((G162-F162)&gt;60.8,"Light","Mute"),IF((G162-F162)&gt;23.58,"Bright","Deep")),IF(IF(IF(AND((E162&gt;26),(E162&lt;=(206))),"Warm","Cool")="Cool",IF((G162-F162)&gt;47.15,"여름","겨울"),IF((G162-F162)&gt;43.15,"봄","가을"))="봄",IF(F162&gt;32.47,"Bright","Light"),IF(F162&gt;32.47,"Deep","Mute")))</f>
        <v>Bright</v>
      </c>
    </row>
    <row r="163" spans="1:16" x14ac:dyDescent="0.4">
      <c r="A163" s="99" t="s">
        <v>255</v>
      </c>
      <c r="B163" s="99">
        <v>3.5</v>
      </c>
      <c r="C163" s="1555">
        <v>8</v>
      </c>
      <c r="D163" s="1134" t="s">
        <v>496</v>
      </c>
      <c r="E163" s="1511">
        <v>27.096774193548388</v>
      </c>
      <c r="F163" s="334">
        <v>27.200000000000003</v>
      </c>
      <c r="G163" s="334">
        <v>89.4</v>
      </c>
      <c r="H163" s="1024">
        <f>F163-G163</f>
        <v>-62.2</v>
      </c>
      <c r="I163" s="1024">
        <f>G163-F163</f>
        <v>62.2</v>
      </c>
      <c r="J163" s="1024">
        <f>E163-G163</f>
        <v>-62.303225806451621</v>
      </c>
      <c r="K163" s="1024">
        <f>G163-E163</f>
        <v>62.303225806451621</v>
      </c>
      <c r="L163" s="1024">
        <f>E163-F163</f>
        <v>-0.10322580645161494</v>
      </c>
      <c r="M163" s="1024">
        <f>F163-E163</f>
        <v>0.10322580645161494</v>
      </c>
      <c r="N163" s="92" t="str">
        <f>IF(AND((E163&gt;26),(E163&lt;=(206))),"Warm","Cool")</f>
        <v>Warm</v>
      </c>
      <c r="O163" s="92" t="str">
        <f>IF(IF(AND((E163&gt;26),(E163&lt;=(206))),"Warm","Cool")="Cool",IF((G163-F163)&gt;47.15,"여름","겨울"),IF((G163-F163)&gt;47.15,"봄","가을"))</f>
        <v>봄</v>
      </c>
      <c r="P163" s="92" t="str">
        <f>IF(IF(AND((E163&gt;26),(E163&lt;=(206))),"Warm","Cool")="Cool",IF(IF(IF(AND((E163&gt;26),(E163&lt;=(206))),"Warm","Cool")="Cool",IF((G163-F163)&gt;47.15,"여름","겨울"),IF((G163-F163)&gt;43.15,"봄","가을"))="여름",IF((G163-F163)&gt;60.8,"Light","Mute"),IF((G163-F163)&gt;23.58,"Bright","Deep")),IF(IF(IF(AND((E163&gt;26),(E163&lt;=(206))),"Warm","Cool")="Cool",IF((G163-F163)&gt;47.15,"여름","겨울"),IF((G163-F163)&gt;43.15,"봄","가을"))="봄",IF(F163&gt;32.47,"Bright","Light"),IF(F163&gt;32.47,"Deep","Mute")))</f>
        <v>Light</v>
      </c>
    </row>
    <row r="164" spans="1:16" x14ac:dyDescent="0.4">
      <c r="A164" s="99" t="s">
        <v>255</v>
      </c>
      <c r="B164" s="99">
        <v>8</v>
      </c>
      <c r="C164" s="1555">
        <v>3.5</v>
      </c>
      <c r="D164" s="1134" t="s">
        <v>496</v>
      </c>
      <c r="E164" s="1511">
        <v>27.096774193548388</v>
      </c>
      <c r="F164" s="334">
        <v>27.200000000000003</v>
      </c>
      <c r="G164" s="334">
        <v>89.4</v>
      </c>
      <c r="H164" s="1024">
        <f>F164-G164</f>
        <v>-62.2</v>
      </c>
      <c r="I164" s="1024">
        <f>G164-F164</f>
        <v>62.2</v>
      </c>
      <c r="J164" s="1024">
        <f>E164-G164</f>
        <v>-62.303225806451621</v>
      </c>
      <c r="K164" s="1024">
        <f>G164-E164</f>
        <v>62.303225806451621</v>
      </c>
      <c r="L164" s="1024">
        <f>E164-F164</f>
        <v>-0.10322580645161494</v>
      </c>
      <c r="M164" s="1024">
        <f>F164-E164</f>
        <v>0.10322580645161494</v>
      </c>
      <c r="N164" s="92" t="str">
        <f>IF(AND((E164&gt;26),(E164&lt;=(206))),"Warm","Cool")</f>
        <v>Warm</v>
      </c>
      <c r="O164" s="92" t="str">
        <f>IF(IF(AND((E164&gt;26),(E164&lt;=(206))),"Warm","Cool")="Cool",IF((G164-F164)&gt;47.15,"여름","겨울"),IF((G164-F164)&gt;47.15,"봄","가을"))</f>
        <v>봄</v>
      </c>
      <c r="P164" s="92" t="str">
        <f>IF(IF(AND((E164&gt;26),(E164&lt;=(206))),"Warm","Cool")="Cool",IF(IF(IF(AND((E164&gt;26),(E164&lt;=(206))),"Warm","Cool")="Cool",IF((G164-F164)&gt;47.15,"여름","겨울"),IF((G164-F164)&gt;43.15,"봄","가을"))="여름",IF((G164-F164)&gt;60.8,"Light","Mute"),IF((G164-F164)&gt;23.58,"Bright","Deep")),IF(IF(IF(AND((E164&gt;26),(E164&lt;=(206))),"Warm","Cool")="Cool",IF((G164-F164)&gt;47.15,"여름","겨울"),IF((G164-F164)&gt;43.15,"봄","가을"))="봄",IF(F164&gt;32.47,"Bright","Light"),IF(F164&gt;32.47,"Deep","Mute")))</f>
        <v>Light</v>
      </c>
    </row>
    <row r="165" spans="1:16" x14ac:dyDescent="0.4">
      <c r="A165" s="99" t="s">
        <v>255</v>
      </c>
      <c r="B165" s="99">
        <v>6</v>
      </c>
      <c r="C165" s="1555">
        <v>7.5</v>
      </c>
      <c r="D165" s="1136" t="s">
        <v>496</v>
      </c>
      <c r="E165" s="1521">
        <v>27.378640776699029</v>
      </c>
      <c r="F165" s="288">
        <v>44.6</v>
      </c>
      <c r="G165" s="288">
        <v>90.600000000000009</v>
      </c>
      <c r="H165" s="1024">
        <f>F165-G165</f>
        <v>-46.000000000000007</v>
      </c>
      <c r="I165" s="1024">
        <f>G165-F165</f>
        <v>46.000000000000007</v>
      </c>
      <c r="J165" s="1024">
        <f>E165-G165</f>
        <v>-63.221359223300979</v>
      </c>
      <c r="K165" s="1024">
        <f>G165-E165</f>
        <v>63.221359223300979</v>
      </c>
      <c r="L165" s="1024">
        <f>E165-F165</f>
        <v>-17.221359223300972</v>
      </c>
      <c r="M165" s="1024">
        <f>F165-E165</f>
        <v>17.221359223300972</v>
      </c>
      <c r="N165" s="92" t="str">
        <f>IF(AND((E165&gt;26),(E165&lt;=(206))),"Warm","Cool")</f>
        <v>Warm</v>
      </c>
      <c r="O165" s="92" t="str">
        <f>IF(IF(AND((E165&gt;26),(E165&lt;=(206))),"Warm","Cool")="Cool",IF((G165-F165)&gt;47.15,"여름","겨울"),IF((G165-F165)&gt;47.15,"봄","가을"))</f>
        <v>가을</v>
      </c>
      <c r="P165" s="92" t="str">
        <f>IF(IF(AND((E165&gt;26),(E165&lt;=(206))),"Warm","Cool")="Cool",IF(IF(IF(AND((E165&gt;26),(E165&lt;=(206))),"Warm","Cool")="Cool",IF((G165-F165)&gt;47.15,"여름","겨울"),IF((G165-F165)&gt;43.15,"봄","가을"))="여름",IF((G165-F165)&gt;60.8,"Light","Mute"),IF((G165-F165)&gt;23.58,"Bright","Deep")),IF(IF(IF(AND((E165&gt;26),(E165&lt;=(206))),"Warm","Cool")="Cool",IF((G165-F165)&gt;47.15,"여름","겨울"),IF((G165-F165)&gt;43.15,"봄","가을"))="봄",IF(F165&gt;32.47,"Bright","Light"),IF(F165&gt;32.47,"Deep","Mute")))</f>
        <v>Bright</v>
      </c>
    </row>
    <row r="166" spans="1:16" x14ac:dyDescent="0.4">
      <c r="A166" s="99" t="s">
        <v>255</v>
      </c>
      <c r="B166" s="99">
        <v>7.5</v>
      </c>
      <c r="C166" s="1555">
        <v>6</v>
      </c>
      <c r="D166" s="1136" t="s">
        <v>496</v>
      </c>
      <c r="E166" s="1521">
        <v>27.378640776699029</v>
      </c>
      <c r="F166" s="288">
        <v>44.6</v>
      </c>
      <c r="G166" s="288">
        <v>90.600000000000009</v>
      </c>
      <c r="H166" s="1024">
        <f>F166-G166</f>
        <v>-46.000000000000007</v>
      </c>
      <c r="I166" s="1024">
        <f>G166-F166</f>
        <v>46.000000000000007</v>
      </c>
      <c r="J166" s="1024">
        <f>E166-G166</f>
        <v>-63.221359223300979</v>
      </c>
      <c r="K166" s="1024">
        <f>G166-E166</f>
        <v>63.221359223300979</v>
      </c>
      <c r="L166" s="1024">
        <f>E166-F166</f>
        <v>-17.221359223300972</v>
      </c>
      <c r="M166" s="1024">
        <f>F166-E166</f>
        <v>17.221359223300972</v>
      </c>
      <c r="N166" s="92" t="str">
        <f>IF(AND((E166&gt;26),(E166&lt;=(206))),"Warm","Cool")</f>
        <v>Warm</v>
      </c>
      <c r="O166" s="92" t="str">
        <f>IF(IF(AND((E166&gt;26),(E166&lt;=(206))),"Warm","Cool")="Cool",IF((G166-F166)&gt;47.15,"여름","겨울"),IF((G166-F166)&gt;47.15,"봄","가을"))</f>
        <v>가을</v>
      </c>
      <c r="P166" s="92" t="str">
        <f>IF(IF(AND((E166&gt;26),(E166&lt;=(206))),"Warm","Cool")="Cool",IF(IF(IF(AND((E166&gt;26),(E166&lt;=(206))),"Warm","Cool")="Cool",IF((G166-F166)&gt;47.15,"여름","겨울"),IF((G166-F166)&gt;43.15,"봄","가을"))="여름",IF((G166-F166)&gt;60.8,"Light","Mute"),IF((G166-F166)&gt;23.58,"Bright","Deep")),IF(IF(IF(AND((E166&gt;26),(E166&lt;=(206))),"Warm","Cool")="Cool",IF((G166-F166)&gt;47.15,"여름","겨울"),IF((G166-F166)&gt;43.15,"봄","가을"))="봄",IF(F166&gt;32.47,"Bright","Light"),IF(F166&gt;32.47,"Deep","Mute")))</f>
        <v>Bright</v>
      </c>
    </row>
    <row r="167" spans="1:16" x14ac:dyDescent="0.4">
      <c r="A167" s="99" t="s">
        <v>255</v>
      </c>
      <c r="B167" s="99">
        <v>4</v>
      </c>
      <c r="C167" s="1555">
        <v>8</v>
      </c>
      <c r="D167" s="1137" t="s">
        <v>496</v>
      </c>
      <c r="E167" s="1527">
        <v>27.5</v>
      </c>
      <c r="F167" s="360">
        <v>31</v>
      </c>
      <c r="G167" s="360">
        <v>91</v>
      </c>
      <c r="H167" s="1024">
        <f>F167-G167</f>
        <v>-60</v>
      </c>
      <c r="I167" s="1024">
        <f>G167-F167</f>
        <v>60</v>
      </c>
      <c r="J167" s="1024">
        <f>E167-G167</f>
        <v>-63.5</v>
      </c>
      <c r="K167" s="1024">
        <f>G167-E167</f>
        <v>63.5</v>
      </c>
      <c r="L167" s="1024">
        <f>E167-F167</f>
        <v>-3.5</v>
      </c>
      <c r="M167" s="1024">
        <f>F167-E167</f>
        <v>3.5</v>
      </c>
      <c r="N167" s="92" t="str">
        <f>IF(AND((E167&gt;26),(E167&lt;=(206))),"Warm","Cool")</f>
        <v>Warm</v>
      </c>
      <c r="O167" s="92" t="str">
        <f>IF(IF(AND((E167&gt;26),(E167&lt;=(206))),"Warm","Cool")="Cool",IF((G167-F167)&gt;47.15,"여름","겨울"),IF((G167-F167)&gt;47.15,"봄","가을"))</f>
        <v>봄</v>
      </c>
      <c r="P167" s="92" t="str">
        <f>IF(IF(AND((E167&gt;26),(E167&lt;=(206))),"Warm","Cool")="Cool",IF(IF(IF(AND((E167&gt;26),(E167&lt;=(206))),"Warm","Cool")="Cool",IF((G167-F167)&gt;47.15,"여름","겨울"),IF((G167-F167)&gt;43.15,"봄","가을"))="여름",IF((G167-F167)&gt;60.8,"Light","Mute"),IF((G167-F167)&gt;23.58,"Bright","Deep")),IF(IF(IF(AND((E167&gt;26),(E167&lt;=(206))),"Warm","Cool")="Cool",IF((G167-F167)&gt;47.15,"여름","겨울"),IF((G167-F167)&gt;43.15,"봄","가을"))="봄",IF(F167&gt;32.47,"Bright","Light"),IF(F167&gt;32.47,"Deep","Mute")))</f>
        <v>Light</v>
      </c>
    </row>
    <row r="168" spans="1:16" x14ac:dyDescent="0.4">
      <c r="A168" s="99" t="s">
        <v>255</v>
      </c>
      <c r="B168" s="99">
        <v>8</v>
      </c>
      <c r="C168" s="1555">
        <v>4</v>
      </c>
      <c r="D168" s="1137" t="s">
        <v>496</v>
      </c>
      <c r="E168" s="1527">
        <v>27.5</v>
      </c>
      <c r="F168" s="360">
        <v>31</v>
      </c>
      <c r="G168" s="360">
        <v>91</v>
      </c>
      <c r="H168" s="1024">
        <f>F168-G168</f>
        <v>-60</v>
      </c>
      <c r="I168" s="1024">
        <f>G168-F168</f>
        <v>60</v>
      </c>
      <c r="J168" s="1024">
        <f>E168-G168</f>
        <v>-63.5</v>
      </c>
      <c r="K168" s="1024">
        <f>G168-E168</f>
        <v>63.5</v>
      </c>
      <c r="L168" s="1024">
        <f>E168-F168</f>
        <v>-3.5</v>
      </c>
      <c r="M168" s="1024">
        <f>F168-E168</f>
        <v>3.5</v>
      </c>
      <c r="N168" s="92" t="str">
        <f>IF(AND((E168&gt;26),(E168&lt;=(206))),"Warm","Cool")</f>
        <v>Warm</v>
      </c>
      <c r="O168" s="92" t="str">
        <f>IF(IF(AND((E168&gt;26),(E168&lt;=(206))),"Warm","Cool")="Cool",IF((G168-F168)&gt;47.15,"여름","겨울"),IF((G168-F168)&gt;47.15,"봄","가을"))</f>
        <v>봄</v>
      </c>
      <c r="P168" s="92" t="str">
        <f>IF(IF(AND((E168&gt;26),(E168&lt;=(206))),"Warm","Cool")="Cool",IF(IF(IF(AND((E168&gt;26),(E168&lt;=(206))),"Warm","Cool")="Cool",IF((G168-F168)&gt;47.15,"여름","겨울"),IF((G168-F168)&gt;43.15,"봄","가을"))="여름",IF((G168-F168)&gt;60.8,"Light","Mute"),IF((G168-F168)&gt;23.58,"Bright","Deep")),IF(IF(IF(AND((E168&gt;26),(E168&lt;=(206))),"Warm","Cool")="Cool",IF((G168-F168)&gt;47.15,"여름","겨울"),IF((G168-F168)&gt;43.15,"봄","가을"))="봄",IF(F168&gt;32.47,"Bright","Light"),IF(F168&gt;32.47,"Deep","Mute")))</f>
        <v>Light</v>
      </c>
    </row>
    <row r="169" spans="1:16" x14ac:dyDescent="0.4">
      <c r="A169" s="99" t="s">
        <v>255</v>
      </c>
      <c r="B169" s="99">
        <v>2</v>
      </c>
      <c r="C169" s="1555">
        <v>8.5</v>
      </c>
      <c r="D169" s="1135" t="s">
        <v>496</v>
      </c>
      <c r="E169" s="1494">
        <v>26.666666666666668</v>
      </c>
      <c r="F169" s="231">
        <v>15.7</v>
      </c>
      <c r="G169" s="231">
        <v>90.2</v>
      </c>
      <c r="H169" s="1024">
        <f>F169-G169</f>
        <v>-74.5</v>
      </c>
      <c r="I169" s="1024">
        <f>G169-F169</f>
        <v>74.5</v>
      </c>
      <c r="J169" s="1024">
        <f>E169-G169</f>
        <v>-63.533333333333331</v>
      </c>
      <c r="K169" s="1024">
        <f>G169-E169</f>
        <v>63.533333333333331</v>
      </c>
      <c r="L169" s="1024">
        <f>E169-F169</f>
        <v>10.966666666666669</v>
      </c>
      <c r="M169" s="1024">
        <f>F169-E169</f>
        <v>-10.966666666666669</v>
      </c>
      <c r="N169" s="92" t="str">
        <f>IF(AND((E169&gt;26),(E169&lt;=(206))),"Warm","Cool")</f>
        <v>Warm</v>
      </c>
      <c r="O169" s="92" t="str">
        <f>IF(IF(AND((E169&gt;26),(E169&lt;=(206))),"Warm","Cool")="Cool",IF((G169-F169)&gt;47.15,"여름","겨울"),IF((G169-F169)&gt;47.15,"봄","가을"))</f>
        <v>봄</v>
      </c>
      <c r="P169" s="92" t="str">
        <f>IF(IF(AND((E169&gt;26),(E169&lt;=(206))),"Warm","Cool")="Cool",IF(IF(IF(AND((E169&gt;26),(E169&lt;=(206))),"Warm","Cool")="Cool",IF((G169-F169)&gt;47.15,"여름","겨울"),IF((G169-F169)&gt;43.15,"봄","가을"))="여름",IF((G169-F169)&gt;60.8,"Light","Mute"),IF((G169-F169)&gt;23.58,"Bright","Deep")),IF(IF(IF(AND((E169&gt;26),(E169&lt;=(206))),"Warm","Cool")="Cool",IF((G169-F169)&gt;47.15,"여름","겨울"),IF((G169-F169)&gt;43.15,"봄","가을"))="봄",IF(F169&gt;32.47,"Bright","Light"),IF(F169&gt;32.47,"Deep","Mute")))</f>
        <v>Light</v>
      </c>
    </row>
    <row r="170" spans="1:16" x14ac:dyDescent="0.4">
      <c r="A170" s="99" t="s">
        <v>255</v>
      </c>
      <c r="B170" s="99">
        <v>8.5</v>
      </c>
      <c r="C170" s="1555">
        <v>2</v>
      </c>
      <c r="D170" s="1135" t="s">
        <v>496</v>
      </c>
      <c r="E170" s="1494">
        <v>26.666666666666668</v>
      </c>
      <c r="F170" s="231">
        <v>15.7</v>
      </c>
      <c r="G170" s="231">
        <v>90.2</v>
      </c>
      <c r="H170" s="1024">
        <f>F170-G170</f>
        <v>-74.5</v>
      </c>
      <c r="I170" s="1024">
        <f>G170-F170</f>
        <v>74.5</v>
      </c>
      <c r="J170" s="1024">
        <f>E170-G170</f>
        <v>-63.533333333333331</v>
      </c>
      <c r="K170" s="1024">
        <f>G170-E170</f>
        <v>63.533333333333331</v>
      </c>
      <c r="L170" s="1024">
        <f>E170-F170</f>
        <v>10.966666666666669</v>
      </c>
      <c r="M170" s="1024">
        <f>F170-E170</f>
        <v>-10.966666666666669</v>
      </c>
      <c r="N170" s="92" t="str">
        <f>IF(AND((E170&gt;26),(E170&lt;=(206))),"Warm","Cool")</f>
        <v>Warm</v>
      </c>
      <c r="O170" s="92" t="str">
        <f>IF(IF(AND((E170&gt;26),(E170&lt;=(206))),"Warm","Cool")="Cool",IF((G170-F170)&gt;47.15,"여름","겨울"),IF((G170-F170)&gt;47.15,"봄","가을"))</f>
        <v>봄</v>
      </c>
      <c r="P170" s="92" t="str">
        <f>IF(IF(AND((E170&gt;26),(E170&lt;=(206))),"Warm","Cool")="Cool",IF(IF(IF(AND((E170&gt;26),(E170&lt;=(206))),"Warm","Cool")="Cool",IF((G170-F170)&gt;47.15,"여름","겨울"),IF((G170-F170)&gt;43.15,"봄","가을"))="여름",IF((G170-F170)&gt;60.8,"Light","Mute"),IF((G170-F170)&gt;23.58,"Bright","Deep")),IF(IF(IF(AND((E170&gt;26),(E170&lt;=(206))),"Warm","Cool")="Cool",IF((G170-F170)&gt;47.15,"여름","겨울"),IF((G170-F170)&gt;43.15,"봄","가을"))="봄",IF(F170&gt;32.47,"Bright","Light"),IF(F170&gt;32.47,"Deep","Mute")))</f>
        <v>Light</v>
      </c>
    </row>
    <row r="171" spans="1:16" x14ac:dyDescent="0.4">
      <c r="A171" s="99" t="s">
        <v>255</v>
      </c>
      <c r="B171" s="99">
        <v>6.5</v>
      </c>
      <c r="C171" s="1555">
        <v>7.5</v>
      </c>
      <c r="D171" s="1138" t="s">
        <v>496</v>
      </c>
      <c r="E171" s="1530">
        <v>27.567567567567568</v>
      </c>
      <c r="F171" s="268">
        <v>47.4</v>
      </c>
      <c r="G171" s="268">
        <v>91.8</v>
      </c>
      <c r="H171" s="1024">
        <f>F171-G171</f>
        <v>-44.4</v>
      </c>
      <c r="I171" s="1024">
        <f>G171-F171</f>
        <v>44.4</v>
      </c>
      <c r="J171" s="1024">
        <f>E171-G171</f>
        <v>-64.232432432432432</v>
      </c>
      <c r="K171" s="1024">
        <f>G171-E171</f>
        <v>64.232432432432432</v>
      </c>
      <c r="L171" s="1024">
        <f>E171-F171</f>
        <v>-19.83243243243243</v>
      </c>
      <c r="M171" s="1024">
        <f>F171-E171</f>
        <v>19.83243243243243</v>
      </c>
      <c r="N171" s="92" t="str">
        <f>IF(AND((E171&gt;26),(E171&lt;=(206))),"Warm","Cool")</f>
        <v>Warm</v>
      </c>
      <c r="O171" s="92" t="str">
        <f>IF(IF(AND((E171&gt;26),(E171&lt;=(206))),"Warm","Cool")="Cool",IF((G171-F171)&gt;47.15,"여름","겨울"),IF((G171-F171)&gt;47.15,"봄","가을"))</f>
        <v>가을</v>
      </c>
      <c r="P171" s="92" t="str">
        <f>IF(IF(AND((E171&gt;26),(E171&lt;=(206))),"Warm","Cool")="Cool",IF(IF(IF(AND((E171&gt;26),(E171&lt;=(206))),"Warm","Cool")="Cool",IF((G171-F171)&gt;47.15,"여름","겨울"),IF((G171-F171)&gt;43.15,"봄","가을"))="여름",IF((G171-F171)&gt;60.8,"Light","Mute"),IF((G171-F171)&gt;23.58,"Bright","Deep")),IF(IF(IF(AND((E171&gt;26),(E171&lt;=(206))),"Warm","Cool")="Cool",IF((G171-F171)&gt;47.15,"여름","겨울"),IF((G171-F171)&gt;43.15,"봄","가을"))="봄",IF(F171&gt;32.47,"Bright","Light"),IF(F171&gt;32.47,"Deep","Mute")))</f>
        <v>Bright</v>
      </c>
    </row>
    <row r="172" spans="1:16" x14ac:dyDescent="0.4">
      <c r="A172" s="99" t="s">
        <v>255</v>
      </c>
      <c r="B172" s="99">
        <v>7.5</v>
      </c>
      <c r="C172" s="1555">
        <v>6.5</v>
      </c>
      <c r="D172" s="1138" t="s">
        <v>496</v>
      </c>
      <c r="E172" s="1530">
        <v>27.567567567567568</v>
      </c>
      <c r="F172" s="268">
        <v>47.4</v>
      </c>
      <c r="G172" s="268">
        <v>91.8</v>
      </c>
      <c r="H172" s="1024">
        <f>F172-G172</f>
        <v>-44.4</v>
      </c>
      <c r="I172" s="1024">
        <f>G172-F172</f>
        <v>44.4</v>
      </c>
      <c r="J172" s="1024">
        <f>E172-G172</f>
        <v>-64.232432432432432</v>
      </c>
      <c r="K172" s="1024">
        <f>G172-E172</f>
        <v>64.232432432432432</v>
      </c>
      <c r="L172" s="1024">
        <f>E172-F172</f>
        <v>-19.83243243243243</v>
      </c>
      <c r="M172" s="1024">
        <f>F172-E172</f>
        <v>19.83243243243243</v>
      </c>
      <c r="N172" s="92" t="str">
        <f>IF(AND((E172&gt;26),(E172&lt;=(206))),"Warm","Cool")</f>
        <v>Warm</v>
      </c>
      <c r="O172" s="92" t="str">
        <f>IF(IF(AND((E172&gt;26),(E172&lt;=(206))),"Warm","Cool")="Cool",IF((G172-F172)&gt;47.15,"여름","겨울"),IF((G172-F172)&gt;47.15,"봄","가을"))</f>
        <v>가을</v>
      </c>
      <c r="P172" s="92" t="str">
        <f>IF(IF(AND((E172&gt;26),(E172&lt;=(206))),"Warm","Cool")="Cool",IF(IF(IF(AND((E172&gt;26),(E172&lt;=(206))),"Warm","Cool")="Cool",IF((G172-F172)&gt;47.15,"여름","겨울"),IF((G172-F172)&gt;43.15,"봄","가을"))="여름",IF((G172-F172)&gt;60.8,"Light","Mute"),IF((G172-F172)&gt;23.58,"Bright","Deep")),IF(IF(IF(AND((E172&gt;26),(E172&lt;=(206))),"Warm","Cool")="Cool",IF((G172-F172)&gt;47.15,"여름","겨울"),IF((G172-F172)&gt;43.15,"봄","가을"))="봄",IF(F172&gt;32.47,"Bright","Light"),IF(F172&gt;32.47,"Deep","Mute")))</f>
        <v>Bright</v>
      </c>
    </row>
    <row r="173" spans="1:16" x14ac:dyDescent="0.4">
      <c r="A173" s="99" t="s">
        <v>255</v>
      </c>
      <c r="B173" s="99">
        <v>2.5</v>
      </c>
      <c r="C173" s="1555">
        <v>8.5</v>
      </c>
      <c r="D173" s="1139" t="s">
        <v>496</v>
      </c>
      <c r="E173" s="1522">
        <v>27.391304347826086</v>
      </c>
      <c r="F173" s="270">
        <v>19.7</v>
      </c>
      <c r="G173" s="270">
        <v>91.8</v>
      </c>
      <c r="H173" s="1024">
        <f>F173-G173</f>
        <v>-72.099999999999994</v>
      </c>
      <c r="I173" s="1024">
        <f>G173-F173</f>
        <v>72.099999999999994</v>
      </c>
      <c r="J173" s="1024">
        <f>E173-G173</f>
        <v>-64.408695652173918</v>
      </c>
      <c r="K173" s="1024">
        <f>G173-E173</f>
        <v>64.408695652173918</v>
      </c>
      <c r="L173" s="1024">
        <f>E173-F173</f>
        <v>7.6913043478260867</v>
      </c>
      <c r="M173" s="1024">
        <f>F173-E173</f>
        <v>-7.6913043478260867</v>
      </c>
      <c r="N173" s="92" t="str">
        <f>IF(AND((E173&gt;26),(E173&lt;=(206))),"Warm","Cool")</f>
        <v>Warm</v>
      </c>
      <c r="O173" s="92" t="str">
        <f>IF(IF(AND((E173&gt;26),(E173&lt;=(206))),"Warm","Cool")="Cool",IF((G173-F173)&gt;47.15,"여름","겨울"),IF((G173-F173)&gt;47.15,"봄","가을"))</f>
        <v>봄</v>
      </c>
      <c r="P173" s="92" t="str">
        <f>IF(IF(AND((E173&gt;26),(E173&lt;=(206))),"Warm","Cool")="Cool",IF(IF(IF(AND((E173&gt;26),(E173&lt;=(206))),"Warm","Cool")="Cool",IF((G173-F173)&gt;47.15,"여름","겨울"),IF((G173-F173)&gt;43.15,"봄","가을"))="여름",IF((G173-F173)&gt;60.8,"Light","Mute"),IF((G173-F173)&gt;23.58,"Bright","Deep")),IF(IF(IF(AND((E173&gt;26),(E173&lt;=(206))),"Warm","Cool")="Cool",IF((G173-F173)&gt;47.15,"여름","겨울"),IF((G173-F173)&gt;43.15,"봄","가을"))="봄",IF(F173&gt;32.47,"Bright","Light"),IF(F173&gt;32.47,"Deep","Mute")))</f>
        <v>Light</v>
      </c>
    </row>
    <row r="174" spans="1:16" x14ac:dyDescent="0.4">
      <c r="A174" s="99" t="s">
        <v>255</v>
      </c>
      <c r="B174" s="99">
        <v>8.5</v>
      </c>
      <c r="C174" s="1555">
        <v>2.5</v>
      </c>
      <c r="D174" s="1139" t="s">
        <v>496</v>
      </c>
      <c r="E174" s="1522">
        <v>27.391304347826086</v>
      </c>
      <c r="F174" s="270">
        <v>19.7</v>
      </c>
      <c r="G174" s="270">
        <v>91.8</v>
      </c>
      <c r="H174" s="1024">
        <f>F174-G174</f>
        <v>-72.099999999999994</v>
      </c>
      <c r="I174" s="1024">
        <f>G174-F174</f>
        <v>72.099999999999994</v>
      </c>
      <c r="J174" s="1024">
        <f>E174-G174</f>
        <v>-64.408695652173918</v>
      </c>
      <c r="K174" s="1024">
        <f>G174-E174</f>
        <v>64.408695652173918</v>
      </c>
      <c r="L174" s="1024">
        <f>E174-F174</f>
        <v>7.6913043478260867</v>
      </c>
      <c r="M174" s="1024">
        <f>F174-E174</f>
        <v>-7.6913043478260867</v>
      </c>
      <c r="N174" s="92" t="str">
        <f>IF(AND((E174&gt;26),(E174&lt;=(206))),"Warm","Cool")</f>
        <v>Warm</v>
      </c>
      <c r="O174" s="92" t="str">
        <f>IF(IF(AND((E174&gt;26),(E174&lt;=(206))),"Warm","Cool")="Cool",IF((G174-F174)&gt;47.15,"여름","겨울"),IF((G174-F174)&gt;47.15,"봄","가을"))</f>
        <v>봄</v>
      </c>
      <c r="P174" s="92" t="str">
        <f>IF(IF(AND((E174&gt;26),(E174&lt;=(206))),"Warm","Cool")="Cool",IF(IF(IF(AND((E174&gt;26),(E174&lt;=(206))),"Warm","Cool")="Cool",IF((G174-F174)&gt;47.15,"여름","겨울"),IF((G174-F174)&gt;43.15,"봄","가을"))="여름",IF((G174-F174)&gt;60.8,"Light","Mute"),IF((G174-F174)&gt;23.58,"Bright","Deep")),IF(IF(IF(AND((E174&gt;26),(E174&lt;=(206))),"Warm","Cool")="Cool",IF((G174-F174)&gt;47.15,"여름","겨울"),IF((G174-F174)&gt;43.15,"봄","가을"))="봄",IF(F174&gt;32.47,"Bright","Light"),IF(F174&gt;32.47,"Deep","Mute")))</f>
        <v>Light</v>
      </c>
    </row>
    <row r="175" spans="1:16" x14ac:dyDescent="0.4">
      <c r="A175" s="99" t="s">
        <v>255</v>
      </c>
      <c r="B175" s="99">
        <v>7</v>
      </c>
      <c r="C175" s="1555">
        <v>7.5</v>
      </c>
      <c r="D175" s="1142" t="s">
        <v>496</v>
      </c>
      <c r="E175" s="1542">
        <v>28.235294117647058</v>
      </c>
      <c r="F175" s="239">
        <v>50.2</v>
      </c>
      <c r="G175" s="239">
        <v>92.9</v>
      </c>
      <c r="H175" s="1024">
        <f>F175-G175</f>
        <v>-42.7</v>
      </c>
      <c r="I175" s="1024">
        <f>G175-F175</f>
        <v>42.7</v>
      </c>
      <c r="J175" s="1024">
        <f>E175-G175</f>
        <v>-64.664705882352948</v>
      </c>
      <c r="K175" s="1024">
        <f>G175-E175</f>
        <v>64.664705882352948</v>
      </c>
      <c r="L175" s="1024">
        <f>E175-F175</f>
        <v>-21.964705882352945</v>
      </c>
      <c r="M175" s="1024">
        <f>F175-E175</f>
        <v>21.964705882352945</v>
      </c>
      <c r="N175" s="92" t="str">
        <f>IF(AND((E175&gt;26),(E175&lt;=(206))),"Warm","Cool")</f>
        <v>Warm</v>
      </c>
      <c r="O175" s="92" t="str">
        <f>IF(IF(AND((E175&gt;26),(E175&lt;=(206))),"Warm","Cool")="Cool",IF((G175-F175)&gt;47.15,"여름","겨울"),IF((G175-F175)&gt;47.15,"봄","가을"))</f>
        <v>가을</v>
      </c>
      <c r="P175" s="92" t="str">
        <f>IF(IF(AND((E175&gt;26),(E175&lt;=(206))),"Warm","Cool")="Cool",IF(IF(IF(AND((E175&gt;26),(E175&lt;=(206))),"Warm","Cool")="Cool",IF((G175-F175)&gt;47.15,"여름","겨울"),IF((G175-F175)&gt;43.15,"봄","가을"))="여름",IF((G175-F175)&gt;60.8,"Light","Mute"),IF((G175-F175)&gt;23.58,"Bright","Deep")),IF(IF(IF(AND((E175&gt;26),(E175&lt;=(206))),"Warm","Cool")="Cool",IF((G175-F175)&gt;47.15,"여름","겨울"),IF((G175-F175)&gt;43.15,"봄","가을"))="봄",IF(F175&gt;32.47,"Bright","Light"),IF(F175&gt;32.47,"Deep","Mute")))</f>
        <v>Deep</v>
      </c>
    </row>
    <row r="176" spans="1:16" x14ac:dyDescent="0.4">
      <c r="A176" s="99" t="s">
        <v>255</v>
      </c>
      <c r="B176" s="99">
        <v>7.5</v>
      </c>
      <c r="C176" s="1555">
        <v>7</v>
      </c>
      <c r="D176" s="1142" t="s">
        <v>496</v>
      </c>
      <c r="E176" s="1542">
        <v>28.235294117647058</v>
      </c>
      <c r="F176" s="239">
        <v>50.2</v>
      </c>
      <c r="G176" s="239">
        <v>92.9</v>
      </c>
      <c r="H176" s="1024">
        <f>F176-G176</f>
        <v>-42.7</v>
      </c>
      <c r="I176" s="1024">
        <f>G176-F176</f>
        <v>42.7</v>
      </c>
      <c r="J176" s="1024">
        <f>E176-G176</f>
        <v>-64.664705882352948</v>
      </c>
      <c r="K176" s="1024">
        <f>G176-E176</f>
        <v>64.664705882352948</v>
      </c>
      <c r="L176" s="1024">
        <f>E176-F176</f>
        <v>-21.964705882352945</v>
      </c>
      <c r="M176" s="1024">
        <f>F176-E176</f>
        <v>21.964705882352945</v>
      </c>
      <c r="N176" s="92" t="str">
        <f>IF(AND((E176&gt;26),(E176&lt;=(206))),"Warm","Cool")</f>
        <v>Warm</v>
      </c>
      <c r="O176" s="92" t="str">
        <f>IF(IF(AND((E176&gt;26),(E176&lt;=(206))),"Warm","Cool")="Cool",IF((G176-F176)&gt;47.15,"여름","겨울"),IF((G176-F176)&gt;47.15,"봄","가을"))</f>
        <v>가을</v>
      </c>
      <c r="P176" s="92" t="str">
        <f>IF(IF(AND((E176&gt;26),(E176&lt;=(206))),"Warm","Cool")="Cool",IF(IF(IF(AND((E176&gt;26),(E176&lt;=(206))),"Warm","Cool")="Cool",IF((G176-F176)&gt;47.15,"여름","겨울"),IF((G176-F176)&gt;43.15,"봄","가을"))="여름",IF((G176-F176)&gt;60.8,"Light","Mute"),IF((G176-F176)&gt;23.58,"Bright","Deep")),IF(IF(IF(AND((E176&gt;26),(E176&lt;=(206))),"Warm","Cool")="Cool",IF((G176-F176)&gt;47.15,"여름","겨울"),IF((G176-F176)&gt;43.15,"봄","가을"))="봄",IF(F176&gt;32.47,"Bright","Light"),IF(F176&gt;32.47,"Deep","Mute")))</f>
        <v>Deep</v>
      </c>
    </row>
    <row r="177" spans="1:16" x14ac:dyDescent="0.4">
      <c r="A177" s="99" t="s">
        <v>255</v>
      </c>
      <c r="B177" s="99">
        <v>4.5</v>
      </c>
      <c r="C177" s="1555">
        <v>8</v>
      </c>
      <c r="D177" s="1140" t="s">
        <v>496</v>
      </c>
      <c r="E177" s="1520">
        <v>27.341772151898734</v>
      </c>
      <c r="F177" s="364">
        <v>33.6</v>
      </c>
      <c r="G177" s="364">
        <v>92.2</v>
      </c>
      <c r="H177" s="1024">
        <f>F177-G177</f>
        <v>-58.6</v>
      </c>
      <c r="I177" s="1024">
        <f>G177-F177</f>
        <v>58.6</v>
      </c>
      <c r="J177" s="1024">
        <f>E177-G177</f>
        <v>-64.858227848101265</v>
      </c>
      <c r="K177" s="1024">
        <f>G177-E177</f>
        <v>64.858227848101265</v>
      </c>
      <c r="L177" s="1024">
        <f>E177-F177</f>
        <v>-6.2582278481012672</v>
      </c>
      <c r="M177" s="1024">
        <f>F177-E177</f>
        <v>6.2582278481012672</v>
      </c>
      <c r="N177" s="92" t="str">
        <f>IF(AND((E177&gt;26),(E177&lt;=(206))),"Warm","Cool")</f>
        <v>Warm</v>
      </c>
      <c r="O177" s="92" t="str">
        <f>IF(IF(AND((E177&gt;26),(E177&lt;=(206))),"Warm","Cool")="Cool",IF((G177-F177)&gt;47.15,"여름","겨울"),IF((G177-F177)&gt;47.15,"봄","가을"))</f>
        <v>봄</v>
      </c>
      <c r="P177" s="92" t="str">
        <f>IF(IF(AND((E177&gt;26),(E177&lt;=(206))),"Warm","Cool")="Cool",IF(IF(IF(AND((E177&gt;26),(E177&lt;=(206))),"Warm","Cool")="Cool",IF((G177-F177)&gt;47.15,"여름","겨울"),IF((G177-F177)&gt;43.15,"봄","가을"))="여름",IF((G177-F177)&gt;60.8,"Light","Mute"),IF((G177-F177)&gt;23.58,"Bright","Deep")),IF(IF(IF(AND((E177&gt;26),(E177&lt;=(206))),"Warm","Cool")="Cool",IF((G177-F177)&gt;47.15,"여름","겨울"),IF((G177-F177)&gt;43.15,"봄","가을"))="봄",IF(F177&gt;32.47,"Bright","Light"),IF(F177&gt;32.47,"Deep","Mute")))</f>
        <v>Bright</v>
      </c>
    </row>
    <row r="178" spans="1:16" x14ac:dyDescent="0.4">
      <c r="A178" s="99" t="s">
        <v>255</v>
      </c>
      <c r="B178" s="99">
        <v>8</v>
      </c>
      <c r="C178" s="1555">
        <v>4.5</v>
      </c>
      <c r="D178" s="1140" t="s">
        <v>496</v>
      </c>
      <c r="E178" s="1520">
        <v>27.341772151898734</v>
      </c>
      <c r="F178" s="364">
        <v>33.6</v>
      </c>
      <c r="G178" s="364">
        <v>92.2</v>
      </c>
      <c r="H178" s="1024">
        <f>F178-G178</f>
        <v>-58.6</v>
      </c>
      <c r="I178" s="1024">
        <f>G178-F178</f>
        <v>58.6</v>
      </c>
      <c r="J178" s="1024">
        <f>E178-G178</f>
        <v>-64.858227848101265</v>
      </c>
      <c r="K178" s="1024">
        <f>G178-E178</f>
        <v>64.858227848101265</v>
      </c>
      <c r="L178" s="1024">
        <f>E178-F178</f>
        <v>-6.2582278481012672</v>
      </c>
      <c r="M178" s="1024">
        <f>F178-E178</f>
        <v>6.2582278481012672</v>
      </c>
      <c r="N178" s="92" t="str">
        <f>IF(AND((E178&gt;26),(E178&lt;=(206))),"Warm","Cool")</f>
        <v>Warm</v>
      </c>
      <c r="O178" s="92" t="str">
        <f>IF(IF(AND((E178&gt;26),(E178&lt;=(206))),"Warm","Cool")="Cool",IF((G178-F178)&gt;47.15,"여름","겨울"),IF((G178-F178)&gt;47.15,"봄","가을"))</f>
        <v>봄</v>
      </c>
      <c r="P178" s="92" t="str">
        <f>IF(IF(AND((E178&gt;26),(E178&lt;=(206))),"Warm","Cool")="Cool",IF(IF(IF(AND((E178&gt;26),(E178&lt;=(206))),"Warm","Cool")="Cool",IF((G178-F178)&gt;47.15,"여름","겨울"),IF((G178-F178)&gt;43.15,"봄","가을"))="여름",IF((G178-F178)&gt;60.8,"Light","Mute"),IF((G178-F178)&gt;23.58,"Bright","Deep")),IF(IF(IF(AND((E178&gt;26),(E178&lt;=(206))),"Warm","Cool")="Cool",IF((G178-F178)&gt;47.15,"여름","겨울"),IF((G178-F178)&gt;43.15,"봄","가을"))="봄",IF(F178&gt;32.47,"Bright","Light"),IF(F178&gt;32.47,"Deep","Mute")))</f>
        <v>Bright</v>
      </c>
    </row>
    <row r="179" spans="1:16" x14ac:dyDescent="0.4">
      <c r="A179" s="99" t="s">
        <v>255</v>
      </c>
      <c r="B179" s="99">
        <v>7.5</v>
      </c>
      <c r="C179" s="1555">
        <v>7.5</v>
      </c>
      <c r="D179" s="1145" t="s">
        <v>496</v>
      </c>
      <c r="E179" s="1548">
        <v>28.59375</v>
      </c>
      <c r="F179" s="207">
        <v>53.300000000000004</v>
      </c>
      <c r="G179" s="207">
        <v>94.1</v>
      </c>
      <c r="H179" s="1024">
        <f>F179-G179</f>
        <v>-40.79999999999999</v>
      </c>
      <c r="I179" s="1024">
        <f>G179-F179</f>
        <v>40.79999999999999</v>
      </c>
      <c r="J179" s="1024">
        <f>E179-G179</f>
        <v>-65.506249999999994</v>
      </c>
      <c r="K179" s="1024">
        <f>G179-E179</f>
        <v>65.506249999999994</v>
      </c>
      <c r="L179" s="1024">
        <f>E179-F179</f>
        <v>-24.706250000000004</v>
      </c>
      <c r="M179" s="1024">
        <f>F179-E179</f>
        <v>24.706250000000004</v>
      </c>
      <c r="N179" s="92" t="str">
        <f>IF(AND((E179&gt;26),(E179&lt;=(206))),"Warm","Cool")</f>
        <v>Warm</v>
      </c>
      <c r="O179" s="92" t="str">
        <f>IF(IF(AND((E179&gt;26),(E179&lt;=(206))),"Warm","Cool")="Cool",IF((G179-F179)&gt;47.15,"여름","겨울"),IF((G179-F179)&gt;47.15,"봄","가을"))</f>
        <v>가을</v>
      </c>
      <c r="P179" s="92" t="str">
        <f>IF(IF(AND((E179&gt;26),(E179&lt;=(206))),"Warm","Cool")="Cool",IF(IF(IF(AND((E179&gt;26),(E179&lt;=(206))),"Warm","Cool")="Cool",IF((G179-F179)&gt;47.15,"여름","겨울"),IF((G179-F179)&gt;43.15,"봄","가을"))="여름",IF((G179-F179)&gt;60.8,"Light","Mute"),IF((G179-F179)&gt;23.58,"Bright","Deep")),IF(IF(IF(AND((E179&gt;26),(E179&lt;=(206))),"Warm","Cool")="Cool",IF((G179-F179)&gt;47.15,"여름","겨울"),IF((G179-F179)&gt;43.15,"봄","가을"))="봄",IF(F179&gt;32.47,"Bright","Light"),IF(F179&gt;32.47,"Deep","Mute")))</f>
        <v>Deep</v>
      </c>
    </row>
    <row r="180" spans="1:16" x14ac:dyDescent="0.4">
      <c r="A180" s="99" t="s">
        <v>255</v>
      </c>
      <c r="B180" s="99">
        <v>1</v>
      </c>
      <c r="C180" s="1555">
        <v>9</v>
      </c>
      <c r="D180" s="1141" t="s">
        <v>496</v>
      </c>
      <c r="E180" s="1487">
        <v>26.666666666666668</v>
      </c>
      <c r="F180" s="143">
        <v>7.7</v>
      </c>
      <c r="G180" s="143">
        <v>92.2</v>
      </c>
      <c r="H180" s="1024">
        <f>F180-G180</f>
        <v>-84.5</v>
      </c>
      <c r="I180" s="1024">
        <f>G180-F180</f>
        <v>84.5</v>
      </c>
      <c r="J180" s="1024">
        <f>E180-G180</f>
        <v>-65.533333333333331</v>
      </c>
      <c r="K180" s="1024">
        <f>G180-E180</f>
        <v>65.533333333333331</v>
      </c>
      <c r="L180" s="1024">
        <f>E180-F180</f>
        <v>18.966666666666669</v>
      </c>
      <c r="M180" s="1024">
        <f>F180-E180</f>
        <v>-18.966666666666669</v>
      </c>
      <c r="N180" s="92" t="str">
        <f>IF(AND((E180&gt;26),(E180&lt;=(206))),"Warm","Cool")</f>
        <v>Warm</v>
      </c>
      <c r="O180" s="92" t="str">
        <f>IF(IF(AND((E180&gt;26),(E180&lt;=(206))),"Warm","Cool")="Cool",IF((G180-F180)&gt;47.15,"여름","겨울"),IF((G180-F180)&gt;47.15,"봄","가을"))</f>
        <v>봄</v>
      </c>
      <c r="P180" s="92" t="str">
        <f>IF(IF(AND((E180&gt;26),(E180&lt;=(206))),"Warm","Cool")="Cool",IF(IF(IF(AND((E180&gt;26),(E180&lt;=(206))),"Warm","Cool")="Cool",IF((G180-F180)&gt;47.15,"여름","겨울"),IF((G180-F180)&gt;43.15,"봄","가을"))="여름",IF((G180-F180)&gt;60.8,"Light","Mute"),IF((G180-F180)&gt;23.58,"Bright","Deep")),IF(IF(IF(AND((E180&gt;26),(E180&lt;=(206))),"Warm","Cool")="Cool",IF((G180-F180)&gt;47.15,"여름","겨울"),IF((G180-F180)&gt;43.15,"봄","가을"))="봄",IF(F180&gt;32.47,"Bright","Light"),IF(F180&gt;32.47,"Deep","Mute")))</f>
        <v>Light</v>
      </c>
    </row>
    <row r="181" spans="1:16" x14ac:dyDescent="0.4">
      <c r="A181" s="99" t="s">
        <v>255</v>
      </c>
      <c r="B181" s="99">
        <v>9</v>
      </c>
      <c r="C181" s="1555">
        <v>1</v>
      </c>
      <c r="D181" s="1141" t="s">
        <v>496</v>
      </c>
      <c r="E181" s="1487">
        <v>26.666666666666668</v>
      </c>
      <c r="F181" s="143">
        <v>7.7</v>
      </c>
      <c r="G181" s="143">
        <v>92.2</v>
      </c>
      <c r="H181" s="1024">
        <f>F181-G181</f>
        <v>-84.5</v>
      </c>
      <c r="I181" s="1024">
        <f>G181-F181</f>
        <v>84.5</v>
      </c>
      <c r="J181" s="1024">
        <f>E181-G181</f>
        <v>-65.533333333333331</v>
      </c>
      <c r="K181" s="1024">
        <f>G181-E181</f>
        <v>65.533333333333331</v>
      </c>
      <c r="L181" s="1024">
        <f>E181-F181</f>
        <v>18.966666666666669</v>
      </c>
      <c r="M181" s="1024">
        <f>F181-E181</f>
        <v>-18.966666666666669</v>
      </c>
      <c r="N181" s="92" t="str">
        <f>IF(AND((E181&gt;26),(E181&lt;=(206))),"Warm","Cool")</f>
        <v>Warm</v>
      </c>
      <c r="O181" s="92" t="str">
        <f>IF(IF(AND((E181&gt;26),(E181&lt;=(206))),"Warm","Cool")="Cool",IF((G181-F181)&gt;47.15,"여름","겨울"),IF((G181-F181)&gt;47.15,"봄","가을"))</f>
        <v>봄</v>
      </c>
      <c r="P181" s="92" t="str">
        <f>IF(IF(AND((E181&gt;26),(E181&lt;=(206))),"Warm","Cool")="Cool",IF(IF(IF(AND((E181&gt;26),(E181&lt;=(206))),"Warm","Cool")="Cool",IF((G181-F181)&gt;47.15,"여름","겨울"),IF((G181-F181)&gt;43.15,"봄","가을"))="여름",IF((G181-F181)&gt;60.8,"Light","Mute"),IF((G181-F181)&gt;23.58,"Bright","Deep")),IF(IF(IF(AND((E181&gt;26),(E181&lt;=(206))),"Warm","Cool")="Cool",IF((G181-F181)&gt;47.15,"여름","겨울"),IF((G181-F181)&gt;43.15,"봄","가을"))="봄",IF(F181&gt;32.47,"Bright","Light"),IF(F181&gt;32.47,"Deep","Mute")))</f>
        <v>Light</v>
      </c>
    </row>
    <row r="182" spans="1:16" x14ac:dyDescent="0.4">
      <c r="A182" s="99" t="s">
        <v>255</v>
      </c>
      <c r="B182" s="99">
        <v>3</v>
      </c>
      <c r="C182" s="1555">
        <v>8.5</v>
      </c>
      <c r="D182" s="1143" t="s">
        <v>496</v>
      </c>
      <c r="E182" s="1516">
        <v>27.272727272727273</v>
      </c>
      <c r="F182" s="305">
        <v>23.1</v>
      </c>
      <c r="G182" s="305">
        <v>93.300000000000011</v>
      </c>
      <c r="H182" s="1024">
        <f>F182-G182</f>
        <v>-70.200000000000017</v>
      </c>
      <c r="I182" s="1024">
        <f>G182-F182</f>
        <v>70.200000000000017</v>
      </c>
      <c r="J182" s="1024">
        <f>E182-G182</f>
        <v>-66.027272727272731</v>
      </c>
      <c r="K182" s="1024">
        <f>G182-E182</f>
        <v>66.027272727272731</v>
      </c>
      <c r="L182" s="1024">
        <f>E182-F182</f>
        <v>4.172727272727272</v>
      </c>
      <c r="M182" s="1024">
        <f>F182-E182</f>
        <v>-4.172727272727272</v>
      </c>
      <c r="N182" s="92" t="str">
        <f>IF(AND((E182&gt;26),(E182&lt;=(206))),"Warm","Cool")</f>
        <v>Warm</v>
      </c>
      <c r="O182" s="92" t="str">
        <f>IF(IF(AND((E182&gt;26),(E182&lt;=(206))),"Warm","Cool")="Cool",IF((G182-F182)&gt;47.15,"여름","겨울"),IF((G182-F182)&gt;47.15,"봄","가을"))</f>
        <v>봄</v>
      </c>
      <c r="P182" s="92" t="str">
        <f>IF(IF(AND((E182&gt;26),(E182&lt;=(206))),"Warm","Cool")="Cool",IF(IF(IF(AND((E182&gt;26),(E182&lt;=(206))),"Warm","Cool")="Cool",IF((G182-F182)&gt;47.15,"여름","겨울"),IF((G182-F182)&gt;43.15,"봄","가을"))="여름",IF((G182-F182)&gt;60.8,"Light","Mute"),IF((G182-F182)&gt;23.58,"Bright","Deep")),IF(IF(IF(AND((E182&gt;26),(E182&lt;=(206))),"Warm","Cool")="Cool",IF((G182-F182)&gt;47.15,"여름","겨울"),IF((G182-F182)&gt;43.15,"봄","가을"))="봄",IF(F182&gt;32.47,"Bright","Light"),IF(F182&gt;32.47,"Deep","Mute")))</f>
        <v>Light</v>
      </c>
    </row>
    <row r="183" spans="1:16" x14ac:dyDescent="0.4">
      <c r="A183" s="99" t="s">
        <v>255</v>
      </c>
      <c r="B183" s="99">
        <v>8.5</v>
      </c>
      <c r="C183" s="1555">
        <v>3</v>
      </c>
      <c r="D183" s="1143" t="s">
        <v>496</v>
      </c>
      <c r="E183" s="1516">
        <v>27.272727272727273</v>
      </c>
      <c r="F183" s="305">
        <v>23.1</v>
      </c>
      <c r="G183" s="305">
        <v>93.300000000000011</v>
      </c>
      <c r="H183" s="1024">
        <f>F183-G183</f>
        <v>-70.200000000000017</v>
      </c>
      <c r="I183" s="1024">
        <f>G183-F183</f>
        <v>70.200000000000017</v>
      </c>
      <c r="J183" s="1024">
        <f>E183-G183</f>
        <v>-66.027272727272731</v>
      </c>
      <c r="K183" s="1024">
        <f>G183-E183</f>
        <v>66.027272727272731</v>
      </c>
      <c r="L183" s="1024">
        <f>E183-F183</f>
        <v>4.172727272727272</v>
      </c>
      <c r="M183" s="1024">
        <f>F183-E183</f>
        <v>-4.172727272727272</v>
      </c>
      <c r="N183" s="92" t="str">
        <f>IF(AND((E183&gt;26),(E183&lt;=(206))),"Warm","Cool")</f>
        <v>Warm</v>
      </c>
      <c r="O183" s="92" t="str">
        <f>IF(IF(AND((E183&gt;26),(E183&lt;=(206))),"Warm","Cool")="Cool",IF((G183-F183)&gt;47.15,"여름","겨울"),IF((G183-F183)&gt;47.15,"봄","가을"))</f>
        <v>봄</v>
      </c>
      <c r="P183" s="92" t="str">
        <f>IF(IF(AND((E183&gt;26),(E183&lt;=(206))),"Warm","Cool")="Cool",IF(IF(IF(AND((E183&gt;26),(E183&lt;=(206))),"Warm","Cool")="Cool",IF((G183-F183)&gt;47.15,"여름","겨울"),IF((G183-F183)&gt;43.15,"봄","가을"))="여름",IF((G183-F183)&gt;60.8,"Light","Mute"),IF((G183-F183)&gt;23.58,"Bright","Deep")),IF(IF(IF(AND((E183&gt;26),(E183&lt;=(206))),"Warm","Cool")="Cool",IF((G183-F183)&gt;47.15,"여름","겨울"),IF((G183-F183)&gt;43.15,"봄","가을"))="봄",IF(F183&gt;32.47,"Bright","Light"),IF(F183&gt;32.47,"Deep","Mute")))</f>
        <v>Light</v>
      </c>
    </row>
    <row r="184" spans="1:16" x14ac:dyDescent="0.4">
      <c r="A184" s="99" t="s">
        <v>255</v>
      </c>
      <c r="B184" s="99">
        <v>5</v>
      </c>
      <c r="C184" s="1555">
        <v>8</v>
      </c>
      <c r="D184" s="1144" t="s">
        <v>496</v>
      </c>
      <c r="E184" s="1517">
        <v>27.272727272727273</v>
      </c>
      <c r="F184" s="346">
        <v>36.799999999999997</v>
      </c>
      <c r="G184" s="346">
        <v>93.7</v>
      </c>
      <c r="H184" s="1024">
        <f>F184-G184</f>
        <v>-56.900000000000006</v>
      </c>
      <c r="I184" s="1024">
        <f>G184-F184</f>
        <v>56.900000000000006</v>
      </c>
      <c r="J184" s="1024">
        <f>E184-G184</f>
        <v>-66.427272727272737</v>
      </c>
      <c r="K184" s="1024">
        <f>G184-E184</f>
        <v>66.427272727272737</v>
      </c>
      <c r="L184" s="1024">
        <f>E184-F184</f>
        <v>-9.5272727272727238</v>
      </c>
      <c r="M184" s="1024">
        <f>F184-E184</f>
        <v>9.5272727272727238</v>
      </c>
      <c r="N184" s="92" t="str">
        <f>IF(AND((E184&gt;26),(E184&lt;=(206))),"Warm","Cool")</f>
        <v>Warm</v>
      </c>
      <c r="O184" s="92" t="str">
        <f>IF(IF(AND((E184&gt;26),(E184&lt;=(206))),"Warm","Cool")="Cool",IF((G184-F184)&gt;47.15,"여름","겨울"),IF((G184-F184)&gt;47.15,"봄","가을"))</f>
        <v>봄</v>
      </c>
      <c r="P184" s="92" t="str">
        <f>IF(IF(AND((E184&gt;26),(E184&lt;=(206))),"Warm","Cool")="Cool",IF(IF(IF(AND((E184&gt;26),(E184&lt;=(206))),"Warm","Cool")="Cool",IF((G184-F184)&gt;47.15,"여름","겨울"),IF((G184-F184)&gt;43.15,"봄","가을"))="여름",IF((G184-F184)&gt;60.8,"Light","Mute"),IF((G184-F184)&gt;23.58,"Bright","Deep")),IF(IF(IF(AND((E184&gt;26),(E184&lt;=(206))),"Warm","Cool")="Cool",IF((G184-F184)&gt;47.15,"여름","겨울"),IF((G184-F184)&gt;43.15,"봄","가을"))="봄",IF(F184&gt;32.47,"Bright","Light"),IF(F184&gt;32.47,"Deep","Mute")))</f>
        <v>Bright</v>
      </c>
    </row>
    <row r="185" spans="1:16" x14ac:dyDescent="0.4">
      <c r="A185" s="99" t="s">
        <v>255</v>
      </c>
      <c r="B185" s="99">
        <v>8</v>
      </c>
      <c r="C185" s="1555">
        <v>5</v>
      </c>
      <c r="D185" s="1144" t="s">
        <v>496</v>
      </c>
      <c r="E185" s="1517">
        <v>27.272727272727273</v>
      </c>
      <c r="F185" s="346">
        <v>36.799999999999997</v>
      </c>
      <c r="G185" s="346">
        <v>93.7</v>
      </c>
      <c r="H185" s="1024">
        <f>F185-G185</f>
        <v>-56.900000000000006</v>
      </c>
      <c r="I185" s="1024">
        <f>G185-F185</f>
        <v>56.900000000000006</v>
      </c>
      <c r="J185" s="1024">
        <f>E185-G185</f>
        <v>-66.427272727272737</v>
      </c>
      <c r="K185" s="1024">
        <f>G185-E185</f>
        <v>66.427272727272737</v>
      </c>
      <c r="L185" s="1024">
        <f>E185-F185</f>
        <v>-9.5272727272727238</v>
      </c>
      <c r="M185" s="1024">
        <f>F185-E185</f>
        <v>9.5272727272727238</v>
      </c>
      <c r="N185" s="92" t="str">
        <f>IF(AND((E185&gt;26),(E185&lt;=(206))),"Warm","Cool")</f>
        <v>Warm</v>
      </c>
      <c r="O185" s="92" t="str">
        <f>IF(IF(AND((E185&gt;26),(E185&lt;=(206))),"Warm","Cool")="Cool",IF((G185-F185)&gt;47.15,"여름","겨울"),IF((G185-F185)&gt;47.15,"봄","가을"))</f>
        <v>봄</v>
      </c>
      <c r="P185" s="92" t="str">
        <f>IF(IF(AND((E185&gt;26),(E185&lt;=(206))),"Warm","Cool")="Cool",IF(IF(IF(AND((E185&gt;26),(E185&lt;=(206))),"Warm","Cool")="Cool",IF((G185-F185)&gt;47.15,"여름","겨울"),IF((G185-F185)&gt;43.15,"봄","가을"))="여름",IF((G185-F185)&gt;60.8,"Light","Mute"),IF((G185-F185)&gt;23.58,"Bright","Deep")),IF(IF(IF(AND((E185&gt;26),(E185&lt;=(206))),"Warm","Cool")="Cool",IF((G185-F185)&gt;47.15,"여름","겨울"),IF((G185-F185)&gt;43.15,"봄","가을"))="봄",IF(F185&gt;32.47,"Bright","Light"),IF(F185&gt;32.47,"Deep","Mute")))</f>
        <v>Bright</v>
      </c>
    </row>
    <row r="186" spans="1:16" x14ac:dyDescent="0.4">
      <c r="A186" s="99" t="s">
        <v>255</v>
      </c>
      <c r="B186" s="99">
        <v>7.5</v>
      </c>
      <c r="C186" s="1555">
        <v>8</v>
      </c>
      <c r="D186" s="1149" t="s">
        <v>496</v>
      </c>
      <c r="E186" s="1549">
        <v>28.676470588235293</v>
      </c>
      <c r="F186" s="175">
        <v>56.000000000000007</v>
      </c>
      <c r="G186" s="175">
        <v>95.3</v>
      </c>
      <c r="H186" s="1024">
        <f>F186-G186</f>
        <v>-39.29999999999999</v>
      </c>
      <c r="I186" s="1024">
        <f>G186-F186</f>
        <v>39.29999999999999</v>
      </c>
      <c r="J186" s="1024">
        <f>E186-G186</f>
        <v>-66.623529411764707</v>
      </c>
      <c r="K186" s="1024">
        <f>G186-E186</f>
        <v>66.623529411764707</v>
      </c>
      <c r="L186" s="1024">
        <f>E186-F186</f>
        <v>-27.323529411764714</v>
      </c>
      <c r="M186" s="1024">
        <f>F186-E186</f>
        <v>27.323529411764714</v>
      </c>
      <c r="N186" s="92" t="str">
        <f>IF(AND((E186&gt;26),(E186&lt;=(206))),"Warm","Cool")</f>
        <v>Warm</v>
      </c>
      <c r="O186" s="92" t="str">
        <f>IF(IF(AND((E186&gt;26),(E186&lt;=(206))),"Warm","Cool")="Cool",IF((G186-F186)&gt;47.15,"여름","겨울"),IF((G186-F186)&gt;47.15,"봄","가을"))</f>
        <v>가을</v>
      </c>
      <c r="P186" s="92" t="str">
        <f>IF(IF(AND((E186&gt;26),(E186&lt;=(206))),"Warm","Cool")="Cool",IF(IF(IF(AND((E186&gt;26),(E186&lt;=(206))),"Warm","Cool")="Cool",IF((G186-F186)&gt;47.15,"여름","겨울"),IF((G186-F186)&gt;43.15,"봄","가을"))="여름",IF((G186-F186)&gt;60.8,"Light","Mute"),IF((G186-F186)&gt;23.58,"Bright","Deep")),IF(IF(IF(AND((E186&gt;26),(E186&lt;=(206))),"Warm","Cool")="Cool",IF((G186-F186)&gt;47.15,"여름","겨울"),IF((G186-F186)&gt;43.15,"봄","가을"))="봄",IF(F186&gt;32.47,"Bright","Light"),IF(F186&gt;32.47,"Deep","Mute")))</f>
        <v>Deep</v>
      </c>
    </row>
    <row r="187" spans="1:16" x14ac:dyDescent="0.4">
      <c r="A187" s="99" t="s">
        <v>255</v>
      </c>
      <c r="B187" s="99">
        <v>7.5</v>
      </c>
      <c r="C187" s="1555">
        <v>8.5</v>
      </c>
      <c r="D187" s="1151" t="s">
        <v>496</v>
      </c>
      <c r="E187" s="1550">
        <v>28.95104895104895</v>
      </c>
      <c r="F187" s="170">
        <v>58.4</v>
      </c>
      <c r="G187" s="170">
        <v>96.1</v>
      </c>
      <c r="H187" s="1024">
        <f>F187-G187</f>
        <v>-37.699999999999996</v>
      </c>
      <c r="I187" s="1024">
        <f>G187-F187</f>
        <v>37.699999999999996</v>
      </c>
      <c r="J187" s="1024">
        <f>E187-G187</f>
        <v>-67.148951048951048</v>
      </c>
      <c r="K187" s="1024">
        <f>G187-E187</f>
        <v>67.148951048951048</v>
      </c>
      <c r="L187" s="1024">
        <f>E187-F187</f>
        <v>-29.448951048951049</v>
      </c>
      <c r="M187" s="1024">
        <f>F187-E187</f>
        <v>29.448951048951049</v>
      </c>
      <c r="N187" s="92" t="str">
        <f>IF(AND((E187&gt;26),(E187&lt;=(206))),"Warm","Cool")</f>
        <v>Warm</v>
      </c>
      <c r="O187" s="92" t="str">
        <f>IF(IF(AND((E187&gt;26),(E187&lt;=(206))),"Warm","Cool")="Cool",IF((G187-F187)&gt;47.15,"여름","겨울"),IF((G187-F187)&gt;47.15,"봄","가을"))</f>
        <v>가을</v>
      </c>
      <c r="P187" s="92" t="str">
        <f>IF(IF(AND((E187&gt;26),(E187&lt;=(206))),"Warm","Cool")="Cool",IF(IF(IF(AND((E187&gt;26),(E187&lt;=(206))),"Warm","Cool")="Cool",IF((G187-F187)&gt;47.15,"여름","겨울"),IF((G187-F187)&gt;43.15,"봄","가을"))="여름",IF((G187-F187)&gt;60.8,"Light","Mute"),IF((G187-F187)&gt;23.58,"Bright","Deep")),IF(IF(IF(AND((E187&gt;26),(E187&lt;=(206))),"Warm","Cool")="Cool",IF((G187-F187)&gt;47.15,"여름","겨울"),IF((G187-F187)&gt;43.15,"봄","가을"))="봄",IF(F187&gt;32.47,"Bright","Light"),IF(F187&gt;32.47,"Deep","Mute")))</f>
        <v>Deep</v>
      </c>
    </row>
    <row r="188" spans="1:16" x14ac:dyDescent="0.4">
      <c r="A188" s="99" t="s">
        <v>255</v>
      </c>
      <c r="B188" s="99">
        <v>3.5</v>
      </c>
      <c r="C188" s="1555">
        <v>8.5</v>
      </c>
      <c r="D188" s="1148" t="s">
        <v>496</v>
      </c>
      <c r="E188" s="1532">
        <v>27.692307692307693</v>
      </c>
      <c r="F188" s="337">
        <v>26.900000000000002</v>
      </c>
      <c r="G188" s="337">
        <v>94.899999999999991</v>
      </c>
      <c r="H188" s="1024">
        <f>F188-G188</f>
        <v>-67.999999999999986</v>
      </c>
      <c r="I188" s="1024">
        <f>G188-F188</f>
        <v>67.999999999999986</v>
      </c>
      <c r="J188" s="1024">
        <f>E188-G188</f>
        <v>-67.207692307692298</v>
      </c>
      <c r="K188" s="1024">
        <f>G188-E188</f>
        <v>67.207692307692298</v>
      </c>
      <c r="L188" s="1024">
        <f>E188-F188</f>
        <v>0.79230769230769127</v>
      </c>
      <c r="M188" s="1024">
        <f>F188-E188</f>
        <v>-0.79230769230769127</v>
      </c>
      <c r="N188" s="92" t="str">
        <f>IF(AND((E188&gt;26),(E188&lt;=(206))),"Warm","Cool")</f>
        <v>Warm</v>
      </c>
      <c r="O188" s="92" t="str">
        <f>IF(IF(AND((E188&gt;26),(E188&lt;=(206))),"Warm","Cool")="Cool",IF((G188-F188)&gt;47.15,"여름","겨울"),IF((G188-F188)&gt;47.15,"봄","가을"))</f>
        <v>봄</v>
      </c>
      <c r="P188" s="92" t="str">
        <f>IF(IF(AND((E188&gt;26),(E188&lt;=(206))),"Warm","Cool")="Cool",IF(IF(IF(AND((E188&gt;26),(E188&lt;=(206))),"Warm","Cool")="Cool",IF((G188-F188)&gt;47.15,"여름","겨울"),IF((G188-F188)&gt;43.15,"봄","가을"))="여름",IF((G188-F188)&gt;60.8,"Light","Mute"),IF((G188-F188)&gt;23.58,"Bright","Deep")),IF(IF(IF(AND((E188&gt;26),(E188&lt;=(206))),"Warm","Cool")="Cool",IF((G188-F188)&gt;47.15,"여름","겨울"),IF((G188-F188)&gt;43.15,"봄","가을"))="봄",IF(F188&gt;32.47,"Bright","Light"),IF(F188&gt;32.47,"Deep","Mute")))</f>
        <v>Light</v>
      </c>
    </row>
    <row r="189" spans="1:16" x14ac:dyDescent="0.4">
      <c r="A189" s="99" t="s">
        <v>255</v>
      </c>
      <c r="B189" s="99">
        <v>8.5</v>
      </c>
      <c r="C189" s="1555">
        <v>3.5</v>
      </c>
      <c r="D189" s="1148" t="s">
        <v>496</v>
      </c>
      <c r="E189" s="1532">
        <v>27.692307692307693</v>
      </c>
      <c r="F189" s="337">
        <v>26.900000000000002</v>
      </c>
      <c r="G189" s="337">
        <v>94.899999999999991</v>
      </c>
      <c r="H189" s="1024">
        <f>F189-G189</f>
        <v>-67.999999999999986</v>
      </c>
      <c r="I189" s="1024">
        <f>G189-F189</f>
        <v>67.999999999999986</v>
      </c>
      <c r="J189" s="1024">
        <f>E189-G189</f>
        <v>-67.207692307692298</v>
      </c>
      <c r="K189" s="1024">
        <f>G189-E189</f>
        <v>67.207692307692298</v>
      </c>
      <c r="L189" s="1024">
        <f>E189-F189</f>
        <v>0.79230769230769127</v>
      </c>
      <c r="M189" s="1024">
        <f>F189-E189</f>
        <v>-0.79230769230769127</v>
      </c>
      <c r="N189" s="92" t="str">
        <f>IF(AND((E189&gt;26),(E189&lt;=(206))),"Warm","Cool")</f>
        <v>Warm</v>
      </c>
      <c r="O189" s="92" t="str">
        <f>IF(IF(AND((E189&gt;26),(E189&lt;=(206))),"Warm","Cool")="Cool",IF((G189-F189)&gt;47.15,"여름","겨울"),IF((G189-F189)&gt;47.15,"봄","가을"))</f>
        <v>봄</v>
      </c>
      <c r="P189" s="92" t="str">
        <f>IF(IF(AND((E189&gt;26),(E189&lt;=(206))),"Warm","Cool")="Cool",IF(IF(IF(AND((E189&gt;26),(E189&lt;=(206))),"Warm","Cool")="Cool",IF((G189-F189)&gt;47.15,"여름","겨울"),IF((G189-F189)&gt;43.15,"봄","가을"))="여름",IF((G189-F189)&gt;60.8,"Light","Mute"),IF((G189-F189)&gt;23.58,"Bright","Deep")),IF(IF(IF(AND((E189&gt;26),(E189&lt;=(206))),"Warm","Cool")="Cool",IF((G189-F189)&gt;47.15,"여름","겨울"),IF((G189-F189)&gt;43.15,"봄","가을"))="봄",IF(F189&gt;32.47,"Bright","Light"),IF(F189&gt;32.47,"Deep","Mute")))</f>
        <v>Light</v>
      </c>
    </row>
    <row r="190" spans="1:16" x14ac:dyDescent="0.4">
      <c r="A190" s="99" t="s">
        <v>255</v>
      </c>
      <c r="B190" s="99">
        <v>2</v>
      </c>
      <c r="C190" s="1555">
        <v>9</v>
      </c>
      <c r="D190" s="1150" t="s">
        <v>496</v>
      </c>
      <c r="E190" s="1545">
        <v>28.421052631578949</v>
      </c>
      <c r="F190" s="234">
        <v>15.6</v>
      </c>
      <c r="G190" s="234">
        <v>95.7</v>
      </c>
      <c r="H190" s="1024">
        <f>F190-G190</f>
        <v>-80.100000000000009</v>
      </c>
      <c r="I190" s="1024">
        <f>G190-F190</f>
        <v>80.100000000000009</v>
      </c>
      <c r="J190" s="1024">
        <f>E190-G190</f>
        <v>-67.278947368421058</v>
      </c>
      <c r="K190" s="1024">
        <f>G190-E190</f>
        <v>67.278947368421058</v>
      </c>
      <c r="L190" s="1024">
        <f>E190-F190</f>
        <v>12.821052631578949</v>
      </c>
      <c r="M190" s="1024">
        <f>F190-E190</f>
        <v>-12.821052631578949</v>
      </c>
      <c r="N190" s="92" t="str">
        <f>IF(AND((E190&gt;26),(E190&lt;=(206))),"Warm","Cool")</f>
        <v>Warm</v>
      </c>
      <c r="O190" s="92" t="str">
        <f>IF(IF(AND((E190&gt;26),(E190&lt;=(206))),"Warm","Cool")="Cool",IF((G190-F190)&gt;47.15,"여름","겨울"),IF((G190-F190)&gt;47.15,"봄","가을"))</f>
        <v>봄</v>
      </c>
      <c r="P190" s="92" t="str">
        <f>IF(IF(AND((E190&gt;26),(E190&lt;=(206))),"Warm","Cool")="Cool",IF(IF(IF(AND((E190&gt;26),(E190&lt;=(206))),"Warm","Cool")="Cool",IF((G190-F190)&gt;47.15,"여름","겨울"),IF((G190-F190)&gt;43.15,"봄","가을"))="여름",IF((G190-F190)&gt;60.8,"Light","Mute"),IF((G190-F190)&gt;23.58,"Bright","Deep")),IF(IF(IF(AND((E190&gt;26),(E190&lt;=(206))),"Warm","Cool")="Cool",IF((G190-F190)&gt;47.15,"여름","겨울"),IF((G190-F190)&gt;43.15,"봄","가을"))="봄",IF(F190&gt;32.47,"Bright","Light"),IF(F190&gt;32.47,"Deep","Mute")))</f>
        <v>Light</v>
      </c>
    </row>
    <row r="191" spans="1:16" x14ac:dyDescent="0.4">
      <c r="A191" s="99" t="s">
        <v>255</v>
      </c>
      <c r="B191" s="99">
        <v>9</v>
      </c>
      <c r="C191" s="1555">
        <v>2</v>
      </c>
      <c r="D191" s="1150" t="s">
        <v>496</v>
      </c>
      <c r="E191" s="1545">
        <v>28.421052631578949</v>
      </c>
      <c r="F191" s="234">
        <v>15.6</v>
      </c>
      <c r="G191" s="234">
        <v>95.7</v>
      </c>
      <c r="H191" s="1024">
        <f>F191-G191</f>
        <v>-80.100000000000009</v>
      </c>
      <c r="I191" s="1024">
        <f>G191-F191</f>
        <v>80.100000000000009</v>
      </c>
      <c r="J191" s="1024">
        <f>E191-G191</f>
        <v>-67.278947368421058</v>
      </c>
      <c r="K191" s="1024">
        <f>G191-E191</f>
        <v>67.278947368421058</v>
      </c>
      <c r="L191" s="1024">
        <f>E191-F191</f>
        <v>12.821052631578949</v>
      </c>
      <c r="M191" s="1024">
        <f>F191-E191</f>
        <v>-12.821052631578949</v>
      </c>
      <c r="N191" s="92" t="str">
        <f>IF(AND((E191&gt;26),(E191&lt;=(206))),"Warm","Cool")</f>
        <v>Warm</v>
      </c>
      <c r="O191" s="92" t="str">
        <f>IF(IF(AND((E191&gt;26),(E191&lt;=(206))),"Warm","Cool")="Cool",IF((G191-F191)&gt;47.15,"여름","겨울"),IF((G191-F191)&gt;47.15,"봄","가을"))</f>
        <v>봄</v>
      </c>
      <c r="P191" s="92" t="str">
        <f>IF(IF(AND((E191&gt;26),(E191&lt;=(206))),"Warm","Cool")="Cool",IF(IF(IF(AND((E191&gt;26),(E191&lt;=(206))),"Warm","Cool")="Cool",IF((G191-F191)&gt;47.15,"여름","겨울"),IF((G191-F191)&gt;43.15,"봄","가을"))="여름",IF((G191-F191)&gt;60.8,"Light","Mute"),IF((G191-F191)&gt;23.58,"Bright","Deep")),IF(IF(IF(AND((E191&gt;26),(E191&lt;=(206))),"Warm","Cool")="Cool",IF((G191-F191)&gt;47.15,"여름","겨울"),IF((G191-F191)&gt;43.15,"봄","가을"))="봄",IF(F191&gt;32.47,"Bright","Light"),IF(F191&gt;32.47,"Deep","Mute")))</f>
        <v>Light</v>
      </c>
    </row>
    <row r="192" spans="1:16" x14ac:dyDescent="0.4">
      <c r="A192" s="99" t="s">
        <v>255</v>
      </c>
      <c r="B192" s="99">
        <v>5.5</v>
      </c>
      <c r="C192" s="1555">
        <v>8</v>
      </c>
      <c r="D192" s="1147" t="s">
        <v>496</v>
      </c>
      <c r="E192" s="1528">
        <v>27.5</v>
      </c>
      <c r="F192" s="323">
        <v>39.700000000000003</v>
      </c>
      <c r="G192" s="323">
        <v>94.899999999999991</v>
      </c>
      <c r="H192" s="1024">
        <f>F192-G192</f>
        <v>-55.199999999999989</v>
      </c>
      <c r="I192" s="1024">
        <f>G192-F192</f>
        <v>55.199999999999989</v>
      </c>
      <c r="J192" s="1024">
        <f>E192-G192</f>
        <v>-67.399999999999991</v>
      </c>
      <c r="K192" s="1024">
        <f>G192-E192</f>
        <v>67.399999999999991</v>
      </c>
      <c r="L192" s="1024">
        <f>E192-F192</f>
        <v>-12.200000000000003</v>
      </c>
      <c r="M192" s="1024">
        <f>F192-E192</f>
        <v>12.200000000000003</v>
      </c>
      <c r="N192" s="92" t="str">
        <f>IF(AND((E192&gt;26),(E192&lt;=(206))),"Warm","Cool")</f>
        <v>Warm</v>
      </c>
      <c r="O192" s="92" t="str">
        <f>IF(IF(AND((E192&gt;26),(E192&lt;=(206))),"Warm","Cool")="Cool",IF((G192-F192)&gt;47.15,"여름","겨울"),IF((G192-F192)&gt;47.15,"봄","가을"))</f>
        <v>봄</v>
      </c>
      <c r="P192" s="92" t="str">
        <f>IF(IF(AND((E192&gt;26),(E192&lt;=(206))),"Warm","Cool")="Cool",IF(IF(IF(AND((E192&gt;26),(E192&lt;=(206))),"Warm","Cool")="Cool",IF((G192-F192)&gt;47.15,"여름","겨울"),IF((G192-F192)&gt;43.15,"봄","가을"))="여름",IF((G192-F192)&gt;60.8,"Light","Mute"),IF((G192-F192)&gt;23.58,"Bright","Deep")),IF(IF(IF(AND((E192&gt;26),(E192&lt;=(206))),"Warm","Cool")="Cool",IF((G192-F192)&gt;47.15,"여름","겨울"),IF((G192-F192)&gt;43.15,"봄","가을"))="봄",IF(F192&gt;32.47,"Bright","Light"),IF(F192&gt;32.47,"Deep","Mute")))</f>
        <v>Bright</v>
      </c>
    </row>
    <row r="193" spans="1:16" x14ac:dyDescent="0.4">
      <c r="A193" s="99" t="s">
        <v>255</v>
      </c>
      <c r="B193" s="99">
        <v>8</v>
      </c>
      <c r="C193" s="1555">
        <v>5.5</v>
      </c>
      <c r="D193" s="1147" t="s">
        <v>496</v>
      </c>
      <c r="E193" s="1528">
        <v>27.5</v>
      </c>
      <c r="F193" s="323">
        <v>39.700000000000003</v>
      </c>
      <c r="G193" s="323">
        <v>94.899999999999991</v>
      </c>
      <c r="H193" s="1024">
        <f>F193-G193</f>
        <v>-55.199999999999989</v>
      </c>
      <c r="I193" s="1024">
        <f>G193-F193</f>
        <v>55.199999999999989</v>
      </c>
      <c r="J193" s="1024">
        <f>E193-G193</f>
        <v>-67.399999999999991</v>
      </c>
      <c r="K193" s="1024">
        <f>G193-E193</f>
        <v>67.399999999999991</v>
      </c>
      <c r="L193" s="1024">
        <f>E193-F193</f>
        <v>-12.200000000000003</v>
      </c>
      <c r="M193" s="1024">
        <f>F193-E193</f>
        <v>12.200000000000003</v>
      </c>
      <c r="N193" s="92" t="str">
        <f>IF(AND((E193&gt;26),(E193&lt;=(206))),"Warm","Cool")</f>
        <v>Warm</v>
      </c>
      <c r="O193" s="92" t="str">
        <f>IF(IF(AND((E193&gt;26),(E193&lt;=(206))),"Warm","Cool")="Cool",IF((G193-F193)&gt;47.15,"여름","겨울"),IF((G193-F193)&gt;47.15,"봄","가을"))</f>
        <v>봄</v>
      </c>
      <c r="P193" s="92" t="str">
        <f>IF(IF(AND((E193&gt;26),(E193&lt;=(206))),"Warm","Cool")="Cool",IF(IF(IF(AND((E193&gt;26),(E193&lt;=(206))),"Warm","Cool")="Cool",IF((G193-F193)&gt;47.15,"여름","겨울"),IF((G193-F193)&gt;43.15,"봄","가을"))="여름",IF((G193-F193)&gt;60.8,"Light","Mute"),IF((G193-F193)&gt;23.58,"Bright","Deep")),IF(IF(IF(AND((E193&gt;26),(E193&lt;=(206))),"Warm","Cool")="Cool",IF((G193-F193)&gt;47.15,"여름","겨울"),IF((G193-F193)&gt;43.15,"봄","가을"))="봄",IF(F193&gt;32.47,"Bright","Light"),IF(F193&gt;32.47,"Deep","Mute")))</f>
        <v>Bright</v>
      </c>
    </row>
    <row r="194" spans="1:16" x14ac:dyDescent="0.4">
      <c r="A194" s="99" t="s">
        <v>255</v>
      </c>
      <c r="B194" s="99">
        <v>7.5</v>
      </c>
      <c r="C194" s="1555">
        <v>9</v>
      </c>
      <c r="D194" s="1153" t="s">
        <v>496</v>
      </c>
      <c r="E194" s="1561">
        <v>29.403973509933774</v>
      </c>
      <c r="F194" s="144">
        <v>61.1</v>
      </c>
      <c r="G194" s="144">
        <v>96.899999999999991</v>
      </c>
      <c r="H194" s="1024">
        <f>F194-G194</f>
        <v>-35.79999999999999</v>
      </c>
      <c r="I194" s="1024">
        <f>G194-F194</f>
        <v>35.79999999999999</v>
      </c>
      <c r="J194" s="1024">
        <f>E194-G194</f>
        <v>-67.496026490066214</v>
      </c>
      <c r="K194" s="1024">
        <f>G194-E194</f>
        <v>67.496026490066214</v>
      </c>
      <c r="L194" s="1024">
        <f>E194-F194</f>
        <v>-31.696026490066227</v>
      </c>
      <c r="M194" s="1024">
        <f>F194-E194</f>
        <v>31.696026490066227</v>
      </c>
      <c r="N194" s="92" t="str">
        <f>IF(AND((E194&gt;26),(E194&lt;=(206))),"Warm","Cool")</f>
        <v>Warm</v>
      </c>
      <c r="O194" s="92" t="str">
        <f>IF(IF(AND((E194&gt;26),(E194&lt;=(206))),"Warm","Cool")="Cool",IF((G194-F194)&gt;47.15,"여름","겨울"),IF((G194-F194)&gt;47.15,"봄","가을"))</f>
        <v>가을</v>
      </c>
      <c r="P194" s="92" t="str">
        <f>IF(IF(AND((E194&gt;26),(E194&lt;=(206))),"Warm","Cool")="Cool",IF(IF(IF(AND((E194&gt;26),(E194&lt;=(206))),"Warm","Cool")="Cool",IF((G194-F194)&gt;47.15,"여름","겨울"),IF((G194-F194)&gt;43.15,"봄","가을"))="여름",IF((G194-F194)&gt;60.8,"Light","Mute"),IF((G194-F194)&gt;23.58,"Bright","Deep")),IF(IF(IF(AND((E194&gt;26),(E194&lt;=(206))),"Warm","Cool")="Cool",IF((G194-F194)&gt;47.15,"여름","겨울"),IF((G194-F194)&gt;43.15,"봄","가을"))="봄",IF(F194&gt;32.47,"Bright","Light"),IF(F194&gt;32.47,"Deep","Mute")))</f>
        <v>Deep</v>
      </c>
    </row>
    <row r="195" spans="1:16" x14ac:dyDescent="0.4">
      <c r="A195" s="99" t="s">
        <v>255</v>
      </c>
      <c r="B195" s="99">
        <v>6</v>
      </c>
      <c r="C195" s="1555">
        <v>8</v>
      </c>
      <c r="D195" s="1152" t="s">
        <v>496</v>
      </c>
      <c r="E195" s="1534">
        <v>27.692307692307693</v>
      </c>
      <c r="F195" s="306">
        <v>42.4</v>
      </c>
      <c r="G195" s="306">
        <v>96.1</v>
      </c>
      <c r="H195" s="1024">
        <f>F195-G195</f>
        <v>-53.699999999999996</v>
      </c>
      <c r="I195" s="1024">
        <f>G195-F195</f>
        <v>53.699999999999996</v>
      </c>
      <c r="J195" s="1024">
        <f>E195-G195</f>
        <v>-68.407692307692301</v>
      </c>
      <c r="K195" s="1024">
        <f>G195-E195</f>
        <v>68.407692307692301</v>
      </c>
      <c r="L195" s="1024">
        <f>E195-F195</f>
        <v>-14.707692307692305</v>
      </c>
      <c r="M195" s="1024">
        <f>F195-E195</f>
        <v>14.707692307692305</v>
      </c>
      <c r="N195" s="92" t="str">
        <f>IF(AND((E195&gt;26),(E195&lt;=(206))),"Warm","Cool")</f>
        <v>Warm</v>
      </c>
      <c r="O195" s="92" t="str">
        <f>IF(IF(AND((E195&gt;26),(E195&lt;=(206))),"Warm","Cool")="Cool",IF((G195-F195)&gt;47.15,"여름","겨울"),IF((G195-F195)&gt;47.15,"봄","가을"))</f>
        <v>봄</v>
      </c>
      <c r="P195" s="92" t="str">
        <f>IF(IF(AND((E195&gt;26),(E195&lt;=(206))),"Warm","Cool")="Cool",IF(IF(IF(AND((E195&gt;26),(E195&lt;=(206))),"Warm","Cool")="Cool",IF((G195-F195)&gt;47.15,"여름","겨울"),IF((G195-F195)&gt;43.15,"봄","가을"))="여름",IF((G195-F195)&gt;60.8,"Light","Mute"),IF((G195-F195)&gt;23.58,"Bright","Deep")),IF(IF(IF(AND((E195&gt;26),(E195&lt;=(206))),"Warm","Cool")="Cool",IF((G195-F195)&gt;47.15,"여름","겨울"),IF((G195-F195)&gt;43.15,"봄","가을"))="봄",IF(F195&gt;32.47,"Bright","Light"),IF(F195&gt;32.47,"Deep","Mute")))</f>
        <v>Bright</v>
      </c>
    </row>
    <row r="196" spans="1:16" x14ac:dyDescent="0.4">
      <c r="A196" s="99" t="s">
        <v>255</v>
      </c>
      <c r="B196" s="99">
        <v>8</v>
      </c>
      <c r="C196" s="1555">
        <v>6</v>
      </c>
      <c r="D196" s="1152" t="s">
        <v>496</v>
      </c>
      <c r="E196" s="1534">
        <v>27.692307692307693</v>
      </c>
      <c r="F196" s="306">
        <v>42.4</v>
      </c>
      <c r="G196" s="306">
        <v>96.1</v>
      </c>
      <c r="H196" s="1024">
        <f>F196-G196</f>
        <v>-53.699999999999996</v>
      </c>
      <c r="I196" s="1024">
        <f>G196-F196</f>
        <v>53.699999999999996</v>
      </c>
      <c r="J196" s="1024">
        <f>E196-G196</f>
        <v>-68.407692307692301</v>
      </c>
      <c r="K196" s="1024">
        <f>G196-E196</f>
        <v>68.407692307692301</v>
      </c>
      <c r="L196" s="1024">
        <f>E196-F196</f>
        <v>-14.707692307692305</v>
      </c>
      <c r="M196" s="1024">
        <f>F196-E196</f>
        <v>14.707692307692305</v>
      </c>
      <c r="N196" s="92" t="str">
        <f>IF(AND((E196&gt;26),(E196&lt;=(206))),"Warm","Cool")</f>
        <v>Warm</v>
      </c>
      <c r="O196" s="92" t="str">
        <f>IF(IF(AND((E196&gt;26),(E196&lt;=(206))),"Warm","Cool")="Cool",IF((G196-F196)&gt;47.15,"여름","겨울"),IF((G196-F196)&gt;47.15,"봄","가을"))</f>
        <v>봄</v>
      </c>
      <c r="P196" s="92" t="str">
        <f>IF(IF(AND((E196&gt;26),(E196&lt;=(206))),"Warm","Cool")="Cool",IF(IF(IF(AND((E196&gt;26),(E196&lt;=(206))),"Warm","Cool")="Cool",IF((G196-F196)&gt;47.15,"여름","겨울"),IF((G196-F196)&gt;43.15,"봄","가을"))="여름",IF((G196-F196)&gt;60.8,"Light","Mute"),IF((G196-F196)&gt;23.58,"Bright","Deep")),IF(IF(IF(AND((E196&gt;26),(E196&lt;=(206))),"Warm","Cool")="Cool",IF((G196-F196)&gt;47.15,"여름","겨울"),IF((G196-F196)&gt;43.15,"봄","가을"))="봄",IF(F196&gt;32.47,"Bright","Light"),IF(F196&gt;32.47,"Deep","Mute")))</f>
        <v>Bright</v>
      </c>
    </row>
    <row r="197" spans="1:16" x14ac:dyDescent="0.4">
      <c r="A197" s="99" t="s">
        <v>255</v>
      </c>
      <c r="B197" s="99">
        <v>6.5</v>
      </c>
      <c r="C197" s="1555">
        <v>8</v>
      </c>
      <c r="D197" s="1155" t="s">
        <v>496</v>
      </c>
      <c r="E197" s="1541">
        <v>28.141592920353983</v>
      </c>
      <c r="F197" s="282">
        <v>45.6</v>
      </c>
      <c r="G197" s="282">
        <v>97.3</v>
      </c>
      <c r="H197" s="1024">
        <f>F197-G197</f>
        <v>-51.699999999999996</v>
      </c>
      <c r="I197" s="1024">
        <f>G197-F197</f>
        <v>51.699999999999996</v>
      </c>
      <c r="J197" s="1024">
        <f>E197-G197</f>
        <v>-69.158407079646011</v>
      </c>
      <c r="K197" s="1024">
        <f>G197-E197</f>
        <v>69.158407079646011</v>
      </c>
      <c r="L197" s="1024">
        <f>E197-F197</f>
        <v>-17.458407079646019</v>
      </c>
      <c r="M197" s="1024">
        <f>F197-E197</f>
        <v>17.458407079646019</v>
      </c>
      <c r="N197" s="92" t="str">
        <f>IF(AND((E197&gt;26),(E197&lt;=(206))),"Warm","Cool")</f>
        <v>Warm</v>
      </c>
      <c r="O197" s="92" t="str">
        <f>IF(IF(AND((E197&gt;26),(E197&lt;=(206))),"Warm","Cool")="Cool",IF((G197-F197)&gt;47.15,"여름","겨울"),IF((G197-F197)&gt;47.15,"봄","가을"))</f>
        <v>봄</v>
      </c>
      <c r="P197" s="92" t="str">
        <f>IF(IF(AND((E197&gt;26),(E197&lt;=(206))),"Warm","Cool")="Cool",IF(IF(IF(AND((E197&gt;26),(E197&lt;=(206))),"Warm","Cool")="Cool",IF((G197-F197)&gt;47.15,"여름","겨울"),IF((G197-F197)&gt;43.15,"봄","가을"))="여름",IF((G197-F197)&gt;60.8,"Light","Mute"),IF((G197-F197)&gt;23.58,"Bright","Deep")),IF(IF(IF(AND((E197&gt;26),(E197&lt;=(206))),"Warm","Cool")="Cool",IF((G197-F197)&gt;47.15,"여름","겨울"),IF((G197-F197)&gt;43.15,"봄","가을"))="봄",IF(F197&gt;32.47,"Bright","Light"),IF(F197&gt;32.47,"Deep","Mute")))</f>
        <v>Bright</v>
      </c>
    </row>
    <row r="198" spans="1:16" x14ac:dyDescent="0.4">
      <c r="A198" s="99" t="s">
        <v>255</v>
      </c>
      <c r="B198" s="99">
        <v>8</v>
      </c>
      <c r="C198" s="1555">
        <v>6.5</v>
      </c>
      <c r="D198" s="1155" t="s">
        <v>496</v>
      </c>
      <c r="E198" s="1541">
        <v>28.141592920353983</v>
      </c>
      <c r="F198" s="282">
        <v>45.6</v>
      </c>
      <c r="G198" s="282">
        <v>97.3</v>
      </c>
      <c r="H198" s="1024">
        <f>F198-G198</f>
        <v>-51.699999999999996</v>
      </c>
      <c r="I198" s="1024">
        <f>G198-F198</f>
        <v>51.699999999999996</v>
      </c>
      <c r="J198" s="1024">
        <f>E198-G198</f>
        <v>-69.158407079646011</v>
      </c>
      <c r="K198" s="1024">
        <f>G198-E198</f>
        <v>69.158407079646011</v>
      </c>
      <c r="L198" s="1024">
        <f>E198-F198</f>
        <v>-17.458407079646019</v>
      </c>
      <c r="M198" s="1024">
        <f>F198-E198</f>
        <v>17.458407079646019</v>
      </c>
      <c r="N198" s="92" t="str">
        <f>IF(AND((E198&gt;26),(E198&lt;=(206))),"Warm","Cool")</f>
        <v>Warm</v>
      </c>
      <c r="O198" s="92" t="str">
        <f>IF(IF(AND((E198&gt;26),(E198&lt;=(206))),"Warm","Cool")="Cool",IF((G198-F198)&gt;47.15,"여름","겨울"),IF((G198-F198)&gt;47.15,"봄","가을"))</f>
        <v>봄</v>
      </c>
      <c r="P198" s="92" t="str">
        <f>IF(IF(AND((E198&gt;26),(E198&lt;=(206))),"Warm","Cool")="Cool",IF(IF(IF(AND((E198&gt;26),(E198&lt;=(206))),"Warm","Cool")="Cool",IF((G198-F198)&gt;47.15,"여름","겨울"),IF((G198-F198)&gt;43.15,"봄","가을"))="여름",IF((G198-F198)&gt;60.8,"Light","Mute"),IF((G198-F198)&gt;23.58,"Bright","Deep")),IF(IF(IF(AND((E198&gt;26),(E198&lt;=(206))),"Warm","Cool")="Cool",IF((G198-F198)&gt;47.15,"여름","겨울"),IF((G198-F198)&gt;43.15,"봄","가을"))="봄",IF(F198&gt;32.47,"Bright","Light"),IF(F198&gt;32.47,"Deep","Mute")))</f>
        <v>Bright</v>
      </c>
    </row>
    <row r="199" spans="1:16" x14ac:dyDescent="0.4">
      <c r="A199" s="99" t="s">
        <v>255</v>
      </c>
      <c r="B199" s="99">
        <v>4</v>
      </c>
      <c r="C199" s="1555">
        <v>8.5</v>
      </c>
      <c r="D199" s="1154" t="s">
        <v>496</v>
      </c>
      <c r="E199" s="1514">
        <v>27.2</v>
      </c>
      <c r="F199" s="363">
        <v>30.4</v>
      </c>
      <c r="G199" s="363">
        <v>96.899999999999991</v>
      </c>
      <c r="H199" s="1024">
        <f>F199-G199</f>
        <v>-66.5</v>
      </c>
      <c r="I199" s="1024">
        <f>G199-F199</f>
        <v>66.5</v>
      </c>
      <c r="J199" s="1024">
        <f>E199-G199</f>
        <v>-69.699999999999989</v>
      </c>
      <c r="K199" s="1024">
        <f>G199-E199</f>
        <v>69.699999999999989</v>
      </c>
      <c r="L199" s="1024">
        <f>E199-F199</f>
        <v>-3.1999999999999993</v>
      </c>
      <c r="M199" s="1024">
        <f>F199-E199</f>
        <v>3.1999999999999993</v>
      </c>
      <c r="N199" s="92" t="str">
        <f>IF(AND((E199&gt;26),(E199&lt;=(206))),"Warm","Cool")</f>
        <v>Warm</v>
      </c>
      <c r="O199" s="92" t="str">
        <f>IF(IF(AND((E199&gt;26),(E199&lt;=(206))),"Warm","Cool")="Cool",IF((G199-F199)&gt;47.15,"여름","겨울"),IF((G199-F199)&gt;47.15,"봄","가을"))</f>
        <v>봄</v>
      </c>
      <c r="P199" s="92" t="str">
        <f>IF(IF(AND((E199&gt;26),(E199&lt;=(206))),"Warm","Cool")="Cool",IF(IF(IF(AND((E199&gt;26),(E199&lt;=(206))),"Warm","Cool")="Cool",IF((G199-F199)&gt;47.15,"여름","겨울"),IF((G199-F199)&gt;43.15,"봄","가을"))="여름",IF((G199-F199)&gt;60.8,"Light","Mute"),IF((G199-F199)&gt;23.58,"Bright","Deep")),IF(IF(IF(AND((E199&gt;26),(E199&lt;=(206))),"Warm","Cool")="Cool",IF((G199-F199)&gt;47.15,"여름","겨울"),IF((G199-F199)&gt;43.15,"봄","가을"))="봄",IF(F199&gt;32.47,"Bright","Light"),IF(F199&gt;32.47,"Deep","Mute")))</f>
        <v>Light</v>
      </c>
    </row>
    <row r="200" spans="1:16" x14ac:dyDescent="0.4">
      <c r="A200" s="426" t="s">
        <v>255</v>
      </c>
      <c r="B200" s="426">
        <v>8.5</v>
      </c>
      <c r="C200" s="1556">
        <v>4</v>
      </c>
      <c r="D200" s="1154" t="s">
        <v>496</v>
      </c>
      <c r="E200" s="1565">
        <v>27.2</v>
      </c>
      <c r="F200" s="1566">
        <v>30.4</v>
      </c>
      <c r="G200" s="1566">
        <v>96.899999999999991</v>
      </c>
      <c r="H200" s="1024">
        <f>F200-G200</f>
        <v>-66.5</v>
      </c>
      <c r="I200" s="1024">
        <f>G200-F200</f>
        <v>66.5</v>
      </c>
      <c r="J200" s="1024">
        <f>E200-G200</f>
        <v>-69.699999999999989</v>
      </c>
      <c r="K200" s="1024">
        <f>G200-E200</f>
        <v>69.699999999999989</v>
      </c>
      <c r="L200" s="1024">
        <f>E200-F200</f>
        <v>-3.1999999999999993</v>
      </c>
      <c r="M200" s="1024">
        <f>F200-E200</f>
        <v>3.1999999999999993</v>
      </c>
      <c r="N200" s="92" t="str">
        <f>IF(AND((E200&gt;26),(E200&lt;=(206))),"Warm","Cool")</f>
        <v>Warm</v>
      </c>
      <c r="O200" s="92" t="str">
        <f>IF(IF(AND((E200&gt;26),(E200&lt;=(206))),"Warm","Cool")="Cool",IF((G200-F200)&gt;47.15,"여름","겨울"),IF((G200-F200)&gt;47.15,"봄","가을"))</f>
        <v>봄</v>
      </c>
      <c r="P200" s="92" t="str">
        <f>IF(IF(AND((E200&gt;26),(E200&lt;=(206))),"Warm","Cool")="Cool",IF(IF(IF(AND((E200&gt;26),(E200&lt;=(206))),"Warm","Cool")="Cool",IF((G200-F200)&gt;47.15,"여름","겨울"),IF((G200-F200)&gt;43.15,"봄","가을"))="여름",IF((G200-F200)&gt;60.8,"Light","Mute"),IF((G200-F200)&gt;23.58,"Bright","Deep")),IF(IF(IF(AND((E200&gt;26),(E200&lt;=(206))),"Warm","Cool")="Cool",IF((G200-F200)&gt;47.15,"여름","겨울"),IF((G200-F200)&gt;43.15,"봄","가을"))="봄",IF(F200&gt;32.47,"Bright","Light"),IF(F200&gt;32.47,"Deep","Mute")))</f>
        <v>Light</v>
      </c>
    </row>
    <row r="201" spans="1:16" x14ac:dyDescent="0.4">
      <c r="A201" s="99" t="s">
        <v>255</v>
      </c>
      <c r="B201" s="99">
        <v>7</v>
      </c>
      <c r="C201" s="1555">
        <v>8</v>
      </c>
      <c r="D201" s="1159" t="s">
        <v>496</v>
      </c>
      <c r="E201" s="1546">
        <v>28.524590163934427</v>
      </c>
      <c r="F201" s="254">
        <v>48.6</v>
      </c>
      <c r="G201" s="254">
        <v>98.4</v>
      </c>
      <c r="H201" s="1024">
        <f>F201-G201</f>
        <v>-49.800000000000004</v>
      </c>
      <c r="I201" s="1024">
        <f>G201-F201</f>
        <v>49.800000000000004</v>
      </c>
      <c r="J201" s="1024">
        <f>E201-G201</f>
        <v>-69.875409836065586</v>
      </c>
      <c r="K201" s="1024">
        <f>G201-E201</f>
        <v>69.875409836065586</v>
      </c>
      <c r="L201" s="1024">
        <f>E201-F201</f>
        <v>-20.075409836065575</v>
      </c>
      <c r="M201" s="1024">
        <f>F201-E201</f>
        <v>20.075409836065575</v>
      </c>
      <c r="N201" s="92" t="str">
        <f>IF(AND((E201&gt;26),(E201&lt;=(206))),"Warm","Cool")</f>
        <v>Warm</v>
      </c>
      <c r="O201" s="92" t="str">
        <f>IF(IF(AND((E201&gt;26),(E201&lt;=(206))),"Warm","Cool")="Cool",IF((G201-F201)&gt;47.15,"여름","겨울"),IF((G201-F201)&gt;47.15,"봄","가을"))</f>
        <v>봄</v>
      </c>
      <c r="P201" s="92" t="str">
        <f>IF(IF(AND((E201&gt;26),(E201&lt;=(206))),"Warm","Cool")="Cool",IF(IF(IF(AND((E201&gt;26),(E201&lt;=(206))),"Warm","Cool")="Cool",IF((G201-F201)&gt;47.15,"여름","겨울"),IF((G201-F201)&gt;43.15,"봄","가을"))="여름",IF((G201-F201)&gt;60.8,"Light","Mute"),IF((G201-F201)&gt;23.58,"Bright","Deep")),IF(IF(IF(AND((E201&gt;26),(E201&lt;=(206))),"Warm","Cool")="Cool",IF((G201-F201)&gt;47.15,"여름","겨울"),IF((G201-F201)&gt;43.15,"봄","가을"))="봄",IF(F201&gt;32.47,"Bright","Light"),IF(F201&gt;32.47,"Deep","Mute")))</f>
        <v>Bright</v>
      </c>
    </row>
    <row r="202" spans="1:16" x14ac:dyDescent="0.4">
      <c r="A202" s="99" t="s">
        <v>255</v>
      </c>
      <c r="B202" s="99">
        <v>8</v>
      </c>
      <c r="C202" s="1555">
        <v>7</v>
      </c>
      <c r="D202" s="1159" t="s">
        <v>496</v>
      </c>
      <c r="E202" s="1546">
        <v>28.524590163934427</v>
      </c>
      <c r="F202" s="254">
        <v>48.6</v>
      </c>
      <c r="G202" s="254">
        <v>98.4</v>
      </c>
      <c r="H202" s="1024">
        <f>F202-G202</f>
        <v>-49.800000000000004</v>
      </c>
      <c r="I202" s="1024">
        <f>G202-F202</f>
        <v>49.800000000000004</v>
      </c>
      <c r="J202" s="1024">
        <f>E202-G202</f>
        <v>-69.875409836065586</v>
      </c>
      <c r="K202" s="1024">
        <f>G202-E202</f>
        <v>69.875409836065586</v>
      </c>
      <c r="L202" s="1024">
        <f>E202-F202</f>
        <v>-20.075409836065575</v>
      </c>
      <c r="M202" s="1024">
        <f>F202-E202</f>
        <v>20.075409836065575</v>
      </c>
      <c r="N202" s="92" t="str">
        <f>IF(AND((E202&gt;26),(E202&lt;=(206))),"Warm","Cool")</f>
        <v>Warm</v>
      </c>
      <c r="O202" s="92" t="str">
        <f>IF(IF(AND((E202&gt;26),(E202&lt;=(206))),"Warm","Cool")="Cool",IF((G202-F202)&gt;47.15,"여름","겨울"),IF((G202-F202)&gt;47.15,"봄","가을"))</f>
        <v>봄</v>
      </c>
      <c r="P202" s="92" t="str">
        <f>IF(IF(AND((E202&gt;26),(E202&lt;=(206))),"Warm","Cool")="Cool",IF(IF(IF(AND((E202&gt;26),(E202&lt;=(206))),"Warm","Cool")="Cool",IF((G202-F202)&gt;47.15,"여름","겨울"),IF((G202-F202)&gt;43.15,"봄","가을"))="여름",IF((G202-F202)&gt;60.8,"Light","Mute"),IF((G202-F202)&gt;23.58,"Bright","Deep")),IF(IF(IF(AND((E202&gt;26),(E202&lt;=(206))),"Warm","Cool")="Cool",IF((G202-F202)&gt;47.15,"여름","겨울"),IF((G202-F202)&gt;43.15,"봄","가을"))="봄",IF(F202&gt;32.47,"Bright","Light"),IF(F202&gt;32.47,"Deep","Mute")))</f>
        <v>Bright</v>
      </c>
    </row>
    <row r="203" spans="1:16" x14ac:dyDescent="0.4">
      <c r="A203" s="99" t="s">
        <v>255</v>
      </c>
      <c r="B203" s="99">
        <v>2.5</v>
      </c>
      <c r="C203" s="1555">
        <v>9</v>
      </c>
      <c r="D203" s="1156" t="s">
        <v>496</v>
      </c>
      <c r="E203" s="1498">
        <v>26.808510638297872</v>
      </c>
      <c r="F203" s="272">
        <v>19</v>
      </c>
      <c r="G203" s="272">
        <v>97.3</v>
      </c>
      <c r="H203" s="1024">
        <f>F203-G203</f>
        <v>-78.3</v>
      </c>
      <c r="I203" s="1024">
        <f>G203-F203</f>
        <v>78.3</v>
      </c>
      <c r="J203" s="1024">
        <f>E203-G203</f>
        <v>-70.491489361702122</v>
      </c>
      <c r="K203" s="1024">
        <f>G203-E203</f>
        <v>70.491489361702122</v>
      </c>
      <c r="L203" s="1024">
        <f>E203-F203</f>
        <v>7.8085106382978715</v>
      </c>
      <c r="M203" s="1024">
        <f>F203-E203</f>
        <v>-7.8085106382978715</v>
      </c>
      <c r="N203" s="92" t="str">
        <f>IF(AND((E203&gt;26),(E203&lt;=(206))),"Warm","Cool")</f>
        <v>Warm</v>
      </c>
      <c r="O203" s="92" t="str">
        <f>IF(IF(AND((E203&gt;26),(E203&lt;=(206))),"Warm","Cool")="Cool",IF((G203-F203)&gt;47.15,"여름","겨울"),IF((G203-F203)&gt;47.15,"봄","가을"))</f>
        <v>봄</v>
      </c>
      <c r="P203" s="92" t="str">
        <f>IF(IF(AND((E203&gt;26),(E203&lt;=(206))),"Warm","Cool")="Cool",IF(IF(IF(AND((E203&gt;26),(E203&lt;=(206))),"Warm","Cool")="Cool",IF((G203-F203)&gt;47.15,"여름","겨울"),IF((G203-F203)&gt;43.15,"봄","가을"))="여름",IF((G203-F203)&gt;60.8,"Light","Mute"),IF((G203-F203)&gt;23.58,"Bright","Deep")),IF(IF(IF(AND((E203&gt;26),(E203&lt;=(206))),"Warm","Cool")="Cool",IF((G203-F203)&gt;47.15,"여름","겨울"),IF((G203-F203)&gt;43.15,"봄","가을"))="봄",IF(F203&gt;32.47,"Bright","Light"),IF(F203&gt;32.47,"Deep","Mute")))</f>
        <v>Light</v>
      </c>
    </row>
    <row r="204" spans="1:16" x14ac:dyDescent="0.4">
      <c r="A204" s="99" t="s">
        <v>255</v>
      </c>
      <c r="B204" s="99">
        <v>9</v>
      </c>
      <c r="C204" s="1555">
        <v>2.5</v>
      </c>
      <c r="D204" s="1156" t="s">
        <v>496</v>
      </c>
      <c r="E204" s="1498">
        <v>26.808510638297872</v>
      </c>
      <c r="F204" s="272">
        <v>19</v>
      </c>
      <c r="G204" s="272">
        <v>97.3</v>
      </c>
      <c r="H204" s="1024">
        <f>F204-G204</f>
        <v>-78.3</v>
      </c>
      <c r="I204" s="1024">
        <f>G204-F204</f>
        <v>78.3</v>
      </c>
      <c r="J204" s="1024">
        <f>E204-G204</f>
        <v>-70.491489361702122</v>
      </c>
      <c r="K204" s="1024">
        <f>G204-E204</f>
        <v>70.491489361702122</v>
      </c>
      <c r="L204" s="1024">
        <f>E204-F204</f>
        <v>7.8085106382978715</v>
      </c>
      <c r="M204" s="1024">
        <f>F204-E204</f>
        <v>-7.8085106382978715</v>
      </c>
      <c r="N204" s="92" t="str">
        <f>IF(AND((E204&gt;26),(E204&lt;=(206))),"Warm","Cool")</f>
        <v>Warm</v>
      </c>
      <c r="O204" s="92" t="str">
        <f>IF(IF(AND((E204&gt;26),(E204&lt;=(206))),"Warm","Cool")="Cool",IF((G204-F204)&gt;47.15,"여름","겨울"),IF((G204-F204)&gt;47.15,"봄","가을"))</f>
        <v>봄</v>
      </c>
      <c r="P204" s="92" t="str">
        <f>IF(IF(AND((E204&gt;26),(E204&lt;=(206))),"Warm","Cool")="Cool",IF(IF(IF(AND((E204&gt;26),(E204&lt;=(206))),"Warm","Cool")="Cool",IF((G204-F204)&gt;47.15,"여름","겨울"),IF((G204-F204)&gt;43.15,"봄","가을"))="여름",IF((G204-F204)&gt;60.8,"Light","Mute"),IF((G204-F204)&gt;23.58,"Bright","Deep")),IF(IF(IF(AND((E204&gt;26),(E204&lt;=(206))),"Warm","Cool")="Cool",IF((G204-F204)&gt;47.15,"여름","겨울"),IF((G204-F204)&gt;43.15,"봄","가을"))="봄",IF(F204&gt;32.47,"Bright","Light"),IF(F204&gt;32.47,"Deep","Mute")))</f>
        <v>Light</v>
      </c>
    </row>
    <row r="205" spans="1:16" x14ac:dyDescent="0.4">
      <c r="A205" s="99" t="s">
        <v>255</v>
      </c>
      <c r="B205" s="99">
        <v>4.5</v>
      </c>
      <c r="C205" s="1555">
        <v>8.5</v>
      </c>
      <c r="D205" s="1157" t="s">
        <v>496</v>
      </c>
      <c r="E205" s="1524">
        <v>27.46987951807229</v>
      </c>
      <c r="F205" s="368">
        <v>33.200000000000003</v>
      </c>
      <c r="G205" s="368">
        <v>98</v>
      </c>
      <c r="H205" s="1024">
        <f>F205-G205</f>
        <v>-64.8</v>
      </c>
      <c r="I205" s="1024">
        <f>G205-F205</f>
        <v>64.8</v>
      </c>
      <c r="J205" s="1024">
        <f>E205-G205</f>
        <v>-70.53012048192771</v>
      </c>
      <c r="K205" s="1024">
        <f>G205-E205</f>
        <v>70.53012048192771</v>
      </c>
      <c r="L205" s="1024">
        <f>E205-F205</f>
        <v>-5.7301204819277132</v>
      </c>
      <c r="M205" s="1024">
        <f>F205-E205</f>
        <v>5.7301204819277132</v>
      </c>
      <c r="N205" s="92" t="str">
        <f>IF(AND((E205&gt;26),(E205&lt;=(206))),"Warm","Cool")</f>
        <v>Warm</v>
      </c>
      <c r="O205" s="92" t="str">
        <f>IF(IF(AND((E205&gt;26),(E205&lt;=(206))),"Warm","Cool")="Cool",IF((G205-F205)&gt;47.15,"여름","겨울"),IF((G205-F205)&gt;47.15,"봄","가을"))</f>
        <v>봄</v>
      </c>
      <c r="P205" s="92" t="str">
        <f>IF(IF(AND((E205&gt;26),(E205&lt;=(206))),"Warm","Cool")="Cool",IF(IF(IF(AND((E205&gt;26),(E205&lt;=(206))),"Warm","Cool")="Cool",IF((G205-F205)&gt;47.15,"여름","겨울"),IF((G205-F205)&gt;43.15,"봄","가을"))="여름",IF((G205-F205)&gt;60.8,"Light","Mute"),IF((G205-F205)&gt;23.58,"Bright","Deep")),IF(IF(IF(AND((E205&gt;26),(E205&lt;=(206))),"Warm","Cool")="Cool",IF((G205-F205)&gt;47.15,"여름","겨울"),IF((G205-F205)&gt;43.15,"봄","가을"))="봄",IF(F205&gt;32.47,"Bright","Light"),IF(F205&gt;32.47,"Deep","Mute")))</f>
        <v>Bright</v>
      </c>
    </row>
    <row r="206" spans="1:16" x14ac:dyDescent="0.4">
      <c r="A206" s="99" t="s">
        <v>255</v>
      </c>
      <c r="B206" s="99">
        <v>8.5</v>
      </c>
      <c r="C206" s="1555">
        <v>4.5</v>
      </c>
      <c r="D206" s="1157" t="s">
        <v>496</v>
      </c>
      <c r="E206" s="1524">
        <v>27.46987951807229</v>
      </c>
      <c r="F206" s="368">
        <v>33.200000000000003</v>
      </c>
      <c r="G206" s="368">
        <v>98</v>
      </c>
      <c r="H206" s="1024">
        <f>F206-G206</f>
        <v>-64.8</v>
      </c>
      <c r="I206" s="1024">
        <f>G206-F206</f>
        <v>64.8</v>
      </c>
      <c r="J206" s="1024">
        <f>E206-G206</f>
        <v>-70.53012048192771</v>
      </c>
      <c r="K206" s="1024">
        <f>G206-E206</f>
        <v>70.53012048192771</v>
      </c>
      <c r="L206" s="1024">
        <f>E206-F206</f>
        <v>-5.7301204819277132</v>
      </c>
      <c r="M206" s="1024">
        <f>F206-E206</f>
        <v>5.7301204819277132</v>
      </c>
      <c r="N206" s="92" t="str">
        <f>IF(AND((E206&gt;26),(E206&lt;=(206))),"Warm","Cool")</f>
        <v>Warm</v>
      </c>
      <c r="O206" s="92" t="str">
        <f>IF(IF(AND((E206&gt;26),(E206&lt;=(206))),"Warm","Cool")="Cool",IF((G206-F206)&gt;47.15,"여름","겨울"),IF((G206-F206)&gt;47.15,"봄","가을"))</f>
        <v>봄</v>
      </c>
      <c r="P206" s="92" t="str">
        <f>IF(IF(AND((E206&gt;26),(E206&lt;=(206))),"Warm","Cool")="Cool",IF(IF(IF(AND((E206&gt;26),(E206&lt;=(206))),"Warm","Cool")="Cool",IF((G206-F206)&gt;47.15,"여름","겨울"),IF((G206-F206)&gt;43.15,"봄","가을"))="여름",IF((G206-F206)&gt;60.8,"Light","Mute"),IF((G206-F206)&gt;23.58,"Bright","Deep")),IF(IF(IF(AND((E206&gt;26),(E206&lt;=(206))),"Warm","Cool")="Cool",IF((G206-F206)&gt;47.15,"여름","겨울"),IF((G206-F206)&gt;43.15,"봄","가을"))="봄",IF(F206&gt;32.47,"Bright","Light"),IF(F206&gt;32.47,"Deep","Mute")))</f>
        <v>Bright</v>
      </c>
    </row>
    <row r="207" spans="1:16" x14ac:dyDescent="0.4">
      <c r="A207" s="99" t="s">
        <v>255</v>
      </c>
      <c r="B207" s="99">
        <v>1</v>
      </c>
      <c r="C207" s="1555">
        <v>9.5</v>
      </c>
      <c r="D207" s="1158" t="s">
        <v>496</v>
      </c>
      <c r="E207" s="1507">
        <v>27</v>
      </c>
      <c r="F207" s="147">
        <v>8</v>
      </c>
      <c r="G207" s="147">
        <v>98</v>
      </c>
      <c r="H207" s="1024">
        <f>F207-G207</f>
        <v>-90</v>
      </c>
      <c r="I207" s="1024">
        <f>G207-F207</f>
        <v>90</v>
      </c>
      <c r="J207" s="1024">
        <f>E207-G207</f>
        <v>-71</v>
      </c>
      <c r="K207" s="1024">
        <f>G207-E207</f>
        <v>71</v>
      </c>
      <c r="L207" s="1024">
        <f>E207-F207</f>
        <v>19</v>
      </c>
      <c r="M207" s="1024">
        <f>F207-E207</f>
        <v>-19</v>
      </c>
      <c r="N207" s="92" t="str">
        <f>IF(AND((E207&gt;26),(E207&lt;=(206))),"Warm","Cool")</f>
        <v>Warm</v>
      </c>
      <c r="O207" s="92" t="str">
        <f>IF(IF(AND((E207&gt;26),(E207&lt;=(206))),"Warm","Cool")="Cool",IF((G207-F207)&gt;47.15,"여름","겨울"),IF((G207-F207)&gt;47.15,"봄","가을"))</f>
        <v>봄</v>
      </c>
      <c r="P207" s="92" t="str">
        <f>IF(IF(AND((E207&gt;26),(E207&lt;=(206))),"Warm","Cool")="Cool",IF(IF(IF(AND((E207&gt;26),(E207&lt;=(206))),"Warm","Cool")="Cool",IF((G207-F207)&gt;47.15,"여름","겨울"),IF((G207-F207)&gt;43.15,"봄","가을"))="여름",IF((G207-F207)&gt;60.8,"Light","Mute"),IF((G207-F207)&gt;23.58,"Bright","Deep")),IF(IF(IF(AND((E207&gt;26),(E207&lt;=(206))),"Warm","Cool")="Cool",IF((G207-F207)&gt;47.15,"여름","겨울"),IF((G207-F207)&gt;43.15,"봄","가을"))="봄",IF(F207&gt;32.47,"Bright","Light"),IF(F207&gt;32.47,"Deep","Mute")))</f>
        <v>Light</v>
      </c>
    </row>
    <row r="208" spans="1:16" x14ac:dyDescent="0.4">
      <c r="A208" s="99" t="s">
        <v>255</v>
      </c>
      <c r="B208" s="99">
        <v>9.5</v>
      </c>
      <c r="C208" s="1555">
        <v>1</v>
      </c>
      <c r="D208" s="1158" t="s">
        <v>496</v>
      </c>
      <c r="E208" s="1507">
        <v>27</v>
      </c>
      <c r="F208" s="147">
        <v>8</v>
      </c>
      <c r="G208" s="147">
        <v>98</v>
      </c>
      <c r="H208" s="1024">
        <f>F208-G208</f>
        <v>-90</v>
      </c>
      <c r="I208" s="1024">
        <f>G208-F208</f>
        <v>90</v>
      </c>
      <c r="J208" s="1024">
        <f>E208-G208</f>
        <v>-71</v>
      </c>
      <c r="K208" s="1024">
        <f>G208-E208</f>
        <v>71</v>
      </c>
      <c r="L208" s="1024">
        <f>E208-F208</f>
        <v>19</v>
      </c>
      <c r="M208" s="1024">
        <f>F208-E208</f>
        <v>-19</v>
      </c>
      <c r="N208" s="92" t="str">
        <f>IF(AND((E208&gt;26),(E208&lt;=(206))),"Warm","Cool")</f>
        <v>Warm</v>
      </c>
      <c r="O208" s="92" t="str">
        <f>IF(IF(AND((E208&gt;26),(E208&lt;=(206))),"Warm","Cool")="Cool",IF((G208-F208)&gt;47.15,"여름","겨울"),IF((G208-F208)&gt;47.15,"봄","가을"))</f>
        <v>봄</v>
      </c>
      <c r="P208" s="92" t="str">
        <f>IF(IF(AND((E208&gt;26),(E208&lt;=(206))),"Warm","Cool")="Cool",IF(IF(IF(AND((E208&gt;26),(E208&lt;=(206))),"Warm","Cool")="Cool",IF((G208-F208)&gt;47.15,"여름","겨울"),IF((G208-F208)&gt;43.15,"봄","가을"))="여름",IF((G208-F208)&gt;60.8,"Light","Mute"),IF((G208-F208)&gt;23.58,"Bright","Deep")),IF(IF(IF(AND((E208&gt;26),(E208&lt;=(206))),"Warm","Cool")="Cool",IF((G208-F208)&gt;47.15,"여름","겨울"),IF((G208-F208)&gt;43.15,"봄","가을"))="봄",IF(F208&gt;32.47,"Bright","Light"),IF(F208&gt;32.47,"Deep","Mute")))</f>
        <v>Light</v>
      </c>
    </row>
    <row r="209" spans="1:16" x14ac:dyDescent="0.4">
      <c r="A209" s="99" t="s">
        <v>255</v>
      </c>
      <c r="B209" s="99">
        <v>5</v>
      </c>
      <c r="C209" s="1555">
        <v>8.5</v>
      </c>
      <c r="D209" s="1160" t="s">
        <v>496</v>
      </c>
      <c r="E209" s="1533">
        <v>27.692307692307693</v>
      </c>
      <c r="F209" s="354">
        <v>36</v>
      </c>
      <c r="G209" s="354">
        <v>99.2</v>
      </c>
      <c r="H209" s="1024">
        <f>F209-G209</f>
        <v>-63.2</v>
      </c>
      <c r="I209" s="1024">
        <f>G209-F209</f>
        <v>63.2</v>
      </c>
      <c r="J209" s="1024">
        <f>E209-G209</f>
        <v>-71.507692307692309</v>
      </c>
      <c r="K209" s="1024">
        <f>G209-E209</f>
        <v>71.507692307692309</v>
      </c>
      <c r="L209" s="1024">
        <f>E209-F209</f>
        <v>-8.3076923076923066</v>
      </c>
      <c r="M209" s="1024">
        <f>F209-E209</f>
        <v>8.3076923076923066</v>
      </c>
      <c r="N209" s="92" t="str">
        <f>IF(AND((E209&gt;26),(E209&lt;=(206))),"Warm","Cool")</f>
        <v>Warm</v>
      </c>
      <c r="O209" s="92" t="str">
        <f>IF(IF(AND((E209&gt;26),(E209&lt;=(206))),"Warm","Cool")="Cool",IF((G209-F209)&gt;47.15,"여름","겨울"),IF((G209-F209)&gt;47.15,"봄","가을"))</f>
        <v>봄</v>
      </c>
      <c r="P209" s="92" t="str">
        <f>IF(IF(AND((E209&gt;26),(E209&lt;=(206))),"Warm","Cool")="Cool",IF(IF(IF(AND((E209&gt;26),(E209&lt;=(206))),"Warm","Cool")="Cool",IF((G209-F209)&gt;47.15,"여름","겨울"),IF((G209-F209)&gt;43.15,"봄","가을"))="여름",IF((G209-F209)&gt;60.8,"Light","Mute"),IF((G209-F209)&gt;23.58,"Bright","Deep")),IF(IF(IF(AND((E209&gt;26),(E209&lt;=(206))),"Warm","Cool")="Cool",IF((G209-F209)&gt;47.15,"여름","겨울"),IF((G209-F209)&gt;43.15,"봄","가을"))="봄",IF(F209&gt;32.47,"Bright","Light"),IF(F209&gt;32.47,"Deep","Mute")))</f>
        <v>Bright</v>
      </c>
    </row>
    <row r="210" spans="1:16" x14ac:dyDescent="0.4">
      <c r="A210" s="99" t="s">
        <v>255</v>
      </c>
      <c r="B210" s="99">
        <v>8.5</v>
      </c>
      <c r="C210" s="1555">
        <v>5</v>
      </c>
      <c r="D210" s="1160" t="s">
        <v>496</v>
      </c>
      <c r="E210" s="1533">
        <v>27.692307692307693</v>
      </c>
      <c r="F210" s="354">
        <v>36</v>
      </c>
      <c r="G210" s="354">
        <v>99.2</v>
      </c>
      <c r="H210" s="1024">
        <f>F210-G210</f>
        <v>-63.2</v>
      </c>
      <c r="I210" s="1024">
        <f>G210-F210</f>
        <v>63.2</v>
      </c>
      <c r="J210" s="1024">
        <f>E210-G210</f>
        <v>-71.507692307692309</v>
      </c>
      <c r="K210" s="1024">
        <f>G210-E210</f>
        <v>71.507692307692309</v>
      </c>
      <c r="L210" s="1024">
        <f>E210-F210</f>
        <v>-8.3076923076923066</v>
      </c>
      <c r="M210" s="1024">
        <f>F210-E210</f>
        <v>8.3076923076923066</v>
      </c>
      <c r="N210" s="92" t="str">
        <f>IF(AND((E210&gt;26),(E210&lt;=(206))),"Warm","Cool")</f>
        <v>Warm</v>
      </c>
      <c r="O210" s="92" t="str">
        <f>IF(IF(AND((E210&gt;26),(E210&lt;=(206))),"Warm","Cool")="Cool",IF((G210-F210)&gt;47.15,"여름","겨울"),IF((G210-F210)&gt;47.15,"봄","가을"))</f>
        <v>봄</v>
      </c>
      <c r="P210" s="92" t="str">
        <f>IF(IF(AND((E210&gt;26),(E210&lt;=(206))),"Warm","Cool")="Cool",IF(IF(IF(AND((E210&gt;26),(E210&lt;=(206))),"Warm","Cool")="Cool",IF((G210-F210)&gt;47.15,"여름","겨울"),IF((G210-F210)&gt;43.15,"봄","가을"))="여름",IF((G210-F210)&gt;60.8,"Light","Mute"),IF((G210-F210)&gt;23.58,"Bright","Deep")),IF(IF(IF(AND((E210&gt;26),(E210&lt;=(206))),"Warm","Cool")="Cool",IF((G210-F210)&gt;47.15,"여름","겨울"),IF((G210-F210)&gt;43.15,"봄","가을"))="봄",IF(F210&gt;32.47,"Bright","Light"),IF(F210&gt;32.47,"Deep","Mute")))</f>
        <v>Bright</v>
      </c>
    </row>
    <row r="211" spans="1:16" x14ac:dyDescent="0.4">
      <c r="A211" s="99" t="s">
        <v>255</v>
      </c>
      <c r="B211" s="99">
        <v>8</v>
      </c>
      <c r="C211" s="1555">
        <v>7.5</v>
      </c>
      <c r="D211" s="1163" t="s">
        <v>496</v>
      </c>
      <c r="E211" s="1543">
        <v>28.396946564885496</v>
      </c>
      <c r="F211" s="232">
        <v>51.4</v>
      </c>
      <c r="G211" s="232">
        <v>100</v>
      </c>
      <c r="H211" s="1024">
        <f>F211-G211</f>
        <v>-48.6</v>
      </c>
      <c r="I211" s="1024">
        <f>G211-F211</f>
        <v>48.6</v>
      </c>
      <c r="J211" s="1024">
        <f>E211-G211</f>
        <v>-71.603053435114504</v>
      </c>
      <c r="K211" s="1024">
        <f>G211-E211</f>
        <v>71.603053435114504</v>
      </c>
      <c r="L211" s="1024">
        <f>E211-F211</f>
        <v>-23.003053435114502</v>
      </c>
      <c r="M211" s="1024">
        <f>F211-E211</f>
        <v>23.003053435114502</v>
      </c>
      <c r="N211" s="92" t="str">
        <f>IF(AND((E211&gt;26),(E211&lt;=(206))),"Warm","Cool")</f>
        <v>Warm</v>
      </c>
      <c r="O211" s="92" t="str">
        <f>IF(IF(AND((E211&gt;26),(E211&lt;=(206))),"Warm","Cool")="Cool",IF((G211-F211)&gt;47.15,"여름","겨울"),IF((G211-F211)&gt;47.15,"봄","가을"))</f>
        <v>봄</v>
      </c>
      <c r="P211" s="92" t="str">
        <f>IF(IF(AND((E211&gt;26),(E211&lt;=(206))),"Warm","Cool")="Cool",IF(IF(IF(AND((E211&gt;26),(E211&lt;=(206))),"Warm","Cool")="Cool",IF((G211-F211)&gt;47.15,"여름","겨울"),IF((G211-F211)&gt;43.15,"봄","가을"))="여름",IF((G211-F211)&gt;60.8,"Light","Mute"),IF((G211-F211)&gt;23.58,"Bright","Deep")),IF(IF(IF(AND((E211&gt;26),(E211&lt;=(206))),"Warm","Cool")="Cool",IF((G211-F211)&gt;47.15,"여름","겨울"),IF((G211-F211)&gt;43.15,"봄","가을"))="봄",IF(F211&gt;32.47,"Bright","Light"),IF(F211&gt;32.47,"Deep","Mute")))</f>
        <v>Bright</v>
      </c>
    </row>
    <row r="212" spans="1:16" x14ac:dyDescent="0.4">
      <c r="A212" s="99" t="s">
        <v>255</v>
      </c>
      <c r="B212" s="99">
        <v>3</v>
      </c>
      <c r="C212" s="1555">
        <v>9</v>
      </c>
      <c r="D212" s="1161" t="s">
        <v>496</v>
      </c>
      <c r="E212" s="1503">
        <v>26.896551724137932</v>
      </c>
      <c r="F212" s="308">
        <v>22.900000000000002</v>
      </c>
      <c r="G212" s="308">
        <v>99.2</v>
      </c>
      <c r="H212" s="1024">
        <f>F212-G212</f>
        <v>-76.3</v>
      </c>
      <c r="I212" s="1024">
        <f>G212-F212</f>
        <v>76.3</v>
      </c>
      <c r="J212" s="1024">
        <f>E212-G212</f>
        <v>-72.303448275862067</v>
      </c>
      <c r="K212" s="1024">
        <f>G212-E212</f>
        <v>72.303448275862067</v>
      </c>
      <c r="L212" s="1024">
        <f>E212-F212</f>
        <v>3.9965517241379303</v>
      </c>
      <c r="M212" s="1024">
        <f>F212-E212</f>
        <v>-3.9965517241379303</v>
      </c>
      <c r="N212" s="92" t="str">
        <f>IF(AND((E212&gt;26),(E212&lt;=(206))),"Warm","Cool")</f>
        <v>Warm</v>
      </c>
      <c r="O212" s="92" t="str">
        <f>IF(IF(AND((E212&gt;26),(E212&lt;=(206))),"Warm","Cool")="Cool",IF((G212-F212)&gt;47.15,"여름","겨울"),IF((G212-F212)&gt;47.15,"봄","가을"))</f>
        <v>봄</v>
      </c>
      <c r="P212" s="92" t="str">
        <f>IF(IF(AND((E212&gt;26),(E212&lt;=(206))),"Warm","Cool")="Cool",IF(IF(IF(AND((E212&gt;26),(E212&lt;=(206))),"Warm","Cool")="Cool",IF((G212-F212)&gt;47.15,"여름","겨울"),IF((G212-F212)&gt;43.15,"봄","가을"))="여름",IF((G212-F212)&gt;60.8,"Light","Mute"),IF((G212-F212)&gt;23.58,"Bright","Deep")),IF(IF(IF(AND((E212&gt;26),(E212&lt;=(206))),"Warm","Cool")="Cool",IF((G212-F212)&gt;47.15,"여름","겨울"),IF((G212-F212)&gt;43.15,"봄","가을"))="봄",IF(F212&gt;32.47,"Bright","Light"),IF(F212&gt;32.47,"Deep","Mute")))</f>
        <v>Light</v>
      </c>
    </row>
    <row r="213" spans="1:16" x14ac:dyDescent="0.4">
      <c r="A213" s="99" t="s">
        <v>255</v>
      </c>
      <c r="B213" s="99">
        <v>9</v>
      </c>
      <c r="C213" s="1555">
        <v>3</v>
      </c>
      <c r="D213" s="1161" t="s">
        <v>496</v>
      </c>
      <c r="E213" s="1503">
        <v>26.896551724137932</v>
      </c>
      <c r="F213" s="308">
        <v>22.900000000000002</v>
      </c>
      <c r="G213" s="308">
        <v>99.2</v>
      </c>
      <c r="H213" s="1024">
        <f>F213-G213</f>
        <v>-76.3</v>
      </c>
      <c r="I213" s="1024">
        <f>G213-F213</f>
        <v>76.3</v>
      </c>
      <c r="J213" s="1024">
        <f>E213-G213</f>
        <v>-72.303448275862067</v>
      </c>
      <c r="K213" s="1024">
        <f>G213-E213</f>
        <v>72.303448275862067</v>
      </c>
      <c r="L213" s="1024">
        <f>E213-F213</f>
        <v>3.9965517241379303</v>
      </c>
      <c r="M213" s="1024">
        <f>F213-E213</f>
        <v>-3.9965517241379303</v>
      </c>
      <c r="N213" s="92" t="str">
        <f>IF(AND((E213&gt;26),(E213&lt;=(206))),"Warm","Cool")</f>
        <v>Warm</v>
      </c>
      <c r="O213" s="92" t="str">
        <f>IF(IF(AND((E213&gt;26),(E213&lt;=(206))),"Warm","Cool")="Cool",IF((G213-F213)&gt;47.15,"여름","겨울"),IF((G213-F213)&gt;47.15,"봄","가을"))</f>
        <v>봄</v>
      </c>
      <c r="P213" s="92" t="str">
        <f>IF(IF(AND((E213&gt;26),(E213&lt;=(206))),"Warm","Cool")="Cool",IF(IF(IF(AND((E213&gt;26),(E213&lt;=(206))),"Warm","Cool")="Cool",IF((G213-F213)&gt;47.15,"여름","겨울"),IF((G213-F213)&gt;43.15,"봄","가을"))="여름",IF((G213-F213)&gt;60.8,"Light","Mute"),IF((G213-F213)&gt;23.58,"Bright","Deep")),IF(IF(IF(AND((E213&gt;26),(E213&lt;=(206))),"Warm","Cool")="Cool",IF((G213-F213)&gt;47.15,"여름","겨울"),IF((G213-F213)&gt;43.15,"봄","가을"))="봄",IF(F213&gt;32.47,"Bright","Light"),IF(F213&gt;32.47,"Deep","Mute")))</f>
        <v>Light</v>
      </c>
    </row>
    <row r="214" spans="1:16" x14ac:dyDescent="0.4">
      <c r="A214" s="99" t="s">
        <v>255</v>
      </c>
      <c r="B214" s="99">
        <v>1.5</v>
      </c>
      <c r="C214" s="1555">
        <v>9.5</v>
      </c>
      <c r="D214" s="1162" t="s">
        <v>496</v>
      </c>
      <c r="E214" s="1502">
        <v>26.896551724137932</v>
      </c>
      <c r="F214" s="197">
        <v>11.4</v>
      </c>
      <c r="G214" s="197">
        <v>99.6</v>
      </c>
      <c r="H214" s="1024">
        <f>F214-G214</f>
        <v>-88.199999999999989</v>
      </c>
      <c r="I214" s="1024">
        <f>G214-F214</f>
        <v>88.199999999999989</v>
      </c>
      <c r="J214" s="1024">
        <f>E214-G214</f>
        <v>-72.703448275862058</v>
      </c>
      <c r="K214" s="1024">
        <f>G214-E214</f>
        <v>72.703448275862058</v>
      </c>
      <c r="L214" s="1024">
        <f>E214-F214</f>
        <v>15.496551724137932</v>
      </c>
      <c r="M214" s="1024">
        <f>F214-E214</f>
        <v>-15.496551724137932</v>
      </c>
      <c r="N214" s="92" t="str">
        <f>IF(AND((E214&gt;26),(E214&lt;=(206))),"Warm","Cool")</f>
        <v>Warm</v>
      </c>
      <c r="O214" s="92" t="str">
        <f>IF(IF(AND((E214&gt;26),(E214&lt;=(206))),"Warm","Cool")="Cool",IF((G214-F214)&gt;47.15,"여름","겨울"),IF((G214-F214)&gt;47.15,"봄","가을"))</f>
        <v>봄</v>
      </c>
      <c r="P214" s="92" t="str">
        <f>IF(IF(AND((E214&gt;26),(E214&lt;=(206))),"Warm","Cool")="Cool",IF(IF(IF(AND((E214&gt;26),(E214&lt;=(206))),"Warm","Cool")="Cool",IF((G214-F214)&gt;47.15,"여름","겨울"),IF((G214-F214)&gt;43.15,"봄","가을"))="여름",IF((G214-F214)&gt;60.8,"Light","Mute"),IF((G214-F214)&gt;23.58,"Bright","Deep")),IF(IF(IF(AND((E214&gt;26),(E214&lt;=(206))),"Warm","Cool")="Cool",IF((G214-F214)&gt;47.15,"여름","겨울"),IF((G214-F214)&gt;43.15,"봄","가을"))="봄",IF(F214&gt;32.47,"Bright","Light"),IF(F214&gt;32.47,"Deep","Mute")))</f>
        <v>Light</v>
      </c>
    </row>
    <row r="215" spans="1:16" x14ac:dyDescent="0.4">
      <c r="A215" s="431" t="s">
        <v>255</v>
      </c>
      <c r="B215" s="431">
        <v>9.5</v>
      </c>
      <c r="C215" s="1554">
        <v>1.5</v>
      </c>
      <c r="D215" s="1162" t="s">
        <v>496</v>
      </c>
      <c r="E215" s="1564">
        <v>26.896551724137932</v>
      </c>
      <c r="F215" s="435">
        <v>11.4</v>
      </c>
      <c r="G215" s="435">
        <v>99.6</v>
      </c>
      <c r="H215" s="1024">
        <f>F215-G215</f>
        <v>-88.199999999999989</v>
      </c>
      <c r="I215" s="1024">
        <f>G215-F215</f>
        <v>88.199999999999989</v>
      </c>
      <c r="J215" s="1024">
        <f>E215-G215</f>
        <v>-72.703448275862058</v>
      </c>
      <c r="K215" s="1024">
        <f>G215-E215</f>
        <v>72.703448275862058</v>
      </c>
      <c r="L215" s="1024">
        <f>E215-F215</f>
        <v>15.496551724137932</v>
      </c>
      <c r="M215" s="1024">
        <f>F215-E215</f>
        <v>-15.496551724137932</v>
      </c>
      <c r="N215" s="92" t="str">
        <f>IF(AND((E215&gt;26),(E215&lt;=(206))),"Warm","Cool")</f>
        <v>Warm</v>
      </c>
      <c r="O215" s="92" t="str">
        <f>IF(IF(AND((E215&gt;26),(E215&lt;=(206))),"Warm","Cool")="Cool",IF((G215-F215)&gt;47.15,"여름","겨울"),IF((G215-F215)&gt;47.15,"봄","가을"))</f>
        <v>봄</v>
      </c>
      <c r="P215" s="92" t="str">
        <f>IF(IF(AND((E215&gt;26),(E215&lt;=(206))),"Warm","Cool")="Cool",IF(IF(IF(AND((E215&gt;26),(E215&lt;=(206))),"Warm","Cool")="Cool",IF((G215-F215)&gt;47.15,"여름","겨울"),IF((G215-F215)&gt;43.15,"봄","가을"))="여름",IF((G215-F215)&gt;60.8,"Light","Mute"),IF((G215-F215)&gt;23.58,"Bright","Deep")),IF(IF(IF(AND((E215&gt;26),(E215&lt;=(206))),"Warm","Cool")="Cool",IF((G215-F215)&gt;47.15,"여름","겨울"),IF((G215-F215)&gt;43.15,"봄","가을"))="봄",IF(F215&gt;32.47,"Bright","Light"),IF(F215&gt;32.47,"Deep","Mute")))</f>
        <v>Light</v>
      </c>
    </row>
  </sheetData>
  <sortState ref="A2:P215">
    <sortCondition ref="D2:D215"/>
    <sortCondition ref="K2:K215"/>
    <sortCondition ref="G2:G21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581"/>
  <sheetViews>
    <sheetView showGridLines="0" zoomScale="85" zoomScaleNormal="85" workbookViewId="0">
      <pane ySplit="2" topLeftCell="A3" activePane="bottomLeft" state="frozen"/>
      <selection pane="bottomLeft" activeCell="A3" sqref="A3"/>
    </sheetView>
  </sheetViews>
  <sheetFormatPr defaultColWidth="9" defaultRowHeight="15.6" x14ac:dyDescent="0.4"/>
  <cols>
    <col min="1" max="1" width="2.09765625" style="6" customWidth="1"/>
    <col min="2" max="4" width="5.5" style="85" customWidth="1"/>
    <col min="5" max="10" width="5.19921875" style="85" customWidth="1"/>
    <col min="11" max="11" width="15.09765625" style="1168" bestFit="1" customWidth="1"/>
    <col min="12" max="26" width="9" style="6"/>
    <col min="27" max="29" width="5.19921875" style="89" customWidth="1"/>
    <col min="30" max="30" width="19" style="89" customWidth="1"/>
    <col min="31" max="31" width="9" style="6"/>
    <col min="32" max="34" width="5.19921875" style="89" customWidth="1"/>
    <col min="35" max="35" width="19" style="89" customWidth="1"/>
    <col min="36" max="16384" width="9" style="6"/>
  </cols>
  <sheetData>
    <row r="2" spans="2:36" ht="16.2" thickBot="1" x14ac:dyDescent="0.45">
      <c r="B2" s="1169" t="s">
        <v>17</v>
      </c>
      <c r="C2" s="1169" t="s">
        <v>191</v>
      </c>
      <c r="D2" s="1169" t="s">
        <v>196</v>
      </c>
      <c r="E2" s="92" t="s">
        <v>152</v>
      </c>
      <c r="F2" s="92" t="s">
        <v>153</v>
      </c>
      <c r="G2" s="92" t="s">
        <v>154</v>
      </c>
      <c r="H2" s="92" t="s">
        <v>193</v>
      </c>
      <c r="I2" s="92" t="s">
        <v>192</v>
      </c>
      <c r="J2" s="1242" t="s">
        <v>194</v>
      </c>
      <c r="K2" s="1397" t="s">
        <v>464</v>
      </c>
      <c r="N2" s="1171" t="s">
        <v>462</v>
      </c>
      <c r="P2" s="1171" t="s">
        <v>463</v>
      </c>
    </row>
    <row r="3" spans="2:36" x14ac:dyDescent="0.4">
      <c r="B3" s="94" t="s">
        <v>255</v>
      </c>
      <c r="C3" s="94">
        <v>3</v>
      </c>
      <c r="D3" s="94">
        <v>1</v>
      </c>
      <c r="E3" s="1239">
        <v>79</v>
      </c>
      <c r="F3" s="1239">
        <v>69</v>
      </c>
      <c r="G3" s="1239">
        <v>64</v>
      </c>
      <c r="H3" s="97">
        <f>IF(MAX(E3,F3,G3)=E3,60*(F3-G3)/(MAX(E3,F3,G3)-MIN(E3,F3,G3)),IF(MAX(E3,F3,G3)=F3,(120+(60*(G3-E3)/(MAX(E3,F3,G3)-MIN(E3,F3,G3)))),IF(MAX(E3,F3,G3)=G3,(240+(60*(E3-F3)/(MAX(E3,F3,G3)-MIN(E3,F3,G3)))),0)))</f>
        <v>20</v>
      </c>
      <c r="I3" s="97">
        <f>ROUND((MAX(E3/255, F3/255, G3/255) - MIN(E3/255, F3/255, G3/255))/MAX(E3/255, F3/255, G3/255),3)*100</f>
        <v>19</v>
      </c>
      <c r="J3" s="1243">
        <f>ROUND(MAX(E3/255, F3/255, G3/255),3)*100</f>
        <v>31</v>
      </c>
      <c r="K3" s="1398" t="str">
        <f>IF(AND((H3&gt;23),(H3&lt;=(203))),"Warm","Cool")&amp;" "&amp;IF(IF(AND((H3&gt;23),(H3&lt;=(203))),"Warm","Cool")="Cool",IF((J3-I3)&gt;47.15,"여름","겨울"),IF((J3-I3)&gt;43.15,"봄","가을"))&amp;" "&amp;IF(IF(AND((H3&gt;23),(H3&lt;=(203))),"Warm","Cool")="Cool",IF(IF(IF(AND((H3&gt;23),(H3&lt;=(203))),"Warm","Cool")="Cool",IF((J3-I3)&gt;47.15,"여름","겨울"),IF((J3-I3)&gt;43.15,"봄","가을"))="여름",IF((J3-I3)&gt;60.8,"Light","Mute"),IF((J3-I3)&gt;23.58,"Bright","Deep")),IF(IF(IF(AND((H3&gt;23),(H3&lt;=(203))),"Warm","Cool")="Cool",IF((J3-I3)&gt;47.15,"여름","겨울"),IF((J3-I3)&gt;43.15,"봄","가을"))="봄",IF(I3&gt;23.8,"Bright","Light"),IF(I3&gt;54.65,"Deep","Mute")))</f>
        <v>Cool 겨울 Deep</v>
      </c>
      <c r="L3" s="461">
        <f>J3-I3</f>
        <v>12</v>
      </c>
      <c r="N3" s="6">
        <f>E3-F3</f>
        <v>10</v>
      </c>
      <c r="O3" s="1172">
        <f>F3/E3</f>
        <v>0.87341772151898733</v>
      </c>
      <c r="P3" s="6">
        <f>E3-G3</f>
        <v>15</v>
      </c>
      <c r="Q3" s="1172">
        <f>G3/E3</f>
        <v>0.810126582278481</v>
      </c>
      <c r="T3" s="448" t="s">
        <v>313</v>
      </c>
      <c r="U3" s="449" t="s">
        <v>314</v>
      </c>
      <c r="V3" s="449" t="s">
        <v>315</v>
      </c>
      <c r="W3" s="449" t="s">
        <v>17</v>
      </c>
      <c r="X3" s="449" t="s">
        <v>265</v>
      </c>
      <c r="Y3" s="450" t="s">
        <v>318</v>
      </c>
    </row>
    <row r="4" spans="2:36" x14ac:dyDescent="0.4">
      <c r="B4" s="99" t="s">
        <v>255</v>
      </c>
      <c r="C4" s="99">
        <v>2.5</v>
      </c>
      <c r="D4" s="99">
        <v>2</v>
      </c>
      <c r="E4" s="236">
        <v>75</v>
      </c>
      <c r="F4" s="236">
        <v>56</v>
      </c>
      <c r="G4" s="236">
        <v>46</v>
      </c>
      <c r="H4" s="103">
        <f>IF(MAX(E4,F4,G4)=E4,60*(F4-G4)/(MAX(E4,F4,G4)-MIN(E4,F4,G4)),IF(MAX(E4,F4,G4)=F4,(120+(60*(G4-E4)/(MAX(E4,F4,G4)-MIN(E4,F4,G4)))),IF(MAX(E4,F4,G4)=G4,(240+(60*(E4-F4)/(MAX(E4,F4,G4)-MIN(E4,F4,G4)))),0)))</f>
        <v>20.689655172413794</v>
      </c>
      <c r="I4" s="103">
        <f>ROUND((MAX(E4/255, F4/255, G4/255) - MIN(E4/255, F4/255, G4/255))/MAX(E4/255, F4/255, G4/255),3)*100</f>
        <v>38.700000000000003</v>
      </c>
      <c r="J4" s="1244">
        <f>ROUND(MAX(E4/255, F4/255, G4/255),3)*100</f>
        <v>29.4</v>
      </c>
      <c r="K4" s="1399" t="str">
        <f>IF(AND((H4&gt;23),(H4&lt;=(203))),"Warm","Cool")&amp;" "&amp;IF(IF(AND((H4&gt;23),(H4&lt;=(203))),"Warm","Cool")="Cool",IF((J4-I4)&gt;47.15,"여름","겨울"),IF((J4-I4)&gt;43.15,"봄","가을"))&amp;" "&amp;IF(IF(AND((H4&gt;23),(H4&lt;=(203))),"Warm","Cool")="Cool",IF(IF(IF(AND((H4&gt;23),(H4&lt;=(203))),"Warm","Cool")="Cool",IF((J4-I4)&gt;47.15,"여름","겨울"),IF((J4-I4)&gt;43.15,"봄","가을"))="여름",IF((J4-I4)&gt;60.8,"Light","Mute"),IF((J4-I4)&gt;23.58,"Bright","Deep")),IF(IF(IF(AND((H4&gt;23),(H4&lt;=(203))),"Warm","Cool")="Cool",IF((J4-I4)&gt;47.15,"여름","겨울"),IF((J4-I4)&gt;43.15,"봄","가을"))="봄",IF(I4&gt;23.8,"Bright","Light"),IF(I4&gt;54.65,"Deep","Mute")))</f>
        <v>Cool 겨울 Deep</v>
      </c>
      <c r="L4" s="461">
        <f>J4-I4</f>
        <v>-9.3000000000000043</v>
      </c>
      <c r="N4" s="6">
        <f>E4-F4</f>
        <v>19</v>
      </c>
      <c r="O4" s="1172">
        <f>F4/E4</f>
        <v>0.7466666666666667</v>
      </c>
      <c r="P4" s="6">
        <f>E4-G4</f>
        <v>29</v>
      </c>
      <c r="Q4" s="1172">
        <f>G4/E4</f>
        <v>0.61333333333333329</v>
      </c>
      <c r="T4" s="1176" t="s">
        <v>269</v>
      </c>
      <c r="U4" s="1179" t="s">
        <v>285</v>
      </c>
      <c r="V4" s="92" t="s">
        <v>291</v>
      </c>
      <c r="W4" s="1179" t="s">
        <v>303</v>
      </c>
      <c r="X4" s="1179" t="s">
        <v>305</v>
      </c>
      <c r="Y4" s="451" t="s">
        <v>307</v>
      </c>
      <c r="AA4" s="92" t="s">
        <v>252</v>
      </c>
      <c r="AB4" s="92" t="s">
        <v>253</v>
      </c>
      <c r="AC4" s="92" t="s">
        <v>254</v>
      </c>
      <c r="AD4" s="93">
        <v>26</v>
      </c>
      <c r="AF4" s="92" t="s">
        <v>252</v>
      </c>
      <c r="AG4" s="92" t="s">
        <v>253</v>
      </c>
      <c r="AH4" s="92" t="s">
        <v>254</v>
      </c>
      <c r="AI4" s="93">
        <v>24</v>
      </c>
    </row>
    <row r="5" spans="2:36" x14ac:dyDescent="0.4">
      <c r="B5" s="99" t="s">
        <v>255</v>
      </c>
      <c r="C5" s="99">
        <v>3</v>
      </c>
      <c r="D5" s="99">
        <v>1.5</v>
      </c>
      <c r="E5" s="276">
        <v>83</v>
      </c>
      <c r="F5" s="276">
        <v>68</v>
      </c>
      <c r="G5" s="276">
        <v>60</v>
      </c>
      <c r="H5" s="107">
        <f>IF(MAX(E5,F5,G5)=E5,60*(F5-G5)/(MAX(E5,F5,G5)-MIN(E5,F5,G5)),IF(MAX(E5,F5,G5)=F5,(120+(60*(G5-E5)/(MAX(E5,F5,G5)-MIN(E5,F5,G5)))),IF(MAX(E5,F5,G5)=G5,(240+(60*(E5-F5)/(MAX(E5,F5,G5)-MIN(E5,F5,G5)))),0)))</f>
        <v>20.869565217391305</v>
      </c>
      <c r="I5" s="107">
        <f>ROUND((MAX(E5/255, F5/255, G5/255) - MIN(E5/255, F5/255, G5/255))/MAX(E5/255, F5/255, G5/255),3)*100</f>
        <v>27.700000000000003</v>
      </c>
      <c r="J5" s="1245">
        <f>ROUND(MAX(E5/255, F5/255, G5/255),3)*100</f>
        <v>32.5</v>
      </c>
      <c r="K5" s="1400" t="str">
        <f>IF(AND((H5&gt;23),(H5&lt;=(203))),"Warm","Cool")&amp;" "&amp;IF(IF(AND((H5&gt;23),(H5&lt;=(203))),"Warm","Cool")="Cool",IF((J5-I5)&gt;47.15,"여름","겨울"),IF((J5-I5)&gt;43.15,"봄","가을"))&amp;" "&amp;IF(IF(AND((H5&gt;23),(H5&lt;=(203))),"Warm","Cool")="Cool",IF(IF(IF(AND((H5&gt;23),(H5&lt;=(203))),"Warm","Cool")="Cool",IF((J5-I5)&gt;47.15,"여름","겨울"),IF((J5-I5)&gt;43.15,"봄","가을"))="여름",IF((J5-I5)&gt;60.8,"Light","Mute"),IF((J5-I5)&gt;23.58,"Bright","Deep")),IF(IF(IF(AND((H5&gt;23),(H5&lt;=(203))),"Warm","Cool")="Cool",IF((J5-I5)&gt;47.15,"여름","겨울"),IF((J5-I5)&gt;43.15,"봄","가을"))="봄",IF(I5&gt;23.8,"Bright","Light"),IF(I5&gt;54.65,"Deep","Mute")))</f>
        <v>Cool 겨울 Deep</v>
      </c>
      <c r="L5" s="461">
        <f>J5-I5</f>
        <v>4.7999999999999972</v>
      </c>
      <c r="N5" s="6">
        <f>E5-F5</f>
        <v>15</v>
      </c>
      <c r="O5" s="1172">
        <f>F5/E5</f>
        <v>0.81927710843373491</v>
      </c>
      <c r="P5" s="6">
        <f>E5-G5</f>
        <v>23</v>
      </c>
      <c r="Q5" s="1172">
        <f>G5/E5</f>
        <v>0.72289156626506024</v>
      </c>
      <c r="T5" s="1177"/>
      <c r="U5" s="1180"/>
      <c r="V5" s="92" t="s">
        <v>292</v>
      </c>
      <c r="W5" s="1181"/>
      <c r="X5" s="1180"/>
      <c r="Y5" s="451" t="s">
        <v>308</v>
      </c>
      <c r="AA5" s="100">
        <v>23.076923076923077</v>
      </c>
      <c r="AB5" s="100">
        <v>23.9</v>
      </c>
      <c r="AC5" s="100">
        <v>42.699999999999996</v>
      </c>
      <c r="AD5" s="100" t="str">
        <f>IF(AND((AA5&gt;AD$4),(AA5&lt;=(AD$4+180))),"Warm","Cool")&amp;" "&amp;IF(IF(AND((AA5&gt;AD$4),(AA5&lt;=(AD$4+180))),"Warm","Cool")="Cool",IF((AC5-AB5)&gt;47.15,"여름","겨울"),IF((AC5-AB5)&gt;43.15,"봄","가을"))&amp;" "&amp;IF(IF(AND((AA5&gt;AD$4),(AA5&lt;=(AD$4+180))),"Warm","Cool")="Cool",IF(IF(IF(AND((AA5&gt;AD$4),(AA5&lt;=(AD$4+180))),"Warm","Cool")="Cool",IF((AC5-AB5)&gt;47.15,"여름","겨울"),IF((AC5-AB5)&gt;43.15,"봄","가을"))="여름",IF((AC5-AB5)&gt;60.8,"Light","Mute"),IF((AC5-AB5)&gt;23.58,"Bright","Deep")),IF(IF(IF(AND((AA5&gt;26),(AA5&lt;=(206))),"Warm","Cool")="Cool",IF((AC5-AB5)&gt;47.15,"여름","겨울"),IF((AC5-AB5)&gt;43.15,"봄","가을"))="봄",IF(AB5&gt;32.47,"Bright","Light"),IF(AB5&gt;32.47,"Deep","Mute")))</f>
        <v>Cool 겨울 Deep</v>
      </c>
      <c r="AF5" s="141">
        <v>24</v>
      </c>
      <c r="AG5" s="141">
        <v>20.7</v>
      </c>
      <c r="AH5" s="141">
        <v>47.5</v>
      </c>
      <c r="AI5" s="141" t="str">
        <f t="shared" ref="AI5:AI68" si="0">IF(AND((AF5&gt;AI$4),(AF5&lt;=(AI$4+180))),"Warm","Cool")&amp;" "&amp;IF(IF(AND((AF5&gt;AI$4),(AF5&lt;=(AI$4+180))),"Warm","Cool")="Cool",IF((AH5-AG5)&gt;47.15,"여름","겨울"),IF((AH5-AG5)&gt;43.15,"봄","가을"))&amp;" "&amp;IF(IF(AND((AF5&gt;AI$4),(AF5&lt;=(AI$4+180))),"Warm","Cool")="Cool",IF(IF(IF(AND((AF5&gt;AI$4),(AF5&lt;=(AI$4+180))),"Warm","Cool")="Cool",IF((AH5-AG5)&gt;47.15,"여름","겨울"),IF((AH5-AG5)&gt;43.15,"봄","가을"))="여름",IF((AH5-AG5)&gt;60.8,"Light","Mute"),IF((AH5-AG5)&gt;23.58,"Bright","Deep")),IF(IF(IF(AND((AF5&gt;26),(AF5&lt;=(206))),"Warm","Cool")="Cool",IF((AH5-AG5)&gt;47.15,"여름","겨울"),IF((AH5-AG5)&gt;43.15,"봄","가을"))="봄",IF(AG5&gt;32.47,"Bright","Light"),IF(AG5&gt;32.47,"Deep","Mute")))</f>
        <v>Cool 겨울 Bright</v>
      </c>
      <c r="AJ5" s="6" t="s">
        <v>363</v>
      </c>
    </row>
    <row r="6" spans="2:36" x14ac:dyDescent="0.4">
      <c r="B6" s="99" t="s">
        <v>255</v>
      </c>
      <c r="C6" s="99">
        <v>1</v>
      </c>
      <c r="D6" s="99">
        <v>5.5</v>
      </c>
      <c r="E6" s="110">
        <v>143</v>
      </c>
      <c r="F6" s="110">
        <v>132</v>
      </c>
      <c r="G6" s="110">
        <v>126</v>
      </c>
      <c r="H6" s="111">
        <f>IF(MAX(E6,F6,G6)=E6,60*(F6-G6)/(MAX(E6,F6,G6)-MIN(E6,F6,G6)),IF(MAX(E6,F6,G6)=F6,(120+(60*(G6-E6)/(MAX(E6,F6,G6)-MIN(E6,F6,G6)))),IF(MAX(E6,F6,G6)=G6,(240+(60*(E6-F6)/(MAX(E6,F6,G6)-MIN(E6,F6,G6)))),0)))</f>
        <v>21.176470588235293</v>
      </c>
      <c r="I6" s="111">
        <f>ROUND((MAX(E6/255, F6/255, G6/255) - MIN(E6/255, F6/255, G6/255))/MAX(E6/255, F6/255, G6/255),3)*100</f>
        <v>11.899999999999999</v>
      </c>
      <c r="J6" s="1246">
        <f>ROUND(MAX(E6/255, F6/255, G6/255),3)*100</f>
        <v>56.100000000000009</v>
      </c>
      <c r="K6" s="1401" t="str">
        <f>IF(AND((H6&gt;23),(H6&lt;=(203))),"Warm","Cool")&amp;" "&amp;IF(IF(AND((H6&gt;23),(H6&lt;=(203))),"Warm","Cool")="Cool",IF((J6-I6)&gt;47.15,"여름","겨울"),IF((J6-I6)&gt;43.15,"봄","가을"))&amp;" "&amp;IF(IF(AND((H6&gt;23),(H6&lt;=(203))),"Warm","Cool")="Cool",IF(IF(IF(AND((H6&gt;23),(H6&lt;=(203))),"Warm","Cool")="Cool",IF((J6-I6)&gt;47.15,"여름","겨울"),IF((J6-I6)&gt;43.15,"봄","가을"))="여름",IF((J6-I6)&gt;60.8,"Light","Mute"),IF((J6-I6)&gt;23.58,"Bright","Deep")),IF(IF(IF(AND((H6&gt;23),(H6&lt;=(203))),"Warm","Cool")="Cool",IF((J6-I6)&gt;47.15,"여름","겨울"),IF((J6-I6)&gt;43.15,"봄","가을"))="봄",IF(I6&gt;23.8,"Bright","Light"),IF(I6&gt;54.65,"Deep","Mute")))</f>
        <v>Cool 겨울 Bright</v>
      </c>
      <c r="L6" s="461">
        <f>J6-I6</f>
        <v>44.20000000000001</v>
      </c>
      <c r="N6" s="6">
        <f>E6-F6</f>
        <v>11</v>
      </c>
      <c r="O6" s="1172">
        <f>F6/E6</f>
        <v>0.92307692307692313</v>
      </c>
      <c r="P6" s="6">
        <f>E6-G6</f>
        <v>17</v>
      </c>
      <c r="Q6" s="1172">
        <f>G6/E6</f>
        <v>0.88111888111888115</v>
      </c>
      <c r="T6" s="1177"/>
      <c r="U6" s="1179" t="s">
        <v>284</v>
      </c>
      <c r="V6" s="92" t="s">
        <v>293</v>
      </c>
      <c r="W6" s="1181"/>
      <c r="X6" s="1179" t="s">
        <v>320</v>
      </c>
      <c r="Y6" s="451" t="s">
        <v>307</v>
      </c>
      <c r="AA6" s="100">
        <v>23.076923076923077</v>
      </c>
      <c r="AB6" s="100">
        <v>23.9</v>
      </c>
      <c r="AC6" s="100">
        <v>42.699999999999996</v>
      </c>
      <c r="AD6" s="100" t="str">
        <f t="shared" ref="AD6:AD69" si="1">IF(AND((AA6&gt;AD$4),(AA6&lt;=(AD$4+180))),"Warm","Cool")&amp;" "&amp;IF(IF(AND((AA6&gt;AD$4),(AA6&lt;=(AD$4+180))),"Warm","Cool")="Cool",IF((AC6-AB6)&gt;47.15,"여름","겨울"),IF((AC6-AB6)&gt;43.15,"봄","가을"))&amp;" "&amp;IF(IF(AND((AA6&gt;AD$4),(AA6&lt;=(AD$4+180))),"Warm","Cool")="Cool",IF(IF(IF(AND((AA6&gt;AD$4),(AA6&lt;=(AD$4+180))),"Warm","Cool")="Cool",IF((AC6-AB6)&gt;47.15,"여름","겨울"),IF((AC6-AB6)&gt;43.15,"봄","가을"))="여름",IF((AC6-AB6)&gt;60.8,"Light","Mute"),IF((AC6-AB6)&gt;23.58,"Bright","Deep")),IF(IF(IF(AND((AA6&gt;26),(AA6&lt;=(206))),"Warm","Cool")="Cool",IF((AC6-AB6)&gt;47.15,"여름","겨울"),IF((AC6-AB6)&gt;43.15,"봄","가을"))="봄",IF(AB6&gt;32.47,"Bright","Light"),IF(AB6&gt;32.47,"Deep","Mute")))</f>
        <v>Cool 겨울 Deep</v>
      </c>
      <c r="AF6" s="157">
        <v>24</v>
      </c>
      <c r="AG6" s="157">
        <v>18.7</v>
      </c>
      <c r="AH6" s="157">
        <v>52.5</v>
      </c>
      <c r="AI6" s="157" t="str">
        <f t="shared" si="0"/>
        <v>Cool 겨울 Bright</v>
      </c>
      <c r="AJ6" s="6" t="s">
        <v>363</v>
      </c>
    </row>
    <row r="7" spans="2:36" x14ac:dyDescent="0.4">
      <c r="B7" s="99" t="s">
        <v>255</v>
      </c>
      <c r="C7" s="99">
        <v>5</v>
      </c>
      <c r="D7" s="99">
        <v>1</v>
      </c>
      <c r="E7" s="110">
        <v>143</v>
      </c>
      <c r="F7" s="110">
        <v>132</v>
      </c>
      <c r="G7" s="110">
        <v>126</v>
      </c>
      <c r="H7" s="111">
        <f>IF(MAX(E7,F7,G7)=E7,60*(F7-G7)/(MAX(E7,F7,G7)-MIN(E7,F7,G7)),IF(MAX(E7,F7,G7)=F7,(120+(60*(G7-E7)/(MAX(E7,F7,G7)-MIN(E7,F7,G7)))),IF(MAX(E7,F7,G7)=G7,(240+(60*(E7-F7)/(MAX(E7,F7,G7)-MIN(E7,F7,G7)))),0)))</f>
        <v>21.176470588235293</v>
      </c>
      <c r="I7" s="111">
        <f>ROUND((MAX(E7/255, F7/255, G7/255) - MIN(E7/255, F7/255, G7/255))/MAX(E7/255, F7/255, G7/255),3)*100</f>
        <v>11.899999999999999</v>
      </c>
      <c r="J7" s="1246">
        <f>ROUND(MAX(E7/255, F7/255, G7/255),3)*100</f>
        <v>56.100000000000009</v>
      </c>
      <c r="K7" s="1401" t="str">
        <f>IF(AND((H7&gt;23),(H7&lt;=(203))),"Warm","Cool")&amp;" "&amp;IF(IF(AND((H7&gt;23),(H7&lt;=(203))),"Warm","Cool")="Cool",IF((J7-I7)&gt;47.15,"여름","겨울"),IF((J7-I7)&gt;43.15,"봄","가을"))&amp;" "&amp;IF(IF(AND((H7&gt;23),(H7&lt;=(203))),"Warm","Cool")="Cool",IF(IF(IF(AND((H7&gt;23),(H7&lt;=(203))),"Warm","Cool")="Cool",IF((J7-I7)&gt;47.15,"여름","겨울"),IF((J7-I7)&gt;43.15,"봄","가을"))="여름",IF((J7-I7)&gt;60.8,"Light","Mute"),IF((J7-I7)&gt;23.58,"Bright","Deep")),IF(IF(IF(AND((H7&gt;23),(H7&lt;=(203))),"Warm","Cool")="Cool",IF((J7-I7)&gt;47.15,"여름","겨울"),IF((J7-I7)&gt;43.15,"봄","가을"))="봄",IF(I7&gt;23.8,"Bright","Light"),IF(I7&gt;54.65,"Deep","Mute")))</f>
        <v>Cool 겨울 Bright</v>
      </c>
      <c r="L7" s="461">
        <f>J7-I7</f>
        <v>44.20000000000001</v>
      </c>
      <c r="N7" s="6">
        <f>E7-F7</f>
        <v>11</v>
      </c>
      <c r="O7" s="1172">
        <f>F7/E7</f>
        <v>0.92307692307692313</v>
      </c>
      <c r="P7" s="6">
        <f>E7-G7</f>
        <v>17</v>
      </c>
      <c r="Q7" s="1172">
        <f>G7/E7</f>
        <v>0.88111888111888115</v>
      </c>
      <c r="T7" s="1178"/>
      <c r="U7" s="1180"/>
      <c r="V7" s="92" t="s">
        <v>294</v>
      </c>
      <c r="W7" s="1180"/>
      <c r="X7" s="1180"/>
      <c r="Y7" s="451" t="s">
        <v>308</v>
      </c>
      <c r="AA7" s="109">
        <v>22.941176470588236</v>
      </c>
      <c r="AB7" s="109">
        <v>30.099999999999998</v>
      </c>
      <c r="AC7" s="109">
        <v>44.3</v>
      </c>
      <c r="AD7" s="109" t="str">
        <f t="shared" si="1"/>
        <v>Cool 겨울 Deep</v>
      </c>
      <c r="AF7" s="157">
        <v>24</v>
      </c>
      <c r="AG7" s="157">
        <v>18.7</v>
      </c>
      <c r="AH7" s="157">
        <v>52.5</v>
      </c>
      <c r="AI7" s="157" t="str">
        <f t="shared" si="0"/>
        <v>Cool 겨울 Bright</v>
      </c>
      <c r="AJ7" s="6" t="s">
        <v>363</v>
      </c>
    </row>
    <row r="8" spans="2:36" x14ac:dyDescent="0.4">
      <c r="B8" s="99" t="s">
        <v>255</v>
      </c>
      <c r="C8" s="99">
        <v>3</v>
      </c>
      <c r="D8" s="99">
        <v>2</v>
      </c>
      <c r="E8" s="277">
        <v>87</v>
      </c>
      <c r="F8" s="277">
        <v>67</v>
      </c>
      <c r="G8" s="277">
        <v>56</v>
      </c>
      <c r="H8" s="121">
        <f>IF(MAX(E8,F8,G8)=E8,60*(F8-G8)/(MAX(E8,F8,G8)-MIN(E8,F8,G8)),IF(MAX(E8,F8,G8)=F8,(120+(60*(G8-E8)/(MAX(E8,F8,G8)-MIN(E8,F8,G8)))),IF(MAX(E8,F8,G8)=G8,(240+(60*(E8-F8)/(MAX(E8,F8,G8)-MIN(E8,F8,G8)))),0)))</f>
        <v>21.29032258064516</v>
      </c>
      <c r="I8" s="121">
        <f>ROUND((MAX(E8/255, F8/255, G8/255) - MIN(E8/255, F8/255, G8/255))/MAX(E8/255, F8/255, G8/255),3)*100</f>
        <v>35.6</v>
      </c>
      <c r="J8" s="1247">
        <f>ROUND(MAX(E8/255, F8/255, G8/255),3)*100</f>
        <v>34.1</v>
      </c>
      <c r="K8" s="1402" t="str">
        <f>IF(AND((H8&gt;23),(H8&lt;=(203))),"Warm","Cool")&amp;" "&amp;IF(IF(AND((H8&gt;23),(H8&lt;=(203))),"Warm","Cool")="Cool",IF((J8-I8)&gt;47.15,"여름","겨울"),IF((J8-I8)&gt;43.15,"봄","가을"))&amp;" "&amp;IF(IF(AND((H8&gt;23),(H8&lt;=(203))),"Warm","Cool")="Cool",IF(IF(IF(AND((H8&gt;23),(H8&lt;=(203))),"Warm","Cool")="Cool",IF((J8-I8)&gt;47.15,"여름","겨울"),IF((J8-I8)&gt;43.15,"봄","가을"))="여름",IF((J8-I8)&gt;60.8,"Light","Mute"),IF((J8-I8)&gt;23.58,"Bright","Deep")),IF(IF(IF(AND((H8&gt;23),(H8&lt;=(203))),"Warm","Cool")="Cool",IF((J8-I8)&gt;47.15,"여름","겨울"),IF((J8-I8)&gt;43.15,"봄","가을"))="봄",IF(I8&gt;23.8,"Bright","Light"),IF(I8&gt;54.65,"Deep","Mute")))</f>
        <v>Cool 겨울 Deep</v>
      </c>
      <c r="L8" s="461">
        <f>J8-I8</f>
        <v>-1.5</v>
      </c>
      <c r="N8" s="6">
        <f>E8-F8</f>
        <v>20</v>
      </c>
      <c r="O8" s="1172">
        <f>F8/E8</f>
        <v>0.77011494252873558</v>
      </c>
      <c r="P8" s="6">
        <f>E8-G8</f>
        <v>31</v>
      </c>
      <c r="Q8" s="1172">
        <f>G8/E8</f>
        <v>0.64367816091954022</v>
      </c>
      <c r="T8" s="1176" t="s">
        <v>262</v>
      </c>
      <c r="U8" s="1179" t="s">
        <v>286</v>
      </c>
      <c r="V8" s="92" t="s">
        <v>292</v>
      </c>
      <c r="W8" s="1187" t="s">
        <v>319</v>
      </c>
      <c r="X8" s="1179" t="s">
        <v>306</v>
      </c>
      <c r="Y8" s="451" t="s">
        <v>309</v>
      </c>
      <c r="AA8" s="109">
        <v>22.941176470588236</v>
      </c>
      <c r="AB8" s="109">
        <v>30.099999999999998</v>
      </c>
      <c r="AC8" s="109">
        <v>44.3</v>
      </c>
      <c r="AD8" s="109" t="str">
        <f t="shared" si="1"/>
        <v>Cool 겨울 Deep</v>
      </c>
      <c r="AF8" s="111">
        <v>21.176470588235293</v>
      </c>
      <c r="AG8" s="111">
        <v>11.899999999999999</v>
      </c>
      <c r="AH8" s="111">
        <v>56.100000000000009</v>
      </c>
      <c r="AI8" s="111" t="str">
        <f t="shared" si="0"/>
        <v>Cool 겨울 Bright</v>
      </c>
      <c r="AJ8" s="6" t="s">
        <v>363</v>
      </c>
    </row>
    <row r="9" spans="2:36" x14ac:dyDescent="0.4">
      <c r="B9" s="99" t="s">
        <v>255</v>
      </c>
      <c r="C9" s="99">
        <v>3</v>
      </c>
      <c r="D9" s="99">
        <v>3</v>
      </c>
      <c r="E9" s="279">
        <v>93</v>
      </c>
      <c r="F9" s="279">
        <v>64</v>
      </c>
      <c r="G9" s="279">
        <v>48</v>
      </c>
      <c r="H9" s="125">
        <f>IF(MAX(E9,F9,G9)=E9,60*(F9-G9)/(MAX(E9,F9,G9)-MIN(E9,F9,G9)),IF(MAX(E9,F9,G9)=F9,(120+(60*(G9-E9)/(MAX(E9,F9,G9)-MIN(E9,F9,G9)))),IF(MAX(E9,F9,G9)=G9,(240+(60*(E9-F9)/(MAX(E9,F9,G9)-MIN(E9,F9,G9)))),0)))</f>
        <v>21.333333333333332</v>
      </c>
      <c r="I9" s="125">
        <f>ROUND((MAX(E9/255, F9/255, G9/255) - MIN(E9/255, F9/255, G9/255))/MAX(E9/255, F9/255, G9/255),3)*100</f>
        <v>48.4</v>
      </c>
      <c r="J9" s="1248">
        <f>ROUND(MAX(E9/255, F9/255, G9/255),3)*100</f>
        <v>36.5</v>
      </c>
      <c r="K9" s="1403" t="str">
        <f>IF(AND((H9&gt;23),(H9&lt;=(203))),"Warm","Cool")&amp;" "&amp;IF(IF(AND((H9&gt;23),(H9&lt;=(203))),"Warm","Cool")="Cool",IF((J9-I9)&gt;47.15,"여름","겨울"),IF((J9-I9)&gt;43.15,"봄","가을"))&amp;" "&amp;IF(IF(AND((H9&gt;23),(H9&lt;=(203))),"Warm","Cool")="Cool",IF(IF(IF(AND((H9&gt;23),(H9&lt;=(203))),"Warm","Cool")="Cool",IF((J9-I9)&gt;47.15,"여름","겨울"),IF((J9-I9)&gt;43.15,"봄","가을"))="여름",IF((J9-I9)&gt;60.8,"Light","Mute"),IF((J9-I9)&gt;23.58,"Bright","Deep")),IF(IF(IF(AND((H9&gt;23),(H9&lt;=(203))),"Warm","Cool")="Cool",IF((J9-I9)&gt;47.15,"여름","겨울"),IF((J9-I9)&gt;43.15,"봄","가을"))="봄",IF(I9&gt;23.8,"Bright","Light"),IF(I9&gt;54.65,"Deep","Mute")))</f>
        <v>Cool 겨울 Deep</v>
      </c>
      <c r="L9" s="461">
        <f>J9-I9</f>
        <v>-11.899999999999999</v>
      </c>
      <c r="N9" s="6">
        <f>E9-F9</f>
        <v>29</v>
      </c>
      <c r="O9" s="1172">
        <f>F9/E9</f>
        <v>0.68817204301075274</v>
      </c>
      <c r="P9" s="6">
        <f>E9-G9</f>
        <v>45</v>
      </c>
      <c r="Q9" s="1172">
        <f>G9/E9</f>
        <v>0.5161290322580645</v>
      </c>
      <c r="T9" s="1177"/>
      <c r="U9" s="1180"/>
      <c r="V9" s="92" t="s">
        <v>294</v>
      </c>
      <c r="W9" s="1181"/>
      <c r="X9" s="1180"/>
      <c r="Y9" s="451" t="s">
        <v>310</v>
      </c>
      <c r="AA9" s="117">
        <v>24.285714285714285</v>
      </c>
      <c r="AB9" s="117">
        <v>36.199999999999996</v>
      </c>
      <c r="AC9" s="117">
        <v>45.5</v>
      </c>
      <c r="AD9" s="117" t="str">
        <f t="shared" si="1"/>
        <v>Cool 겨울 Deep</v>
      </c>
      <c r="AF9" s="111">
        <v>21.176470588235293</v>
      </c>
      <c r="AG9" s="111">
        <v>11.899999999999999</v>
      </c>
      <c r="AH9" s="111">
        <v>56.100000000000009</v>
      </c>
      <c r="AI9" s="111" t="str">
        <f t="shared" si="0"/>
        <v>Cool 겨울 Bright</v>
      </c>
      <c r="AJ9" s="6" t="s">
        <v>363</v>
      </c>
    </row>
    <row r="10" spans="2:36" x14ac:dyDescent="0.4">
      <c r="B10" s="99" t="s">
        <v>255</v>
      </c>
      <c r="C10" s="99">
        <v>2.5</v>
      </c>
      <c r="D10" s="99">
        <v>2.5</v>
      </c>
      <c r="E10" s="238">
        <v>78</v>
      </c>
      <c r="F10" s="238">
        <v>55</v>
      </c>
      <c r="G10" s="238">
        <v>42</v>
      </c>
      <c r="H10" s="129">
        <f>IF(MAX(E10,F10,G10)=E10,60*(F10-G10)/(MAX(E10,F10,G10)-MIN(E10,F10,G10)),IF(MAX(E10,F10,G10)=F10,(120+(60*(G10-E10)/(MAX(E10,F10,G10)-MIN(E10,F10,G10)))),IF(MAX(E10,F10,G10)=G10,(240+(60*(E10-F10)/(MAX(E10,F10,G10)-MIN(E10,F10,G10)))),0)))</f>
        <v>21.666666666666668</v>
      </c>
      <c r="I10" s="129">
        <f>ROUND((MAX(E10/255, F10/255, G10/255) - MIN(E10/255, F10/255, G10/255))/MAX(E10/255, F10/255, G10/255),3)*100</f>
        <v>46.2</v>
      </c>
      <c r="J10" s="1249">
        <f>ROUND(MAX(E10/255, F10/255, G10/255),3)*100</f>
        <v>30.599999999999998</v>
      </c>
      <c r="K10" s="1404" t="str">
        <f>IF(AND((H10&gt;23),(H10&lt;=(203))),"Warm","Cool")&amp;" "&amp;IF(IF(AND((H10&gt;23),(H10&lt;=(203))),"Warm","Cool")="Cool",IF((J10-I10)&gt;47.15,"여름","겨울"),IF((J10-I10)&gt;43.15,"봄","가을"))&amp;" "&amp;IF(IF(AND((H10&gt;23),(H10&lt;=(203))),"Warm","Cool")="Cool",IF(IF(IF(AND((H10&gt;23),(H10&lt;=(203))),"Warm","Cool")="Cool",IF((J10-I10)&gt;47.15,"여름","겨울"),IF((J10-I10)&gt;43.15,"봄","가을"))="여름",IF((J10-I10)&gt;60.8,"Light","Mute"),IF((J10-I10)&gt;23.58,"Bright","Deep")),IF(IF(IF(AND((H10&gt;23),(H10&lt;=(203))),"Warm","Cool")="Cool",IF((J10-I10)&gt;47.15,"여름","겨울"),IF((J10-I10)&gt;43.15,"봄","가을"))="봄",IF(I10&gt;23.8,"Bright","Light"),IF(I10&gt;54.65,"Deep","Mute")))</f>
        <v>Cool 겨울 Deep</v>
      </c>
      <c r="L10" s="461">
        <f>J10-I10</f>
        <v>-15.600000000000005</v>
      </c>
      <c r="N10" s="6">
        <f>E10-F10</f>
        <v>23</v>
      </c>
      <c r="O10" s="1172">
        <f>F10/E10</f>
        <v>0.70512820512820518</v>
      </c>
      <c r="P10" s="6">
        <f>E10-G10</f>
        <v>36</v>
      </c>
      <c r="Q10" s="1172">
        <f>G10/E10</f>
        <v>0.53846153846153844</v>
      </c>
      <c r="T10" s="1177"/>
      <c r="U10" s="1179" t="s">
        <v>288</v>
      </c>
      <c r="V10" s="92" t="s">
        <v>291</v>
      </c>
      <c r="W10" s="1181"/>
      <c r="X10" s="1179" t="s">
        <v>321</v>
      </c>
      <c r="Y10" s="451" t="s">
        <v>311</v>
      </c>
      <c r="AA10" s="117">
        <v>24.285714285714285</v>
      </c>
      <c r="AB10" s="117">
        <v>36.199999999999996</v>
      </c>
      <c r="AC10" s="117">
        <v>45.5</v>
      </c>
      <c r="AD10" s="117" t="str">
        <f t="shared" si="1"/>
        <v>Cool 겨울 Deep</v>
      </c>
      <c r="AF10" s="158">
        <v>23.076923076923077</v>
      </c>
      <c r="AG10" s="158">
        <v>16.3</v>
      </c>
      <c r="AH10" s="158">
        <v>62.7</v>
      </c>
      <c r="AI10" s="158" t="str">
        <f t="shared" si="0"/>
        <v>Cool 겨울 Bright</v>
      </c>
      <c r="AJ10" s="6" t="s">
        <v>363</v>
      </c>
    </row>
    <row r="11" spans="2:36" ht="16.2" thickBot="1" x14ac:dyDescent="0.45">
      <c r="B11" s="99" t="s">
        <v>255</v>
      </c>
      <c r="C11" s="99">
        <v>3</v>
      </c>
      <c r="D11" s="99">
        <v>2.5</v>
      </c>
      <c r="E11" s="278">
        <v>90</v>
      </c>
      <c r="F11" s="278">
        <v>66</v>
      </c>
      <c r="G11" s="278">
        <v>52</v>
      </c>
      <c r="H11" s="135">
        <f>IF(MAX(E11,F11,G11)=E11,60*(F11-G11)/(MAX(E11,F11,G11)-MIN(E11,F11,G11)),IF(MAX(E11,F11,G11)=F11,(120+(60*(G11-E11)/(MAX(E11,F11,G11)-MIN(E11,F11,G11)))),IF(MAX(E11,F11,G11)=G11,(240+(60*(E11-F11)/(MAX(E11,F11,G11)-MIN(E11,F11,G11)))),0)))</f>
        <v>22.105263157894736</v>
      </c>
      <c r="I11" s="135">
        <f>ROUND((MAX(E11/255, F11/255, G11/255) - MIN(E11/255, F11/255, G11/255))/MAX(E11/255, F11/255, G11/255),3)*100</f>
        <v>42.199999999999996</v>
      </c>
      <c r="J11" s="1250">
        <f>ROUND(MAX(E11/255, F11/255, G11/255),3)*100</f>
        <v>35.299999999999997</v>
      </c>
      <c r="K11" s="1405" t="str">
        <f>IF(AND((H11&gt;23),(H11&lt;=(203))),"Warm","Cool")&amp;" "&amp;IF(IF(AND((H11&gt;23),(H11&lt;=(203))),"Warm","Cool")="Cool",IF((J11-I11)&gt;47.15,"여름","겨울"),IF((J11-I11)&gt;43.15,"봄","가을"))&amp;" "&amp;IF(IF(AND((H11&gt;23),(H11&lt;=(203))),"Warm","Cool")="Cool",IF(IF(IF(AND((H11&gt;23),(H11&lt;=(203))),"Warm","Cool")="Cool",IF((J11-I11)&gt;47.15,"여름","겨울"),IF((J11-I11)&gt;43.15,"봄","가을"))="여름",IF((J11-I11)&gt;60.8,"Light","Mute"),IF((J11-I11)&gt;23.58,"Bright","Deep")),IF(IF(IF(AND((H11&gt;23),(H11&lt;=(203))),"Warm","Cool")="Cool",IF((J11-I11)&gt;47.15,"여름","겨울"),IF((J11-I11)&gt;43.15,"봄","가을"))="봄",IF(I11&gt;23.8,"Bright","Light"),IF(I11&gt;54.65,"Deep","Mute")))</f>
        <v>Cool 겨울 Deep</v>
      </c>
      <c r="L11" s="461">
        <f>J11-I11</f>
        <v>-6.8999999999999986</v>
      </c>
      <c r="N11" s="6">
        <f>E11-F11</f>
        <v>24</v>
      </c>
      <c r="O11" s="1172">
        <f>F11/E11</f>
        <v>0.73333333333333328</v>
      </c>
      <c r="P11" s="6">
        <f>E11-G11</f>
        <v>38</v>
      </c>
      <c r="Q11" s="1172">
        <f>G11/E11</f>
        <v>0.57777777777777772</v>
      </c>
      <c r="T11" s="1185"/>
      <c r="U11" s="1186"/>
      <c r="V11" s="452" t="s">
        <v>293</v>
      </c>
      <c r="W11" s="1186"/>
      <c r="X11" s="1186"/>
      <c r="Y11" s="453" t="s">
        <v>312</v>
      </c>
      <c r="AA11" s="102">
        <v>24.705882352941178</v>
      </c>
      <c r="AB11" s="102">
        <v>14.499999999999998</v>
      </c>
      <c r="AC11" s="102">
        <v>45.9</v>
      </c>
      <c r="AD11" s="102" t="str">
        <f t="shared" si="1"/>
        <v>Cool 겨울 Bright</v>
      </c>
      <c r="AF11" s="158">
        <v>23.076923076923077</v>
      </c>
      <c r="AG11" s="158">
        <v>16.3</v>
      </c>
      <c r="AH11" s="158">
        <v>62.7</v>
      </c>
      <c r="AI11" s="158" t="str">
        <f t="shared" si="0"/>
        <v>Cool 겨울 Bright</v>
      </c>
      <c r="AJ11" s="6" t="s">
        <v>363</v>
      </c>
    </row>
    <row r="12" spans="2:36" x14ac:dyDescent="0.4">
      <c r="B12" s="99" t="s">
        <v>255</v>
      </c>
      <c r="C12" s="99">
        <v>2.5</v>
      </c>
      <c r="D12" s="99">
        <v>3</v>
      </c>
      <c r="E12" s="241">
        <v>80</v>
      </c>
      <c r="F12" s="241">
        <v>54</v>
      </c>
      <c r="G12" s="241">
        <v>38</v>
      </c>
      <c r="H12" s="139">
        <f>IF(MAX(E12,F12,G12)=E12,60*(F12-G12)/(MAX(E12,F12,G12)-MIN(E12,F12,G12)),IF(MAX(E12,F12,G12)=F12,(120+(60*(G12-E12)/(MAX(E12,F12,G12)-MIN(E12,F12,G12)))),IF(MAX(E12,F12,G12)=G12,(240+(60*(E12-F12)/(MAX(E12,F12,G12)-MIN(E12,F12,G12)))),0)))</f>
        <v>22.857142857142858</v>
      </c>
      <c r="I12" s="139">
        <f>ROUND((MAX(E12/255, F12/255, G12/255) - MIN(E12/255, F12/255, G12/255))/MAX(E12/255, F12/255, G12/255),3)*100</f>
        <v>52.5</v>
      </c>
      <c r="J12" s="1251">
        <f>ROUND(MAX(E12/255, F12/255, G12/255),3)*100</f>
        <v>31.4</v>
      </c>
      <c r="K12" s="1406" t="str">
        <f>IF(AND((H12&gt;23),(H12&lt;=(203))),"Warm","Cool")&amp;" "&amp;IF(IF(AND((H12&gt;23),(H12&lt;=(203))),"Warm","Cool")="Cool",IF((J12-I12)&gt;47.15,"여름","겨울"),IF((J12-I12)&gt;43.15,"봄","가을"))&amp;" "&amp;IF(IF(AND((H12&gt;23),(H12&lt;=(203))),"Warm","Cool")="Cool",IF(IF(IF(AND((H12&gt;23),(H12&lt;=(203))),"Warm","Cool")="Cool",IF((J12-I12)&gt;47.15,"여름","겨울"),IF((J12-I12)&gt;43.15,"봄","가을"))="여름",IF((J12-I12)&gt;60.8,"Light","Mute"),IF((J12-I12)&gt;23.58,"Bright","Deep")),IF(IF(IF(AND((H12&gt;23),(H12&lt;=(203))),"Warm","Cool")="Cool",IF((J12-I12)&gt;47.15,"여름","겨울"),IF((J12-I12)&gt;43.15,"봄","가을"))="봄",IF(I12&gt;23.8,"Bright","Light"),IF(I12&gt;54.65,"Deep","Mute")))</f>
        <v>Cool 겨울 Deep</v>
      </c>
      <c r="L12" s="461">
        <f>J12-I12</f>
        <v>-21.1</v>
      </c>
      <c r="N12" s="6">
        <f>E12-F12</f>
        <v>26</v>
      </c>
      <c r="O12" s="1172">
        <f>F12/E12</f>
        <v>0.67500000000000004</v>
      </c>
      <c r="P12" s="6">
        <f>E12-G12</f>
        <v>42</v>
      </c>
      <c r="Q12" s="1172">
        <f>G12/E12</f>
        <v>0.47499999999999998</v>
      </c>
      <c r="AA12" s="131">
        <v>24.489795918367346</v>
      </c>
      <c r="AB12" s="131">
        <v>41.199999999999996</v>
      </c>
      <c r="AC12" s="131">
        <v>46.7</v>
      </c>
      <c r="AD12" s="131" t="str">
        <f t="shared" si="1"/>
        <v>Cool 겨울 Deep</v>
      </c>
      <c r="AF12" s="214">
        <v>24</v>
      </c>
      <c r="AG12" s="214">
        <v>21.3</v>
      </c>
      <c r="AH12" s="214">
        <v>64.3</v>
      </c>
      <c r="AI12" s="214" t="str">
        <f t="shared" si="0"/>
        <v>Cool 겨울 Bright</v>
      </c>
      <c r="AJ12" s="6" t="s">
        <v>363</v>
      </c>
    </row>
    <row r="13" spans="2:36" x14ac:dyDescent="0.4">
      <c r="B13" s="99" t="s">
        <v>255</v>
      </c>
      <c r="C13" s="99">
        <v>2</v>
      </c>
      <c r="D13" s="99">
        <v>4</v>
      </c>
      <c r="E13" s="200">
        <v>113</v>
      </c>
      <c r="F13" s="200">
        <v>92</v>
      </c>
      <c r="G13" s="200">
        <v>79</v>
      </c>
      <c r="H13" s="109">
        <f>IF(MAX(E13,F13,G13)=E13,60*(F13-G13)/(MAX(E13,F13,G13)-MIN(E13,F13,G13)),IF(MAX(E13,F13,G13)=F13,(120+(60*(G13-E13)/(MAX(E13,F13,G13)-MIN(E13,F13,G13)))),IF(MAX(E13,F13,G13)=G13,(240+(60*(E13-F13)/(MAX(E13,F13,G13)-MIN(E13,F13,G13)))),0)))</f>
        <v>22.941176470588236</v>
      </c>
      <c r="I13" s="109">
        <f>ROUND((MAX(E13/255, F13/255, G13/255) - MIN(E13/255, F13/255, G13/255))/MAX(E13/255, F13/255, G13/255),3)*100</f>
        <v>30.099999999999998</v>
      </c>
      <c r="J13" s="1252">
        <f>ROUND(MAX(E13/255, F13/255, G13/255),3)*100</f>
        <v>44.3</v>
      </c>
      <c r="K13" s="1407" t="str">
        <f>IF(AND((H13&gt;23),(H13&lt;=(203))),"Warm","Cool")&amp;" "&amp;IF(IF(AND((H13&gt;23),(H13&lt;=(203))),"Warm","Cool")="Cool",IF((J13-I13)&gt;47.15,"여름","겨울"),IF((J13-I13)&gt;43.15,"봄","가을"))&amp;" "&amp;IF(IF(AND((H13&gt;23),(H13&lt;=(203))),"Warm","Cool")="Cool",IF(IF(IF(AND((H13&gt;23),(H13&lt;=(203))),"Warm","Cool")="Cool",IF((J13-I13)&gt;47.15,"여름","겨울"),IF((J13-I13)&gt;43.15,"봄","가을"))="여름",IF((J13-I13)&gt;60.8,"Light","Mute"),IF((J13-I13)&gt;23.58,"Bright","Deep")),IF(IF(IF(AND((H13&gt;23),(H13&lt;=(203))),"Warm","Cool")="Cool",IF((J13-I13)&gt;47.15,"여름","겨울"),IF((J13-I13)&gt;43.15,"봄","가을"))="봄",IF(I13&gt;23.8,"Bright","Light"),IF(I13&gt;54.65,"Deep","Mute")))</f>
        <v>Cool 겨울 Deep</v>
      </c>
      <c r="L13" s="461">
        <f>J13-I13</f>
        <v>14.2</v>
      </c>
      <c r="N13" s="6">
        <f>E13-F13</f>
        <v>21</v>
      </c>
      <c r="O13" s="1172">
        <f>F13/E13</f>
        <v>0.81415929203539827</v>
      </c>
      <c r="P13" s="6">
        <f>E13-G13</f>
        <v>34</v>
      </c>
      <c r="Q13" s="1172">
        <f>G13/E13</f>
        <v>0.69911504424778759</v>
      </c>
      <c r="AA13" s="131">
        <v>24.489795918367346</v>
      </c>
      <c r="AB13" s="131">
        <v>41.199999999999996</v>
      </c>
      <c r="AC13" s="131">
        <v>46.7</v>
      </c>
      <c r="AD13" s="131" t="str">
        <f t="shared" si="1"/>
        <v>Cool 겨울 Deep</v>
      </c>
      <c r="AF13" s="214">
        <v>24</v>
      </c>
      <c r="AG13" s="214">
        <v>21.3</v>
      </c>
      <c r="AH13" s="214">
        <v>64.3</v>
      </c>
      <c r="AI13" s="214" t="str">
        <f t="shared" si="0"/>
        <v>Cool 겨울 Bright</v>
      </c>
      <c r="AJ13" s="6" t="s">
        <v>363</v>
      </c>
    </row>
    <row r="14" spans="2:36" x14ac:dyDescent="0.4">
      <c r="B14" s="99" t="s">
        <v>255</v>
      </c>
      <c r="C14" s="99">
        <v>4</v>
      </c>
      <c r="D14" s="99">
        <v>2</v>
      </c>
      <c r="E14" s="341">
        <v>113</v>
      </c>
      <c r="F14" s="341">
        <v>92</v>
      </c>
      <c r="G14" s="341">
        <v>79</v>
      </c>
      <c r="H14" s="109">
        <f>IF(MAX(E14,F14,G14)=E14,60*(F14-G14)/(MAX(E14,F14,G14)-MIN(E14,F14,G14)),IF(MAX(E14,F14,G14)=F14,(120+(60*(G14-E14)/(MAX(E14,F14,G14)-MIN(E14,F14,G14)))),IF(MAX(E14,F14,G14)=G14,(240+(60*(E14-F14)/(MAX(E14,F14,G14)-MIN(E14,F14,G14)))),0)))</f>
        <v>22.941176470588236</v>
      </c>
      <c r="I14" s="109">
        <f>ROUND((MAX(E14/255, F14/255, G14/255) - MIN(E14/255, F14/255, G14/255))/MAX(E14/255, F14/255, G14/255),3)*100</f>
        <v>30.099999999999998</v>
      </c>
      <c r="J14" s="1252">
        <f>ROUND(MAX(E14/255, F14/255, G14/255),3)*100</f>
        <v>44.3</v>
      </c>
      <c r="K14" s="1407" t="str">
        <f>IF(AND((H14&gt;23),(H14&lt;=(203))),"Warm","Cool")&amp;" "&amp;IF(IF(AND((H14&gt;23),(H14&lt;=(203))),"Warm","Cool")="Cool",IF((J14-I14)&gt;47.15,"여름","겨울"),IF((J14-I14)&gt;43.15,"봄","가을"))&amp;" "&amp;IF(IF(AND((H14&gt;23),(H14&lt;=(203))),"Warm","Cool")="Cool",IF(IF(IF(AND((H14&gt;23),(H14&lt;=(203))),"Warm","Cool")="Cool",IF((J14-I14)&gt;47.15,"여름","겨울"),IF((J14-I14)&gt;43.15,"봄","가을"))="여름",IF((J14-I14)&gt;60.8,"Light","Mute"),IF((J14-I14)&gt;23.58,"Bright","Deep")),IF(IF(IF(AND((H14&gt;23),(H14&lt;=(203))),"Warm","Cool")="Cool",IF((J14-I14)&gt;47.15,"여름","겨울"),IF((J14-I14)&gt;43.15,"봄","가을"))="봄",IF(I14&gt;23.8,"Bright","Light"),IF(I14&gt;54.65,"Deep","Mute")))</f>
        <v>Cool 겨울 Deep</v>
      </c>
      <c r="L14" s="461">
        <f>J14-I14</f>
        <v>14.2</v>
      </c>
      <c r="N14" s="6">
        <f>E14-F14</f>
        <v>21</v>
      </c>
      <c r="O14" s="1172">
        <f>F14/E14</f>
        <v>0.81415929203539827</v>
      </c>
      <c r="P14" s="6">
        <f>E14-G14</f>
        <v>34</v>
      </c>
      <c r="Q14" s="1172">
        <f>G14/E14</f>
        <v>0.69911504424778759</v>
      </c>
      <c r="AA14" s="141">
        <v>24</v>
      </c>
      <c r="AB14" s="141">
        <v>20.7</v>
      </c>
      <c r="AC14" s="141">
        <v>47.5</v>
      </c>
      <c r="AD14" s="141" t="str">
        <f t="shared" si="1"/>
        <v>Cool 겨울 Bright</v>
      </c>
      <c r="AF14" s="100">
        <v>23.076923076923077</v>
      </c>
      <c r="AG14" s="100">
        <v>23.9</v>
      </c>
      <c r="AH14" s="100">
        <v>42.699999999999996</v>
      </c>
      <c r="AI14" s="100" t="str">
        <f t="shared" si="0"/>
        <v>Cool 겨울 Deep</v>
      </c>
      <c r="AJ14" s="6" t="s">
        <v>362</v>
      </c>
    </row>
    <row r="15" spans="2:36" x14ac:dyDescent="0.4">
      <c r="B15" s="99" t="s">
        <v>255</v>
      </c>
      <c r="C15" s="99">
        <v>1.5</v>
      </c>
      <c r="D15" s="99">
        <v>6</v>
      </c>
      <c r="E15" s="166">
        <v>160</v>
      </c>
      <c r="F15" s="166">
        <v>144</v>
      </c>
      <c r="G15" s="166">
        <v>134</v>
      </c>
      <c r="H15" s="158">
        <f>IF(MAX(E15,F15,G15)=E15,60*(F15-G15)/(MAX(E15,F15,G15)-MIN(E15,F15,G15)),IF(MAX(E15,F15,G15)=F15,(120+(60*(G15-E15)/(MAX(E15,F15,G15)-MIN(E15,F15,G15)))),IF(MAX(E15,F15,G15)=G15,(240+(60*(E15-F15)/(MAX(E15,F15,G15)-MIN(E15,F15,G15)))),0)))</f>
        <v>23.076923076923077</v>
      </c>
      <c r="I15" s="158">
        <f>ROUND((MAX(E15/255, F15/255, G15/255) - MIN(E15/255, F15/255, G15/255))/MAX(E15/255, F15/255, G15/255),3)*100</f>
        <v>16.3</v>
      </c>
      <c r="J15" s="1253">
        <f>ROUND(MAX(E15/255, F15/255, G15/255),3)*100</f>
        <v>62.7</v>
      </c>
      <c r="K15" s="1408" t="str">
        <f>IF(AND((H15&gt;23),(H15&lt;=(203))),"Warm","Cool")&amp;" "&amp;IF(IF(AND((H15&gt;23),(H15&lt;=(203))),"Warm","Cool")="Cool",IF((J15-I15)&gt;47.15,"여름","겨울"),IF((J15-I15)&gt;43.15,"봄","가을"))&amp;" "&amp;IF(IF(AND((H15&gt;23),(H15&lt;=(203))),"Warm","Cool")="Cool",IF(IF(IF(AND((H15&gt;23),(H15&lt;=(203))),"Warm","Cool")="Cool",IF((J15-I15)&gt;47.15,"여름","겨울"),IF((J15-I15)&gt;43.15,"봄","가을"))="여름",IF((J15-I15)&gt;60.8,"Light","Mute"),IF((J15-I15)&gt;23.58,"Bright","Deep")),IF(IF(IF(AND((H15&gt;23),(H15&lt;=(203))),"Warm","Cool")="Cool",IF((J15-I15)&gt;47.15,"여름","겨울"),IF((J15-I15)&gt;43.15,"봄","가을"))="봄",IF(I15&gt;23.8,"Bright","Light"),IF(I15&gt;54.65,"Deep","Mute")))</f>
        <v>Warm 봄 Light</v>
      </c>
      <c r="L15" s="461">
        <f>J15-I15</f>
        <v>46.400000000000006</v>
      </c>
      <c r="N15" s="6">
        <f>E15-F15</f>
        <v>16</v>
      </c>
      <c r="O15" s="1172">
        <f>F15/E15</f>
        <v>0.9</v>
      </c>
      <c r="P15" s="6">
        <f>E15-G15</f>
        <v>26</v>
      </c>
      <c r="Q15" s="1172">
        <f>G15/E15</f>
        <v>0.83750000000000002</v>
      </c>
      <c r="AA15" s="145">
        <v>25.263157894736842</v>
      </c>
      <c r="AB15" s="145">
        <v>46.7</v>
      </c>
      <c r="AC15" s="145">
        <v>47.8</v>
      </c>
      <c r="AD15" s="145" t="str">
        <f t="shared" si="1"/>
        <v>Cool 겨울 Deep</v>
      </c>
      <c r="AF15" s="100">
        <v>23.076923076923077</v>
      </c>
      <c r="AG15" s="100">
        <v>23.9</v>
      </c>
      <c r="AH15" s="100">
        <v>42.699999999999996</v>
      </c>
      <c r="AI15" s="100" t="str">
        <f t="shared" si="0"/>
        <v>Cool 겨울 Deep</v>
      </c>
      <c r="AJ15" s="6" t="s">
        <v>362</v>
      </c>
    </row>
    <row r="16" spans="2:36" x14ac:dyDescent="0.4">
      <c r="B16" s="99" t="s">
        <v>255</v>
      </c>
      <c r="C16" s="99">
        <v>5.5</v>
      </c>
      <c r="D16" s="99">
        <v>1.5</v>
      </c>
      <c r="E16" s="166">
        <v>160</v>
      </c>
      <c r="F16" s="166">
        <v>144</v>
      </c>
      <c r="G16" s="166">
        <v>134</v>
      </c>
      <c r="H16" s="158">
        <f>IF(MAX(E16,F16,G16)=E16,60*(F16-G16)/(MAX(E16,F16,G16)-MIN(E16,F16,G16)),IF(MAX(E16,F16,G16)=F16,(120+(60*(G16-E16)/(MAX(E16,F16,G16)-MIN(E16,F16,G16)))),IF(MAX(E16,F16,G16)=G16,(240+(60*(E16-F16)/(MAX(E16,F16,G16)-MIN(E16,F16,G16)))),0)))</f>
        <v>23.076923076923077</v>
      </c>
      <c r="I16" s="158">
        <f>ROUND((MAX(E16/255, F16/255, G16/255) - MIN(E16/255, F16/255, G16/255))/MAX(E16/255, F16/255, G16/255),3)*100</f>
        <v>16.3</v>
      </c>
      <c r="J16" s="1253">
        <f>ROUND(MAX(E16/255, F16/255, G16/255),3)*100</f>
        <v>62.7</v>
      </c>
      <c r="K16" s="1408" t="str">
        <f>IF(AND((H16&gt;23),(H16&lt;=(203))),"Warm","Cool")&amp;" "&amp;IF(IF(AND((H16&gt;23),(H16&lt;=(203))),"Warm","Cool")="Cool",IF((J16-I16)&gt;47.15,"여름","겨울"),IF((J16-I16)&gt;43.15,"봄","가을"))&amp;" "&amp;IF(IF(AND((H16&gt;23),(H16&lt;=(203))),"Warm","Cool")="Cool",IF(IF(IF(AND((H16&gt;23),(H16&lt;=(203))),"Warm","Cool")="Cool",IF((J16-I16)&gt;47.15,"여름","겨울"),IF((J16-I16)&gt;43.15,"봄","가을"))="여름",IF((J16-I16)&gt;60.8,"Light","Mute"),IF((J16-I16)&gt;23.58,"Bright","Deep")),IF(IF(IF(AND((H16&gt;23),(H16&lt;=(203))),"Warm","Cool")="Cool",IF((J16-I16)&gt;47.15,"여름","겨울"),IF((J16-I16)&gt;43.15,"봄","가을"))="봄",IF(I16&gt;23.8,"Bright","Light"),IF(I16&gt;54.65,"Deep","Mute")))</f>
        <v>Warm 봄 Light</v>
      </c>
      <c r="L16" s="461">
        <f>J16-I16</f>
        <v>46.400000000000006</v>
      </c>
      <c r="N16" s="6">
        <f>E16-F16</f>
        <v>16</v>
      </c>
      <c r="O16" s="1172">
        <f>F16/E16</f>
        <v>0.9</v>
      </c>
      <c r="P16" s="6">
        <f>E16-G16</f>
        <v>26</v>
      </c>
      <c r="Q16" s="1172">
        <f>G16/E16</f>
        <v>0.83750000000000002</v>
      </c>
      <c r="AA16" s="145">
        <v>25.263157894736842</v>
      </c>
      <c r="AB16" s="145">
        <v>46.7</v>
      </c>
      <c r="AC16" s="145">
        <v>47.8</v>
      </c>
      <c r="AD16" s="145" t="str">
        <f t="shared" si="1"/>
        <v>Cool 겨울 Deep</v>
      </c>
      <c r="AF16" s="109">
        <v>22.941176470588236</v>
      </c>
      <c r="AG16" s="109">
        <v>30.099999999999998</v>
      </c>
      <c r="AH16" s="109">
        <v>44.3</v>
      </c>
      <c r="AI16" s="109" t="str">
        <f t="shared" si="0"/>
        <v>Cool 겨울 Deep</v>
      </c>
      <c r="AJ16" s="6" t="s">
        <v>362</v>
      </c>
    </row>
    <row r="17" spans="2:36" x14ac:dyDescent="0.4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>IF(MAX(E17,F17,G17)=E17,60*(F17-G17)/(MAX(E17,F17,G17)-MIN(E17,F17,G17)),IF(MAX(E17,F17,G17)=F17,(120+(60*(G17-E17)/(MAX(E17,F17,G17)-MIN(E17,F17,G17)))),IF(MAX(E17,F17,G17)=G17,(240+(60*(E17-F17)/(MAX(E17,F17,G17)-MIN(E17,F17,G17)))),0)))</f>
        <v>23.076923076923077</v>
      </c>
      <c r="I17" s="100">
        <f>ROUND((MAX(E17/255, F17/255, G17/255) - MIN(E17/255, F17/255, G17/255))/MAX(E17/255, F17/255, G17/255),3)*100</f>
        <v>23.9</v>
      </c>
      <c r="J17" s="1254">
        <f>ROUND(MAX(E17/255, F17/255, G17/255),3)*100</f>
        <v>42.699999999999996</v>
      </c>
      <c r="K17" s="1409" t="str">
        <f>IF(AND((H17&gt;23),(H17&lt;=(203))),"Warm","Cool")&amp;" "&amp;IF(IF(AND((H17&gt;23),(H17&lt;=(203))),"Warm","Cool")="Cool",IF((J17-I17)&gt;47.15,"여름","겨울"),IF((J17-I17)&gt;43.15,"봄","가을"))&amp;" "&amp;IF(IF(AND((H17&gt;23),(H17&lt;=(203))),"Warm","Cool")="Cool",IF(IF(IF(AND((H17&gt;23),(H17&lt;=(203))),"Warm","Cool")="Cool",IF((J17-I17)&gt;47.15,"여름","겨울"),IF((J17-I17)&gt;43.15,"봄","가을"))="여름",IF((J17-I17)&gt;60.8,"Light","Mute"),IF((J17-I17)&gt;23.58,"Bright","Deep")),IF(IF(IF(AND((H17&gt;23),(H17&lt;=(203))),"Warm","Cool")="Cool",IF((J17-I17)&gt;47.15,"여름","겨울"),IF((J17-I17)&gt;43.15,"봄","가을"))="봄",IF(I17&gt;23.8,"Bright","Light"),IF(I17&gt;54.65,"Deep","Mute")))</f>
        <v>Warm 가을 Mute</v>
      </c>
      <c r="L17" s="461">
        <f>J17-I17</f>
        <v>18.799999999999997</v>
      </c>
      <c r="N17" s="6">
        <f>E17-F17</f>
        <v>16</v>
      </c>
      <c r="O17" s="1172">
        <f>F17/E17</f>
        <v>0.85321100917431192</v>
      </c>
      <c r="P17" s="6">
        <f>E17-G17</f>
        <v>26</v>
      </c>
      <c r="Q17" s="1172">
        <f>G17/E17</f>
        <v>0.76146788990825687</v>
      </c>
      <c r="AA17" s="152">
        <v>24.705882352941178</v>
      </c>
      <c r="AB17" s="152">
        <v>27.200000000000003</v>
      </c>
      <c r="AC17" s="152">
        <v>49</v>
      </c>
      <c r="AD17" s="152" t="str">
        <f t="shared" si="1"/>
        <v>Cool 겨울 Deep</v>
      </c>
      <c r="AF17" s="109">
        <v>22.941176470588236</v>
      </c>
      <c r="AG17" s="109">
        <v>30.099999999999998</v>
      </c>
      <c r="AH17" s="109">
        <v>44.3</v>
      </c>
      <c r="AI17" s="109" t="str">
        <f t="shared" si="0"/>
        <v>Cool 겨울 Deep</v>
      </c>
      <c r="AJ17" s="6" t="s">
        <v>362</v>
      </c>
    </row>
    <row r="18" spans="2:36" x14ac:dyDescent="0.4">
      <c r="B18" s="99" t="s">
        <v>255</v>
      </c>
      <c r="C18" s="99">
        <v>4</v>
      </c>
      <c r="D18" s="99">
        <v>1.5</v>
      </c>
      <c r="E18" s="339">
        <v>109</v>
      </c>
      <c r="F18" s="339">
        <v>93</v>
      </c>
      <c r="G18" s="339">
        <v>83</v>
      </c>
      <c r="H18" s="100">
        <f>IF(MAX(E18,F18,G18)=E18,60*(F18-G18)/(MAX(E18,F18,G18)-MIN(E18,F18,G18)),IF(MAX(E18,F18,G18)=F18,(120+(60*(G18-E18)/(MAX(E18,F18,G18)-MIN(E18,F18,G18)))),IF(MAX(E18,F18,G18)=G18,(240+(60*(E18-F18)/(MAX(E18,F18,G18)-MIN(E18,F18,G18)))),0)))</f>
        <v>23.076923076923077</v>
      </c>
      <c r="I18" s="100">
        <f>ROUND((MAX(E18/255, F18/255, G18/255) - MIN(E18/255, F18/255, G18/255))/MAX(E18/255, F18/255, G18/255),3)*100</f>
        <v>23.9</v>
      </c>
      <c r="J18" s="1254">
        <f>ROUND(MAX(E18/255, F18/255, G18/255),3)*100</f>
        <v>42.699999999999996</v>
      </c>
      <c r="K18" s="1409" t="str">
        <f>IF(AND((H18&gt;23),(H18&lt;=(203))),"Warm","Cool")&amp;" "&amp;IF(IF(AND((H18&gt;23),(H18&lt;=(203))),"Warm","Cool")="Cool",IF((J18-I18)&gt;47.15,"여름","겨울"),IF((J18-I18)&gt;43.15,"봄","가을"))&amp;" "&amp;IF(IF(AND((H18&gt;23),(H18&lt;=(203))),"Warm","Cool")="Cool",IF(IF(IF(AND((H18&gt;23),(H18&lt;=(203))),"Warm","Cool")="Cool",IF((J18-I18)&gt;47.15,"여름","겨울"),IF((J18-I18)&gt;43.15,"봄","가을"))="여름",IF((J18-I18)&gt;60.8,"Light","Mute"),IF((J18-I18)&gt;23.58,"Bright","Deep")),IF(IF(IF(AND((H18&gt;23),(H18&lt;=(203))),"Warm","Cool")="Cool",IF((J18-I18)&gt;47.15,"여름","겨울"),IF((J18-I18)&gt;43.15,"봄","가을"))="봄",IF(I18&gt;23.8,"Bright","Light"),IF(I18&gt;54.65,"Deep","Mute")))</f>
        <v>Warm 가을 Mute</v>
      </c>
      <c r="L18" s="461">
        <f>J18-I18</f>
        <v>18.799999999999997</v>
      </c>
      <c r="N18" s="6">
        <f>E18-F18</f>
        <v>16</v>
      </c>
      <c r="O18" s="1172">
        <f>F18/E18</f>
        <v>0.85321100917431192</v>
      </c>
      <c r="P18" s="6">
        <f>E18-G18</f>
        <v>26</v>
      </c>
      <c r="Q18" s="1172">
        <f>G18/E18</f>
        <v>0.76146788990825687</v>
      </c>
      <c r="AA18" s="155">
        <v>24.923076923076923</v>
      </c>
      <c r="AB18" s="155">
        <v>51.6</v>
      </c>
      <c r="AC18" s="155">
        <v>49.4</v>
      </c>
      <c r="AD18" s="155" t="str">
        <f t="shared" si="1"/>
        <v>Cool 겨울 Deep</v>
      </c>
      <c r="AF18" s="115">
        <v>23.333333333333332</v>
      </c>
      <c r="AG18" s="115">
        <v>11.5</v>
      </c>
      <c r="AH18" s="115">
        <v>61.199999999999996</v>
      </c>
      <c r="AI18" s="115" t="str">
        <f t="shared" si="0"/>
        <v>Cool 여름 Mute</v>
      </c>
      <c r="AJ18" s="6" t="s">
        <v>365</v>
      </c>
    </row>
    <row r="19" spans="2:36" x14ac:dyDescent="0.4">
      <c r="B19" s="99" t="s">
        <v>255</v>
      </c>
      <c r="C19" s="99">
        <v>2.5</v>
      </c>
      <c r="D19" s="99">
        <v>3.5</v>
      </c>
      <c r="E19" s="242">
        <v>83</v>
      </c>
      <c r="F19" s="242">
        <v>53</v>
      </c>
      <c r="G19" s="242">
        <v>34</v>
      </c>
      <c r="H19" s="151">
        <f>IF(MAX(E19,F19,G19)=E19,60*(F19-G19)/(MAX(E19,F19,G19)-MIN(E19,F19,G19)),IF(MAX(E19,F19,G19)=F19,(120+(60*(G19-E19)/(MAX(E19,F19,G19)-MIN(E19,F19,G19)))),IF(MAX(E19,F19,G19)=G19,(240+(60*(E19-F19)/(MAX(E19,F19,G19)-MIN(E19,F19,G19)))),0)))</f>
        <v>23.26530612244898</v>
      </c>
      <c r="I19" s="151">
        <f>ROUND((MAX(E19/255, F19/255, G19/255) - MIN(E19/255, F19/255, G19/255))/MAX(E19/255, F19/255, G19/255),3)*100</f>
        <v>59</v>
      </c>
      <c r="J19" s="1255">
        <f>ROUND(MAX(E19/255, F19/255, G19/255),3)*100</f>
        <v>32.5</v>
      </c>
      <c r="K19" s="1410" t="str">
        <f>IF(AND((H19&gt;23),(H19&lt;=(203))),"Warm","Cool")&amp;" "&amp;IF(IF(AND((H19&gt;23),(H19&lt;=(203))),"Warm","Cool")="Cool",IF((J19-I19)&gt;47.15,"여름","겨울"),IF((J19-I19)&gt;43.15,"봄","가을"))&amp;" "&amp;IF(IF(AND((H19&gt;23),(H19&lt;=(203))),"Warm","Cool")="Cool",IF(IF(IF(AND((H19&gt;23),(H19&lt;=(203))),"Warm","Cool")="Cool",IF((J19-I19)&gt;47.15,"여름","겨울"),IF((J19-I19)&gt;43.15,"봄","가을"))="여름",IF((J19-I19)&gt;60.8,"Light","Mute"),IF((J19-I19)&gt;23.58,"Bright","Deep")),IF(IF(IF(AND((H19&gt;23),(H19&lt;=(203))),"Warm","Cool")="Cool",IF((J19-I19)&gt;47.15,"여름","겨울"),IF((J19-I19)&gt;43.15,"봄","가을"))="봄",IF(I19&gt;23.8,"Bright","Light"),IF(I19&gt;54.65,"Deep","Mute")))</f>
        <v>Warm 가을 Deep</v>
      </c>
      <c r="L19" s="461">
        <f>J19-I19</f>
        <v>-26.5</v>
      </c>
      <c r="N19" s="6">
        <f>E19-F19</f>
        <v>30</v>
      </c>
      <c r="O19" s="1172">
        <f>F19/E19</f>
        <v>0.63855421686746983</v>
      </c>
      <c r="P19" s="6">
        <f>E19-G19</f>
        <v>49</v>
      </c>
      <c r="Q19" s="1172">
        <f>G19/E19</f>
        <v>0.40963855421686746</v>
      </c>
      <c r="AA19" s="160">
        <v>25.35211267605634</v>
      </c>
      <c r="AB19" s="160">
        <v>55.500000000000007</v>
      </c>
      <c r="AC19" s="160">
        <v>50.2</v>
      </c>
      <c r="AD19" s="160" t="str">
        <f t="shared" si="1"/>
        <v>Cool 겨울 Deep</v>
      </c>
      <c r="AF19" s="115">
        <v>23.333333333333332</v>
      </c>
      <c r="AG19" s="115">
        <v>11.5</v>
      </c>
      <c r="AH19" s="115">
        <v>61.199999999999996</v>
      </c>
      <c r="AI19" s="115" t="str">
        <f t="shared" si="0"/>
        <v>Cool 여름 Mute</v>
      </c>
      <c r="AJ19" s="6" t="s">
        <v>365</v>
      </c>
    </row>
    <row r="20" spans="2:36" x14ac:dyDescent="0.4">
      <c r="B20" s="99" t="s">
        <v>255</v>
      </c>
      <c r="C20" s="99">
        <v>1</v>
      </c>
      <c r="D20" s="99">
        <v>6.5</v>
      </c>
      <c r="E20" s="119">
        <v>169</v>
      </c>
      <c r="F20" s="119">
        <v>158</v>
      </c>
      <c r="G20" s="119">
        <v>151</v>
      </c>
      <c r="H20" s="120">
        <f>IF(MAX(E20,F20,G20)=E20,60*(F20-G20)/(MAX(E20,F20,G20)-MIN(E20,F20,G20)),IF(MAX(E20,F20,G20)=F20,(120+(60*(G20-E20)/(MAX(E20,F20,G20)-MIN(E20,F20,G20)))),IF(MAX(E20,F20,G20)=G20,(240+(60*(E20-F20)/(MAX(E20,F20,G20)-MIN(E20,F20,G20)))),0)))</f>
        <v>23.333333333333332</v>
      </c>
      <c r="I20" s="120">
        <f>ROUND((MAX(E20/255, F20/255, G20/255) - MIN(E20/255, F20/255, G20/255))/MAX(E20/255, F20/255, G20/255),3)*100</f>
        <v>10.7</v>
      </c>
      <c r="J20" s="1256">
        <f>ROUND(MAX(E20/255, F20/255, G20/255),3)*100</f>
        <v>66.3</v>
      </c>
      <c r="K20" s="1411" t="str">
        <f>IF(AND((H20&gt;23),(H20&lt;=(203))),"Warm","Cool")&amp;" "&amp;IF(IF(AND((H20&gt;23),(H20&lt;=(203))),"Warm","Cool")="Cool",IF((J20-I20)&gt;47.15,"여름","겨울"),IF((J20-I20)&gt;43.15,"봄","가을"))&amp;" "&amp;IF(IF(AND((H20&gt;23),(H20&lt;=(203))),"Warm","Cool")="Cool",IF(IF(IF(AND((H20&gt;23),(H20&lt;=(203))),"Warm","Cool")="Cool",IF((J20-I20)&gt;47.15,"여름","겨울"),IF((J20-I20)&gt;43.15,"봄","가을"))="여름",IF((J20-I20)&gt;60.8,"Light","Mute"),IF((J20-I20)&gt;23.58,"Bright","Deep")),IF(IF(IF(AND((H20&gt;23),(H20&lt;=(203))),"Warm","Cool")="Cool",IF((J20-I20)&gt;47.15,"여름","겨울"),IF((J20-I20)&gt;43.15,"봄","가을"))="봄",IF(I20&gt;23.8,"Bright","Light"),IF(I20&gt;54.65,"Deep","Mute")))</f>
        <v>Warm 봄 Light</v>
      </c>
      <c r="L20" s="461">
        <f>J20-I20</f>
        <v>55.599999999999994</v>
      </c>
      <c r="N20" s="6">
        <f>E20-F20</f>
        <v>11</v>
      </c>
      <c r="O20" s="1172">
        <f>F20/E20</f>
        <v>0.9349112426035503</v>
      </c>
      <c r="P20" s="6">
        <f>E20-G20</f>
        <v>18</v>
      </c>
      <c r="Q20" s="1172">
        <f>G20/E20</f>
        <v>0.89349112426035504</v>
      </c>
      <c r="AA20" s="164">
        <v>24.285714285714285</v>
      </c>
      <c r="AB20" s="164">
        <v>32.6</v>
      </c>
      <c r="AC20" s="164">
        <v>50.6</v>
      </c>
      <c r="AD20" s="164" t="str">
        <f t="shared" si="1"/>
        <v>Cool 겨울 Deep</v>
      </c>
      <c r="AF20" s="120">
        <v>23.333333333333332</v>
      </c>
      <c r="AG20" s="120">
        <v>10.7</v>
      </c>
      <c r="AH20" s="120">
        <v>66.3</v>
      </c>
      <c r="AI20" s="120" t="str">
        <f t="shared" si="0"/>
        <v>Cool 여름 Mute</v>
      </c>
      <c r="AJ20" s="6" t="s">
        <v>365</v>
      </c>
    </row>
    <row r="21" spans="2:36" x14ac:dyDescent="0.4">
      <c r="B21" s="99" t="s">
        <v>255</v>
      </c>
      <c r="C21" s="99">
        <v>6</v>
      </c>
      <c r="D21" s="99">
        <v>1</v>
      </c>
      <c r="E21" s="119">
        <v>169</v>
      </c>
      <c r="F21" s="119">
        <v>158</v>
      </c>
      <c r="G21" s="119">
        <v>151</v>
      </c>
      <c r="H21" s="120">
        <f>IF(MAX(E21,F21,G21)=E21,60*(F21-G21)/(MAX(E21,F21,G21)-MIN(E21,F21,G21)),IF(MAX(E21,F21,G21)=F21,(120+(60*(G21-E21)/(MAX(E21,F21,G21)-MIN(E21,F21,G21)))),IF(MAX(E21,F21,G21)=G21,(240+(60*(E21-F21)/(MAX(E21,F21,G21)-MIN(E21,F21,G21)))),0)))</f>
        <v>23.333333333333332</v>
      </c>
      <c r="I21" s="120">
        <f>ROUND((MAX(E21/255, F21/255, G21/255) - MIN(E21/255, F21/255, G21/255))/MAX(E21/255, F21/255, G21/255),3)*100</f>
        <v>10.7</v>
      </c>
      <c r="J21" s="1256">
        <f>ROUND(MAX(E21/255, F21/255, G21/255),3)*100</f>
        <v>66.3</v>
      </c>
      <c r="K21" s="1411" t="str">
        <f>IF(AND((H21&gt;23),(H21&lt;=(203))),"Warm","Cool")&amp;" "&amp;IF(IF(AND((H21&gt;23),(H21&lt;=(203))),"Warm","Cool")="Cool",IF((J21-I21)&gt;47.15,"여름","겨울"),IF((J21-I21)&gt;43.15,"봄","가을"))&amp;" "&amp;IF(IF(AND((H21&gt;23),(H21&lt;=(203))),"Warm","Cool")="Cool",IF(IF(IF(AND((H21&gt;23),(H21&lt;=(203))),"Warm","Cool")="Cool",IF((J21-I21)&gt;47.15,"여름","겨울"),IF((J21-I21)&gt;43.15,"봄","가을"))="여름",IF((J21-I21)&gt;60.8,"Light","Mute"),IF((J21-I21)&gt;23.58,"Bright","Deep")),IF(IF(IF(AND((H21&gt;23),(H21&lt;=(203))),"Warm","Cool")="Cool",IF((J21-I21)&gt;47.15,"여름","겨울"),IF((J21-I21)&gt;43.15,"봄","가을"))="봄",IF(I21&gt;23.8,"Bright","Light"),IF(I21&gt;54.65,"Deep","Mute")))</f>
        <v>Warm 봄 Light</v>
      </c>
      <c r="L21" s="461">
        <f>J21-I21</f>
        <v>55.599999999999994</v>
      </c>
      <c r="N21" s="6">
        <f>E21-F21</f>
        <v>11</v>
      </c>
      <c r="O21" s="1172">
        <f>F21/E21</f>
        <v>0.9349112426035503</v>
      </c>
      <c r="P21" s="6">
        <f>E21-G21</f>
        <v>18</v>
      </c>
      <c r="Q21" s="1172">
        <f>G21/E21</f>
        <v>0.89349112426035504</v>
      </c>
      <c r="AA21" s="148">
        <v>26.153846153846153</v>
      </c>
      <c r="AB21" s="148">
        <v>60</v>
      </c>
      <c r="AC21" s="148">
        <v>51</v>
      </c>
      <c r="AD21" s="148" t="str">
        <f t="shared" si="1"/>
        <v>Warm 가을 Deep</v>
      </c>
      <c r="AF21" s="120">
        <v>23.333333333333332</v>
      </c>
      <c r="AG21" s="120">
        <v>10.7</v>
      </c>
      <c r="AH21" s="120">
        <v>66.3</v>
      </c>
      <c r="AI21" s="120" t="str">
        <f t="shared" si="0"/>
        <v>Cool 여름 Mute</v>
      </c>
      <c r="AJ21" s="6" t="s">
        <v>365</v>
      </c>
    </row>
    <row r="22" spans="2:36" x14ac:dyDescent="0.4">
      <c r="B22" s="99" t="s">
        <v>255</v>
      </c>
      <c r="C22" s="99">
        <v>1</v>
      </c>
      <c r="D22" s="99">
        <v>6</v>
      </c>
      <c r="E22" s="114">
        <v>156</v>
      </c>
      <c r="F22" s="114">
        <v>145</v>
      </c>
      <c r="G22" s="114">
        <v>138</v>
      </c>
      <c r="H22" s="115">
        <f>IF(MAX(E22,F22,G22)=E22,60*(F22-G22)/(MAX(E22,F22,G22)-MIN(E22,F22,G22)),IF(MAX(E22,F22,G22)=F22,(120+(60*(G22-E22)/(MAX(E22,F22,G22)-MIN(E22,F22,G22)))),IF(MAX(E22,F22,G22)=G22,(240+(60*(E22-F22)/(MAX(E22,F22,G22)-MIN(E22,F22,G22)))),0)))</f>
        <v>23.333333333333332</v>
      </c>
      <c r="I22" s="115">
        <f>ROUND((MAX(E22/255, F22/255, G22/255) - MIN(E22/255, F22/255, G22/255))/MAX(E22/255, F22/255, G22/255),3)*100</f>
        <v>11.5</v>
      </c>
      <c r="J22" s="1257">
        <f>ROUND(MAX(E22/255, F22/255, G22/255),3)*100</f>
        <v>61.199999999999996</v>
      </c>
      <c r="K22" s="1412" t="str">
        <f>IF(AND((H22&gt;23),(H22&lt;=(203))),"Warm","Cool")&amp;" "&amp;IF(IF(AND((H22&gt;23),(H22&lt;=(203))),"Warm","Cool")="Cool",IF((J22-I22)&gt;47.15,"여름","겨울"),IF((J22-I22)&gt;43.15,"봄","가을"))&amp;" "&amp;IF(IF(AND((H22&gt;23),(H22&lt;=(203))),"Warm","Cool")="Cool",IF(IF(IF(AND((H22&gt;23),(H22&lt;=(203))),"Warm","Cool")="Cool",IF((J22-I22)&gt;47.15,"여름","겨울"),IF((J22-I22)&gt;43.15,"봄","가을"))="여름",IF((J22-I22)&gt;60.8,"Light","Mute"),IF((J22-I22)&gt;23.58,"Bright","Deep")),IF(IF(IF(AND((H22&gt;23),(H22&lt;=(203))),"Warm","Cool")="Cool",IF((J22-I22)&gt;47.15,"여름","겨울"),IF((J22-I22)&gt;43.15,"봄","가을"))="봄",IF(I22&gt;23.8,"Bright","Light"),IF(I22&gt;54.65,"Deep","Mute")))</f>
        <v>Warm 봄 Light</v>
      </c>
      <c r="L22" s="461">
        <f>J22-I22</f>
        <v>49.699999999999996</v>
      </c>
      <c r="N22" s="6">
        <f>E22-F22</f>
        <v>11</v>
      </c>
      <c r="O22" s="1172">
        <f>F22/E22</f>
        <v>0.92948717948717952</v>
      </c>
      <c r="P22" s="6">
        <f>E22-G22</f>
        <v>18</v>
      </c>
      <c r="Q22" s="1172">
        <f>G22/E22</f>
        <v>0.88461538461538458</v>
      </c>
      <c r="AA22" s="106">
        <v>24.705882352941178</v>
      </c>
      <c r="AB22" s="106">
        <v>13.100000000000001</v>
      </c>
      <c r="AC22" s="106">
        <v>51</v>
      </c>
      <c r="AD22" s="106" t="str">
        <f t="shared" si="1"/>
        <v>Cool 겨울 Bright</v>
      </c>
      <c r="AF22" s="117">
        <v>24.285714285714285</v>
      </c>
      <c r="AG22" s="117">
        <v>36.199999999999996</v>
      </c>
      <c r="AH22" s="117">
        <v>45.5</v>
      </c>
      <c r="AI22" s="117" t="str">
        <f t="shared" si="0"/>
        <v>Warm 가을 Deep</v>
      </c>
      <c r="AJ22" s="6" t="s">
        <v>364</v>
      </c>
    </row>
    <row r="23" spans="2:36" x14ac:dyDescent="0.4">
      <c r="B23" s="99" t="s">
        <v>255</v>
      </c>
      <c r="C23" s="99">
        <v>5.5</v>
      </c>
      <c r="D23" s="99">
        <v>1</v>
      </c>
      <c r="E23" s="114">
        <v>156</v>
      </c>
      <c r="F23" s="114">
        <v>145</v>
      </c>
      <c r="G23" s="114">
        <v>138</v>
      </c>
      <c r="H23" s="115">
        <f>IF(MAX(E23,F23,G23)=E23,60*(F23-G23)/(MAX(E23,F23,G23)-MIN(E23,F23,G23)),IF(MAX(E23,F23,G23)=F23,(120+(60*(G23-E23)/(MAX(E23,F23,G23)-MIN(E23,F23,G23)))),IF(MAX(E23,F23,G23)=G23,(240+(60*(E23-F23)/(MAX(E23,F23,G23)-MIN(E23,F23,G23)))),0)))</f>
        <v>23.333333333333332</v>
      </c>
      <c r="I23" s="115">
        <f>ROUND((MAX(E23/255, F23/255, G23/255) - MIN(E23/255, F23/255, G23/255))/MAX(E23/255, F23/255, G23/255),3)*100</f>
        <v>11.5</v>
      </c>
      <c r="J23" s="1257">
        <f>ROUND(MAX(E23/255, F23/255, G23/255),3)*100</f>
        <v>61.199999999999996</v>
      </c>
      <c r="K23" s="1412" t="str">
        <f>IF(AND((H23&gt;23),(H23&lt;=(203))),"Warm","Cool")&amp;" "&amp;IF(IF(AND((H23&gt;23),(H23&lt;=(203))),"Warm","Cool")="Cool",IF((J23-I23)&gt;47.15,"여름","겨울"),IF((J23-I23)&gt;43.15,"봄","가을"))&amp;" "&amp;IF(IF(AND((H23&gt;23),(H23&lt;=(203))),"Warm","Cool")="Cool",IF(IF(IF(AND((H23&gt;23),(H23&lt;=(203))),"Warm","Cool")="Cool",IF((J23-I23)&gt;47.15,"여름","겨울"),IF((J23-I23)&gt;43.15,"봄","가을"))="여름",IF((J23-I23)&gt;60.8,"Light","Mute"),IF((J23-I23)&gt;23.58,"Bright","Deep")),IF(IF(IF(AND((H23&gt;23),(H23&lt;=(203))),"Warm","Cool")="Cool",IF((J23-I23)&gt;47.15,"여름","겨울"),IF((J23-I23)&gt;43.15,"봄","가을"))="봄",IF(I23&gt;23.8,"Bright","Light"),IF(I23&gt;54.65,"Deep","Mute")))</f>
        <v>Warm 봄 Light</v>
      </c>
      <c r="L23" s="461">
        <f>J23-I23</f>
        <v>49.699999999999996</v>
      </c>
      <c r="N23" s="6">
        <f>E23-F23</f>
        <v>11</v>
      </c>
      <c r="O23" s="1172">
        <f>F23/E23</f>
        <v>0.92948717948717952</v>
      </c>
      <c r="P23" s="6">
        <f>E23-G23</f>
        <v>18</v>
      </c>
      <c r="Q23" s="1172">
        <f>G23/E23</f>
        <v>0.88461538461538458</v>
      </c>
      <c r="AA23" s="106">
        <v>24.705882352941178</v>
      </c>
      <c r="AB23" s="106">
        <v>13.100000000000001</v>
      </c>
      <c r="AC23" s="106">
        <v>51</v>
      </c>
      <c r="AD23" s="106" t="str">
        <f t="shared" si="1"/>
        <v>Cool 겨울 Bright</v>
      </c>
      <c r="AF23" s="117">
        <v>24.285714285714285</v>
      </c>
      <c r="AG23" s="117">
        <v>36.199999999999996</v>
      </c>
      <c r="AH23" s="117">
        <v>45.5</v>
      </c>
      <c r="AI23" s="117" t="str">
        <f t="shared" si="0"/>
        <v>Warm 가을 Deep</v>
      </c>
      <c r="AJ23" s="6" t="s">
        <v>364</v>
      </c>
    </row>
    <row r="24" spans="2:36" x14ac:dyDescent="0.4">
      <c r="B24" s="99" t="s">
        <v>255</v>
      </c>
      <c r="C24" s="99">
        <v>3</v>
      </c>
      <c r="D24" s="99">
        <v>3.5</v>
      </c>
      <c r="E24" s="281">
        <v>95</v>
      </c>
      <c r="F24" s="281">
        <v>64</v>
      </c>
      <c r="G24" s="281">
        <v>44</v>
      </c>
      <c r="H24" s="190">
        <f>IF(MAX(E24,F24,G24)=E24,60*(F24-G24)/(MAX(E24,F24,G24)-MIN(E24,F24,G24)),IF(MAX(E24,F24,G24)=F24,(120+(60*(G24-E24)/(MAX(E24,F24,G24)-MIN(E24,F24,G24)))),IF(MAX(E24,F24,G24)=G24,(240+(60*(E24-F24)/(MAX(E24,F24,G24)-MIN(E24,F24,G24)))),0)))</f>
        <v>23.529411764705884</v>
      </c>
      <c r="I24" s="190">
        <f>ROUND((MAX(E24/255, F24/255, G24/255) - MIN(E24/255, F24/255, G24/255))/MAX(E24/255, F24/255, G24/255),3)*100</f>
        <v>53.7</v>
      </c>
      <c r="J24" s="1258">
        <f>ROUND(MAX(E24/255, F24/255, G24/255),3)*100</f>
        <v>37.299999999999997</v>
      </c>
      <c r="K24" s="1413" t="str">
        <f>IF(AND((H24&gt;23),(H24&lt;=(203))),"Warm","Cool")&amp;" "&amp;IF(IF(AND((H24&gt;23),(H24&lt;=(203))),"Warm","Cool")="Cool",IF((J24-I24)&gt;47.15,"여름","겨울"),IF((J24-I24)&gt;43.15,"봄","가을"))&amp;" "&amp;IF(IF(AND((H24&gt;23),(H24&lt;=(203))),"Warm","Cool")="Cool",IF(IF(IF(AND((H24&gt;23),(H24&lt;=(203))),"Warm","Cool")="Cool",IF((J24-I24)&gt;47.15,"여름","겨울"),IF((J24-I24)&gt;43.15,"봄","가을"))="여름",IF((J24-I24)&gt;60.8,"Light","Mute"),IF((J24-I24)&gt;23.58,"Bright","Deep")),IF(IF(IF(AND((H24&gt;23),(H24&lt;=(203))),"Warm","Cool")="Cool",IF((J24-I24)&gt;47.15,"여름","겨울"),IF((J24-I24)&gt;43.15,"봄","가을"))="봄",IF(I24&gt;23.8,"Bright","Light"),IF(I24&gt;54.65,"Deep","Mute")))</f>
        <v>Warm 가을 Mute</v>
      </c>
      <c r="L24" s="461">
        <f>J24-I24</f>
        <v>-16.400000000000006</v>
      </c>
      <c r="N24" s="6">
        <f>E24-F24</f>
        <v>31</v>
      </c>
      <c r="O24" s="1172">
        <f>F24/E24</f>
        <v>0.67368421052631577</v>
      </c>
      <c r="P24" s="6">
        <f>E24-G24</f>
        <v>51</v>
      </c>
      <c r="Q24" s="1172">
        <f>G24/E24</f>
        <v>0.4631578947368421</v>
      </c>
      <c r="AA24" s="126">
        <v>26.428571428571427</v>
      </c>
      <c r="AB24" s="126">
        <v>63.6</v>
      </c>
      <c r="AC24" s="126">
        <v>51.800000000000004</v>
      </c>
      <c r="AD24" s="126" t="str">
        <f t="shared" si="1"/>
        <v>Warm 가을 Deep</v>
      </c>
      <c r="AF24" s="131">
        <v>24.489795918367346</v>
      </c>
      <c r="AG24" s="131">
        <v>41.199999999999996</v>
      </c>
      <c r="AH24" s="131">
        <v>46.7</v>
      </c>
      <c r="AI24" s="131" t="str">
        <f t="shared" si="0"/>
        <v>Warm 가을 Deep</v>
      </c>
      <c r="AJ24" s="6" t="s">
        <v>364</v>
      </c>
    </row>
    <row r="25" spans="2:36" x14ac:dyDescent="0.4">
      <c r="B25" s="99" t="s">
        <v>255</v>
      </c>
      <c r="C25" s="99">
        <v>3.5</v>
      </c>
      <c r="D25" s="99">
        <v>2</v>
      </c>
      <c r="E25" s="312">
        <v>100</v>
      </c>
      <c r="F25" s="312">
        <v>80</v>
      </c>
      <c r="G25" s="312">
        <v>67</v>
      </c>
      <c r="H25" s="194">
        <f>IF(MAX(E25,F25,G25)=E25,60*(F25-G25)/(MAX(E25,F25,G25)-MIN(E25,F25,G25)),IF(MAX(E25,F25,G25)=F25,(120+(60*(G25-E25)/(MAX(E25,F25,G25)-MIN(E25,F25,G25)))),IF(MAX(E25,F25,G25)=G25,(240+(60*(E25-F25)/(MAX(E25,F25,G25)-MIN(E25,F25,G25)))),0)))</f>
        <v>23.636363636363637</v>
      </c>
      <c r="I25" s="194">
        <f>ROUND((MAX(E25/255, F25/255, G25/255) - MIN(E25/255, F25/255, G25/255))/MAX(E25/255, F25/255, G25/255),3)*100</f>
        <v>33</v>
      </c>
      <c r="J25" s="1259">
        <f>ROUND(MAX(E25/255, F25/255, G25/255),3)*100</f>
        <v>39.200000000000003</v>
      </c>
      <c r="K25" s="1414" t="str">
        <f>IF(AND((H25&gt;23),(H25&lt;=(203))),"Warm","Cool")&amp;" "&amp;IF(IF(AND((H25&gt;23),(H25&lt;=(203))),"Warm","Cool")="Cool",IF((J25-I25)&gt;47.15,"여름","겨울"),IF((J25-I25)&gt;43.15,"봄","가을"))&amp;" "&amp;IF(IF(AND((H25&gt;23),(H25&lt;=(203))),"Warm","Cool")="Cool",IF(IF(IF(AND((H25&gt;23),(H25&lt;=(203))),"Warm","Cool")="Cool",IF((J25-I25)&gt;47.15,"여름","겨울"),IF((J25-I25)&gt;43.15,"봄","가을"))="여름",IF((J25-I25)&gt;60.8,"Light","Mute"),IF((J25-I25)&gt;23.58,"Bright","Deep")),IF(IF(IF(AND((H25&gt;23),(H25&lt;=(203))),"Warm","Cool")="Cool",IF((J25-I25)&gt;47.15,"여름","겨울"),IF((J25-I25)&gt;43.15,"봄","가을"))="봄",IF(I25&gt;23.8,"Bright","Light"),IF(I25&gt;54.65,"Deep","Mute")))</f>
        <v>Warm 가을 Mute</v>
      </c>
      <c r="L25" s="461">
        <f>J25-I25</f>
        <v>6.2000000000000028</v>
      </c>
      <c r="N25" s="6">
        <f>E25-F25</f>
        <v>20</v>
      </c>
      <c r="O25" s="1172">
        <f>F25/E25</f>
        <v>0.8</v>
      </c>
      <c r="P25" s="6">
        <f>E25-G25</f>
        <v>33</v>
      </c>
      <c r="Q25" s="1172">
        <f>G25/E25</f>
        <v>0.67</v>
      </c>
      <c r="AA25" s="185">
        <v>24.489795918367346</v>
      </c>
      <c r="AB25" s="185">
        <v>37.1</v>
      </c>
      <c r="AC25" s="185">
        <v>51.800000000000004</v>
      </c>
      <c r="AD25" s="185" t="str">
        <f t="shared" si="1"/>
        <v>Cool 겨울 Deep</v>
      </c>
      <c r="AF25" s="131">
        <v>24.489795918367346</v>
      </c>
      <c r="AG25" s="131">
        <v>41.199999999999996</v>
      </c>
      <c r="AH25" s="131">
        <v>46.7</v>
      </c>
      <c r="AI25" s="131" t="str">
        <f t="shared" si="0"/>
        <v>Warm 가을 Deep</v>
      </c>
      <c r="AJ25" s="6" t="s">
        <v>364</v>
      </c>
    </row>
    <row r="26" spans="2:36" x14ac:dyDescent="0.4">
      <c r="B26" s="99" t="s">
        <v>255</v>
      </c>
      <c r="C26" s="99">
        <v>1.5</v>
      </c>
      <c r="D26" s="99">
        <v>5</v>
      </c>
      <c r="E26" s="156">
        <v>134</v>
      </c>
      <c r="F26" s="156">
        <v>119</v>
      </c>
      <c r="G26" s="156">
        <v>109</v>
      </c>
      <c r="H26" s="157">
        <f>IF(MAX(E26,F26,G26)=E26,60*(F26-G26)/(MAX(E26,F26,G26)-MIN(E26,F26,G26)),IF(MAX(E26,F26,G26)=F26,(120+(60*(G26-E26)/(MAX(E26,F26,G26)-MIN(E26,F26,G26)))),IF(MAX(E26,F26,G26)=G26,(240+(60*(E26-F26)/(MAX(E26,F26,G26)-MIN(E26,F26,G26)))),0)))</f>
        <v>24</v>
      </c>
      <c r="I26" s="157">
        <f>ROUND((MAX(E26/255, F26/255, G26/255) - MIN(E26/255, F26/255, G26/255))/MAX(E26/255, F26/255, G26/255),3)*100</f>
        <v>18.7</v>
      </c>
      <c r="J26" s="1260">
        <f>ROUND(MAX(E26/255, F26/255, G26/255),3)*100</f>
        <v>52.5</v>
      </c>
      <c r="K26" s="1415" t="str">
        <f>IF(AND((H26&gt;23),(H26&lt;=(203))),"Warm","Cool")&amp;" "&amp;IF(IF(AND((H26&gt;23),(H26&lt;=(203))),"Warm","Cool")="Cool",IF((J26-I26)&gt;47.15,"여름","겨울"),IF((J26-I26)&gt;43.15,"봄","가을"))&amp;" "&amp;IF(IF(AND((H26&gt;23),(H26&lt;=(203))),"Warm","Cool")="Cool",IF(IF(IF(AND((H26&gt;23),(H26&lt;=(203))),"Warm","Cool")="Cool",IF((J26-I26)&gt;47.15,"여름","겨울"),IF((J26-I26)&gt;43.15,"봄","가을"))="여름",IF((J26-I26)&gt;60.8,"Light","Mute"),IF((J26-I26)&gt;23.58,"Bright","Deep")),IF(IF(IF(AND((H26&gt;23),(H26&lt;=(203))),"Warm","Cool")="Cool",IF((J26-I26)&gt;47.15,"여름","겨울"),IF((J26-I26)&gt;43.15,"봄","가을"))="봄",IF(I26&gt;23.8,"Bright","Light"),IF(I26&gt;54.65,"Deep","Mute")))</f>
        <v>Warm 가을 Mute</v>
      </c>
      <c r="L26" s="461">
        <f>J26-I26</f>
        <v>33.799999999999997</v>
      </c>
      <c r="N26" s="6">
        <f>E26-F26</f>
        <v>15</v>
      </c>
      <c r="O26" s="1172">
        <f>F26/E26</f>
        <v>0.88805970149253732</v>
      </c>
      <c r="P26" s="6">
        <f>E26-G26</f>
        <v>25</v>
      </c>
      <c r="Q26" s="1172">
        <f>G26/E26</f>
        <v>0.81343283582089554</v>
      </c>
      <c r="AA26" s="157">
        <v>24</v>
      </c>
      <c r="AB26" s="157">
        <v>18.7</v>
      </c>
      <c r="AC26" s="157">
        <v>52.5</v>
      </c>
      <c r="AD26" s="157" t="str">
        <f t="shared" si="1"/>
        <v>Cool 겨울 Bright</v>
      </c>
      <c r="AF26" s="145">
        <v>25.263157894736842</v>
      </c>
      <c r="AG26" s="145">
        <v>46.7</v>
      </c>
      <c r="AH26" s="145">
        <v>47.8</v>
      </c>
      <c r="AI26" s="145" t="str">
        <f t="shared" si="0"/>
        <v>Warm 가을 Deep</v>
      </c>
      <c r="AJ26" s="6" t="s">
        <v>364</v>
      </c>
    </row>
    <row r="27" spans="2:36" x14ac:dyDescent="0.4">
      <c r="B27" s="99" t="s">
        <v>255</v>
      </c>
      <c r="C27" s="99">
        <v>4.5</v>
      </c>
      <c r="D27" s="99">
        <v>1.5</v>
      </c>
      <c r="E27" s="156">
        <v>134</v>
      </c>
      <c r="F27" s="156">
        <v>119</v>
      </c>
      <c r="G27" s="156">
        <v>109</v>
      </c>
      <c r="H27" s="157">
        <f>IF(MAX(E27,F27,G27)=E27,60*(F27-G27)/(MAX(E27,F27,G27)-MIN(E27,F27,G27)),IF(MAX(E27,F27,G27)=F27,(120+(60*(G27-E27)/(MAX(E27,F27,G27)-MIN(E27,F27,G27)))),IF(MAX(E27,F27,G27)=G27,(240+(60*(E27-F27)/(MAX(E27,F27,G27)-MIN(E27,F27,G27)))),0)))</f>
        <v>24</v>
      </c>
      <c r="I27" s="157">
        <f>ROUND((MAX(E27/255, F27/255, G27/255) - MIN(E27/255, F27/255, G27/255))/MAX(E27/255, F27/255, G27/255),3)*100</f>
        <v>18.7</v>
      </c>
      <c r="J27" s="1260">
        <f>ROUND(MAX(E27/255, F27/255, G27/255),3)*100</f>
        <v>52.5</v>
      </c>
      <c r="K27" s="1415" t="str">
        <f>IF(AND((H27&gt;23),(H27&lt;=(203))),"Warm","Cool")&amp;" "&amp;IF(IF(AND((H27&gt;23),(H27&lt;=(203))),"Warm","Cool")="Cool",IF((J27-I27)&gt;47.15,"여름","겨울"),IF((J27-I27)&gt;43.15,"봄","가을"))&amp;" "&amp;IF(IF(AND((H27&gt;23),(H27&lt;=(203))),"Warm","Cool")="Cool",IF(IF(IF(AND((H27&gt;23),(H27&lt;=(203))),"Warm","Cool")="Cool",IF((J27-I27)&gt;47.15,"여름","겨울"),IF((J27-I27)&gt;43.15,"봄","가을"))="여름",IF((J27-I27)&gt;60.8,"Light","Mute"),IF((J27-I27)&gt;23.58,"Bright","Deep")),IF(IF(IF(AND((H27&gt;23),(H27&lt;=(203))),"Warm","Cool")="Cool",IF((J27-I27)&gt;47.15,"여름","겨울"),IF((J27-I27)&gt;43.15,"봄","가을"))="봄",IF(I27&gt;23.8,"Bright","Light"),IF(I27&gt;54.65,"Deep","Mute")))</f>
        <v>Warm 가을 Mute</v>
      </c>
      <c r="L27" s="461">
        <f>J27-I27</f>
        <v>33.799999999999997</v>
      </c>
      <c r="N27" s="6">
        <f>E27-F27</f>
        <v>15</v>
      </c>
      <c r="O27" s="1172">
        <f>F27/E27</f>
        <v>0.88805970149253732</v>
      </c>
      <c r="P27" s="6">
        <f>E27-G27</f>
        <v>25</v>
      </c>
      <c r="Q27" s="1172">
        <f>G27/E27</f>
        <v>0.81343283582089554</v>
      </c>
      <c r="AA27" s="157">
        <v>24</v>
      </c>
      <c r="AB27" s="157">
        <v>18.7</v>
      </c>
      <c r="AC27" s="157">
        <v>52.5</v>
      </c>
      <c r="AD27" s="157" t="str">
        <f t="shared" si="1"/>
        <v>Cool 겨울 Bright</v>
      </c>
      <c r="AF27" s="145">
        <v>25.263157894736842</v>
      </c>
      <c r="AG27" s="145">
        <v>46.7</v>
      </c>
      <c r="AH27" s="145">
        <v>47.8</v>
      </c>
      <c r="AI27" s="145" t="str">
        <f t="shared" si="0"/>
        <v>Warm 가을 Deep</v>
      </c>
      <c r="AJ27" s="6" t="s">
        <v>364</v>
      </c>
    </row>
    <row r="28" spans="2:36" x14ac:dyDescent="0.4">
      <c r="B28" s="99" t="s">
        <v>255</v>
      </c>
      <c r="C28" s="99">
        <v>1.5</v>
      </c>
      <c r="D28" s="99">
        <v>4.5</v>
      </c>
      <c r="E28" s="153">
        <v>121</v>
      </c>
      <c r="F28" s="153">
        <v>106</v>
      </c>
      <c r="G28" s="153">
        <v>96</v>
      </c>
      <c r="H28" s="141">
        <f>IF(MAX(E28,F28,G28)=E28,60*(F28-G28)/(MAX(E28,F28,G28)-MIN(E28,F28,G28)),IF(MAX(E28,F28,G28)=F28,(120+(60*(G28-E28)/(MAX(E28,F28,G28)-MIN(E28,F28,G28)))),IF(MAX(E28,F28,G28)=G28,(240+(60*(E28-F28)/(MAX(E28,F28,G28)-MIN(E28,F28,G28)))),0)))</f>
        <v>24</v>
      </c>
      <c r="I28" s="141">
        <f>ROUND((MAX(E28/255, F28/255, G28/255) - MIN(E28/255, F28/255, G28/255))/MAX(E28/255, F28/255, G28/255),3)*100</f>
        <v>20.7</v>
      </c>
      <c r="J28" s="1261">
        <f>ROUND(MAX(E28/255, F28/255, G28/255),3)*100</f>
        <v>47.5</v>
      </c>
      <c r="K28" s="1416" t="str">
        <f>IF(AND((H28&gt;23),(H28&lt;=(203))),"Warm","Cool")&amp;" "&amp;IF(IF(AND((H28&gt;23),(H28&lt;=(203))),"Warm","Cool")="Cool",IF((J28-I28)&gt;47.15,"여름","겨울"),IF((J28-I28)&gt;43.15,"봄","가을"))&amp;" "&amp;IF(IF(AND((H28&gt;23),(H28&lt;=(203))),"Warm","Cool")="Cool",IF(IF(IF(AND((H28&gt;23),(H28&lt;=(203))),"Warm","Cool")="Cool",IF((J28-I28)&gt;47.15,"여름","겨울"),IF((J28-I28)&gt;43.15,"봄","가을"))="여름",IF((J28-I28)&gt;60.8,"Light","Mute"),IF((J28-I28)&gt;23.58,"Bright","Deep")),IF(IF(IF(AND((H28&gt;23),(H28&lt;=(203))),"Warm","Cool")="Cool",IF((J28-I28)&gt;47.15,"여름","겨울"),IF((J28-I28)&gt;43.15,"봄","가을"))="봄",IF(I28&gt;23.8,"Bright","Light"),IF(I28&gt;54.65,"Deep","Mute")))</f>
        <v>Warm 가을 Mute</v>
      </c>
      <c r="L28" s="461">
        <f>J28-I28</f>
        <v>26.8</v>
      </c>
      <c r="N28" s="6">
        <f>E28-F28</f>
        <v>15</v>
      </c>
      <c r="O28" s="1172">
        <f>F28/E28</f>
        <v>0.87603305785123964</v>
      </c>
      <c r="P28" s="6">
        <f>E28-G28</f>
        <v>25</v>
      </c>
      <c r="Q28" s="1172">
        <f>G28/E28</f>
        <v>0.79338842975206614</v>
      </c>
      <c r="AA28" s="112">
        <v>26.373626373626372</v>
      </c>
      <c r="AB28" s="112">
        <v>67.400000000000006</v>
      </c>
      <c r="AC28" s="112">
        <v>52.900000000000006</v>
      </c>
      <c r="AD28" s="112" t="str">
        <f t="shared" si="1"/>
        <v>Warm 가을 Deep</v>
      </c>
      <c r="AF28" s="155">
        <v>24.923076923076923</v>
      </c>
      <c r="AG28" s="155">
        <v>51.6</v>
      </c>
      <c r="AH28" s="155">
        <v>49.4</v>
      </c>
      <c r="AI28" s="155" t="str">
        <f t="shared" si="0"/>
        <v>Warm 가을 Deep</v>
      </c>
      <c r="AJ28" s="6" t="s">
        <v>364</v>
      </c>
    </row>
    <row r="29" spans="2:36" x14ac:dyDescent="0.4">
      <c r="B29" s="99" t="s">
        <v>255</v>
      </c>
      <c r="C29" s="99">
        <v>2</v>
      </c>
      <c r="D29" s="99">
        <v>6</v>
      </c>
      <c r="E29" s="213">
        <v>164</v>
      </c>
      <c r="F29" s="213">
        <v>143</v>
      </c>
      <c r="G29" s="213">
        <v>129</v>
      </c>
      <c r="H29" s="214">
        <f>IF(MAX(E29,F29,G29)=E29,60*(F29-G29)/(MAX(E29,F29,G29)-MIN(E29,F29,G29)),IF(MAX(E29,F29,G29)=F29,(120+(60*(G29-E29)/(MAX(E29,F29,G29)-MIN(E29,F29,G29)))),IF(MAX(E29,F29,G29)=G29,(240+(60*(E29-F29)/(MAX(E29,F29,G29)-MIN(E29,F29,G29)))),0)))</f>
        <v>24</v>
      </c>
      <c r="I29" s="214">
        <f>ROUND((MAX(E29/255, F29/255, G29/255) - MIN(E29/255, F29/255, G29/255))/MAX(E29/255, F29/255, G29/255),3)*100</f>
        <v>21.3</v>
      </c>
      <c r="J29" s="1262">
        <f>ROUND(MAX(E29/255, F29/255, G29/255),3)*100</f>
        <v>64.3</v>
      </c>
      <c r="K29" s="1417" t="str">
        <f>IF(AND((H29&gt;23),(H29&lt;=(203))),"Warm","Cool")&amp;" "&amp;IF(IF(AND((H29&gt;23),(H29&lt;=(203))),"Warm","Cool")="Cool",IF((J29-I29)&gt;47.15,"여름","겨울"),IF((J29-I29)&gt;43.15,"봄","가을"))&amp;" "&amp;IF(IF(AND((H29&gt;23),(H29&lt;=(203))),"Warm","Cool")="Cool",IF(IF(IF(AND((H29&gt;23),(H29&lt;=(203))),"Warm","Cool")="Cool",IF((J29-I29)&gt;47.15,"여름","겨울"),IF((J29-I29)&gt;43.15,"봄","가을"))="여름",IF((J29-I29)&gt;60.8,"Light","Mute"),IF((J29-I29)&gt;23.58,"Bright","Deep")),IF(IF(IF(AND((H29&gt;23),(H29&lt;=(203))),"Warm","Cool")="Cool",IF((J29-I29)&gt;47.15,"여름","겨울"),IF((J29-I29)&gt;43.15,"봄","가을"))="봄",IF(I29&gt;23.8,"Bright","Light"),IF(I29&gt;54.65,"Deep","Mute")))</f>
        <v>Warm 가을 Mute</v>
      </c>
      <c r="L29" s="461">
        <f>J29-I29</f>
        <v>43</v>
      </c>
      <c r="N29" s="6">
        <f>E29-F29</f>
        <v>21</v>
      </c>
      <c r="O29" s="1172">
        <f>F29/E29</f>
        <v>0.87195121951219512</v>
      </c>
      <c r="P29" s="6">
        <f>E29-G29</f>
        <v>35</v>
      </c>
      <c r="Q29" s="1172">
        <f>G29/E29</f>
        <v>0.78658536585365857</v>
      </c>
      <c r="AA29" s="203">
        <v>25.263157894736842</v>
      </c>
      <c r="AB29" s="203">
        <v>42.199999999999996</v>
      </c>
      <c r="AC29" s="203">
        <v>52.900000000000006</v>
      </c>
      <c r="AD29" s="203" t="str">
        <f t="shared" si="1"/>
        <v>Cool 겨울 Deep</v>
      </c>
      <c r="AF29" s="160">
        <v>25.35211267605634</v>
      </c>
      <c r="AG29" s="160">
        <v>55.500000000000007</v>
      </c>
      <c r="AH29" s="160">
        <v>50.2</v>
      </c>
      <c r="AI29" s="160" t="str">
        <f t="shared" si="0"/>
        <v>Warm 가을 Deep</v>
      </c>
      <c r="AJ29" s="6" t="s">
        <v>364</v>
      </c>
    </row>
    <row r="30" spans="2:36" x14ac:dyDescent="0.4">
      <c r="B30" s="99" t="s">
        <v>255</v>
      </c>
      <c r="C30" s="99">
        <v>5.5</v>
      </c>
      <c r="D30" s="99">
        <v>2</v>
      </c>
      <c r="E30" s="213">
        <v>164</v>
      </c>
      <c r="F30" s="213">
        <v>143</v>
      </c>
      <c r="G30" s="213">
        <v>129</v>
      </c>
      <c r="H30" s="214">
        <f>IF(MAX(E30,F30,G30)=E30,60*(F30-G30)/(MAX(E30,F30,G30)-MIN(E30,F30,G30)),IF(MAX(E30,F30,G30)=F30,(120+(60*(G30-E30)/(MAX(E30,F30,G30)-MIN(E30,F30,G30)))),IF(MAX(E30,F30,G30)=G30,(240+(60*(E30-F30)/(MAX(E30,F30,G30)-MIN(E30,F30,G30)))),0)))</f>
        <v>24</v>
      </c>
      <c r="I30" s="214">
        <f>ROUND((MAX(E30/255, F30/255, G30/255) - MIN(E30/255, F30/255, G30/255))/MAX(E30/255, F30/255, G30/255),3)*100</f>
        <v>21.3</v>
      </c>
      <c r="J30" s="1262">
        <f>ROUND(MAX(E30/255, F30/255, G30/255),3)*100</f>
        <v>64.3</v>
      </c>
      <c r="K30" s="1417" t="str">
        <f>IF(AND((H30&gt;23),(H30&lt;=(203))),"Warm","Cool")&amp;" "&amp;IF(IF(AND((H30&gt;23),(H30&lt;=(203))),"Warm","Cool")="Cool",IF((J30-I30)&gt;47.15,"여름","겨울"),IF((J30-I30)&gt;43.15,"봄","가을"))&amp;" "&amp;IF(IF(AND((H30&gt;23),(H30&lt;=(203))),"Warm","Cool")="Cool",IF(IF(IF(AND((H30&gt;23),(H30&lt;=(203))),"Warm","Cool")="Cool",IF((J30-I30)&gt;47.15,"여름","겨울"),IF((J30-I30)&gt;43.15,"봄","가을"))="여름",IF((J30-I30)&gt;60.8,"Light","Mute"),IF((J30-I30)&gt;23.58,"Bright","Deep")),IF(IF(IF(AND((H30&gt;23),(H30&lt;=(203))),"Warm","Cool")="Cool",IF((J30-I30)&gt;47.15,"여름","겨울"),IF((J30-I30)&gt;43.15,"봄","가을"))="봄",IF(I30&gt;23.8,"Bright","Light"),IF(I30&gt;54.65,"Deep","Mute")))</f>
        <v>Warm 가을 Mute</v>
      </c>
      <c r="L30" s="461">
        <f>J30-I30</f>
        <v>43</v>
      </c>
      <c r="N30" s="6">
        <f>E30-F30</f>
        <v>21</v>
      </c>
      <c r="O30" s="1172">
        <f>F30/E30</f>
        <v>0.87195121951219512</v>
      </c>
      <c r="P30" s="6">
        <f>E30-G30</f>
        <v>35</v>
      </c>
      <c r="Q30" s="1172">
        <f>G30/E30</f>
        <v>0.78658536585365857</v>
      </c>
      <c r="AA30" s="104">
        <v>27.272727272727273</v>
      </c>
      <c r="AB30" s="104">
        <v>72.3</v>
      </c>
      <c r="AC30" s="104">
        <v>53.7</v>
      </c>
      <c r="AD30" s="104" t="str">
        <f t="shared" si="1"/>
        <v>Warm 가을 Deep</v>
      </c>
      <c r="AF30" s="164">
        <v>24.285714285714285</v>
      </c>
      <c r="AG30" s="164">
        <v>32.6</v>
      </c>
      <c r="AH30" s="164">
        <v>50.6</v>
      </c>
      <c r="AI30" s="164" t="str">
        <f t="shared" si="0"/>
        <v>Warm 가을 Deep</v>
      </c>
      <c r="AJ30" s="6" t="s">
        <v>364</v>
      </c>
    </row>
    <row r="31" spans="2:36" x14ac:dyDescent="0.4">
      <c r="B31" s="99" t="s">
        <v>255</v>
      </c>
      <c r="C31" s="99">
        <v>3.5</v>
      </c>
      <c r="D31" s="99">
        <v>1.5</v>
      </c>
      <c r="E31" s="311">
        <v>96</v>
      </c>
      <c r="F31" s="311">
        <v>81</v>
      </c>
      <c r="G31" s="311">
        <v>71</v>
      </c>
      <c r="H31" s="198">
        <f>IF(MAX(E31,F31,G31)=E31,60*(F31-G31)/(MAX(E31,F31,G31)-MIN(E31,F31,G31)),IF(MAX(E31,F31,G31)=F31,(120+(60*(G31-E31)/(MAX(E31,F31,G31)-MIN(E31,F31,G31)))),IF(MAX(E31,F31,G31)=G31,(240+(60*(E31-F31)/(MAX(E31,F31,G31)-MIN(E31,F31,G31)))),0)))</f>
        <v>24</v>
      </c>
      <c r="I31" s="198">
        <f>ROUND((MAX(E31/255, F31/255, G31/255) - MIN(E31/255, F31/255, G31/255))/MAX(E31/255, F31/255, G31/255),3)*100</f>
        <v>26</v>
      </c>
      <c r="J31" s="1263">
        <f>ROUND(MAX(E31/255, F31/255, G31/255),3)*100</f>
        <v>37.6</v>
      </c>
      <c r="K31" s="1418" t="str">
        <f>IF(AND((H31&gt;23),(H31&lt;=(203))),"Warm","Cool")&amp;" "&amp;IF(IF(AND((H31&gt;23),(H31&lt;=(203))),"Warm","Cool")="Cool",IF((J31-I31)&gt;47.15,"여름","겨울"),IF((J31-I31)&gt;43.15,"봄","가을"))&amp;" "&amp;IF(IF(AND((H31&gt;23),(H31&lt;=(203))),"Warm","Cool")="Cool",IF(IF(IF(AND((H31&gt;23),(H31&lt;=(203))),"Warm","Cool")="Cool",IF((J31-I31)&gt;47.15,"여름","겨울"),IF((J31-I31)&gt;43.15,"봄","가을"))="여름",IF((J31-I31)&gt;60.8,"Light","Mute"),IF((J31-I31)&gt;23.58,"Bright","Deep")),IF(IF(IF(AND((H31&gt;23),(H31&lt;=(203))),"Warm","Cool")="Cool",IF((J31-I31)&gt;47.15,"여름","겨울"),IF((J31-I31)&gt;43.15,"봄","가을"))="봄",IF(I31&gt;23.8,"Bright","Light"),IF(I31&gt;54.65,"Deep","Mute")))</f>
        <v>Warm 가을 Mute</v>
      </c>
      <c r="L31" s="461">
        <f>J31-I31</f>
        <v>11.600000000000001</v>
      </c>
      <c r="N31" s="6">
        <f>E31-F31</f>
        <v>15</v>
      </c>
      <c r="O31" s="1172">
        <f>F31/E31</f>
        <v>0.84375</v>
      </c>
      <c r="P31" s="6">
        <f>E31-G31</f>
        <v>25</v>
      </c>
      <c r="Q31" s="1172">
        <f>G31/E31</f>
        <v>0.73958333333333337</v>
      </c>
      <c r="AA31" s="208">
        <v>28.571428571428573</v>
      </c>
      <c r="AB31" s="208">
        <v>76.099999999999994</v>
      </c>
      <c r="AC31" s="208">
        <v>54.1</v>
      </c>
      <c r="AD31" s="208" t="str">
        <f t="shared" si="1"/>
        <v>Warm 가을 Deep</v>
      </c>
      <c r="AF31" s="148">
        <v>26.153846153846153</v>
      </c>
      <c r="AG31" s="148">
        <v>60</v>
      </c>
      <c r="AH31" s="148">
        <v>51</v>
      </c>
      <c r="AI31" s="148" t="str">
        <f t="shared" si="0"/>
        <v>Warm 가을 Deep</v>
      </c>
      <c r="AJ31" s="6" t="s">
        <v>364</v>
      </c>
    </row>
    <row r="32" spans="2:36" x14ac:dyDescent="0.4">
      <c r="B32" s="99" t="s">
        <v>255</v>
      </c>
      <c r="C32" s="99">
        <v>3.5</v>
      </c>
      <c r="D32" s="99">
        <v>2.5</v>
      </c>
      <c r="E32" s="314">
        <v>103</v>
      </c>
      <c r="F32" s="314">
        <v>79</v>
      </c>
      <c r="G32" s="314">
        <v>63</v>
      </c>
      <c r="H32" s="201">
        <f>IF(MAX(E32,F32,G32)=E32,60*(F32-G32)/(MAX(E32,F32,G32)-MIN(E32,F32,G32)),IF(MAX(E32,F32,G32)=F32,(120+(60*(G32-E32)/(MAX(E32,F32,G32)-MIN(E32,F32,G32)))),IF(MAX(E32,F32,G32)=G32,(240+(60*(E32-F32)/(MAX(E32,F32,G32)-MIN(E32,F32,G32)))),0)))</f>
        <v>24</v>
      </c>
      <c r="I32" s="201">
        <f>ROUND((MAX(E32/255, F32/255, G32/255) - MIN(E32/255, F32/255, G32/255))/MAX(E32/255, F32/255, G32/255),3)*100</f>
        <v>38.800000000000004</v>
      </c>
      <c r="J32" s="1264">
        <f>ROUND(MAX(E32/255, F32/255, G32/255),3)*100</f>
        <v>40.400000000000006</v>
      </c>
      <c r="K32" s="1419" t="str">
        <f>IF(AND((H32&gt;23),(H32&lt;=(203))),"Warm","Cool")&amp;" "&amp;IF(IF(AND((H32&gt;23),(H32&lt;=(203))),"Warm","Cool")="Cool",IF((J32-I32)&gt;47.15,"여름","겨울"),IF((J32-I32)&gt;43.15,"봄","가을"))&amp;" "&amp;IF(IF(AND((H32&gt;23),(H32&lt;=(203))),"Warm","Cool")="Cool",IF(IF(IF(AND((H32&gt;23),(H32&lt;=(203))),"Warm","Cool")="Cool",IF((J32-I32)&gt;47.15,"여름","겨울"),IF((J32-I32)&gt;43.15,"봄","가을"))="여름",IF((J32-I32)&gt;60.8,"Light","Mute"),IF((J32-I32)&gt;23.58,"Bright","Deep")),IF(IF(IF(AND((H32&gt;23),(H32&lt;=(203))),"Warm","Cool")="Cool",IF((J32-I32)&gt;47.15,"여름","겨울"),IF((J32-I32)&gt;43.15,"봄","가을"))="봄",IF(I32&gt;23.8,"Bright","Light"),IF(I32&gt;54.65,"Deep","Mute")))</f>
        <v>Warm 가을 Mute</v>
      </c>
      <c r="L32" s="461">
        <f>J32-I32</f>
        <v>1.6000000000000014</v>
      </c>
      <c r="N32" s="6">
        <f>E32-F32</f>
        <v>24</v>
      </c>
      <c r="O32" s="1172">
        <f>F32/E32</f>
        <v>0.76699029126213591</v>
      </c>
      <c r="P32" s="6">
        <f>E32-G32</f>
        <v>40</v>
      </c>
      <c r="Q32" s="1172">
        <f>G32/E32</f>
        <v>0.61165048543689315</v>
      </c>
      <c r="AA32" s="212">
        <v>25.3125</v>
      </c>
      <c r="AB32" s="212">
        <v>46.400000000000006</v>
      </c>
      <c r="AC32" s="212">
        <v>54.1</v>
      </c>
      <c r="AD32" s="212" t="str">
        <f t="shared" si="1"/>
        <v>Cool 겨울 Deep</v>
      </c>
      <c r="AF32" s="126">
        <v>26.428571428571427</v>
      </c>
      <c r="AG32" s="126">
        <v>63.6</v>
      </c>
      <c r="AH32" s="126">
        <v>51.800000000000004</v>
      </c>
      <c r="AI32" s="126" t="str">
        <f t="shared" si="0"/>
        <v>Warm 가을 Deep</v>
      </c>
      <c r="AJ32" s="6" t="s">
        <v>364</v>
      </c>
    </row>
    <row r="33" spans="2:36" x14ac:dyDescent="0.4">
      <c r="B33" s="99" t="s">
        <v>255</v>
      </c>
      <c r="C33" s="99">
        <v>3.5</v>
      </c>
      <c r="D33" s="99">
        <v>3</v>
      </c>
      <c r="E33" s="315">
        <v>106</v>
      </c>
      <c r="F33" s="315">
        <v>78</v>
      </c>
      <c r="G33" s="315">
        <v>59</v>
      </c>
      <c r="H33" s="221">
        <f>IF(MAX(E33,F33,G33)=E33,60*(F33-G33)/(MAX(E33,F33,G33)-MIN(E33,F33,G33)),IF(MAX(E33,F33,G33)=F33,(120+(60*(G33-E33)/(MAX(E33,F33,G33)-MIN(E33,F33,G33)))),IF(MAX(E33,F33,G33)=G33,(240+(60*(E33-F33)/(MAX(E33,F33,G33)-MIN(E33,F33,G33)))),0)))</f>
        <v>24.25531914893617</v>
      </c>
      <c r="I33" s="221">
        <f>ROUND((MAX(E33/255, F33/255, G33/255) - MIN(E33/255, F33/255, G33/255))/MAX(E33/255, F33/255, G33/255),3)*100</f>
        <v>44.3</v>
      </c>
      <c r="J33" s="1265">
        <f>ROUND(MAX(E33/255, F33/255, G33/255),3)*100</f>
        <v>41.6</v>
      </c>
      <c r="K33" s="1420" t="str">
        <f>IF(AND((H33&gt;23),(H33&lt;=(203))),"Warm","Cool")&amp;" "&amp;IF(IF(AND((H33&gt;23),(H33&lt;=(203))),"Warm","Cool")="Cool",IF((J33-I33)&gt;47.15,"여름","겨울"),IF((J33-I33)&gt;43.15,"봄","가을"))&amp;" "&amp;IF(IF(AND((H33&gt;23),(H33&lt;=(203))),"Warm","Cool")="Cool",IF(IF(IF(AND((H33&gt;23),(H33&lt;=(203))),"Warm","Cool")="Cool",IF((J33-I33)&gt;47.15,"여름","겨울"),IF((J33-I33)&gt;43.15,"봄","가을"))="여름",IF((J33-I33)&gt;60.8,"Light","Mute"),IF((J33-I33)&gt;23.58,"Bright","Deep")),IF(IF(IF(AND((H33&gt;23),(H33&lt;=(203))),"Warm","Cool")="Cool",IF((J33-I33)&gt;47.15,"여름","겨울"),IF((J33-I33)&gt;43.15,"봄","가을"))="봄",IF(I33&gt;23.8,"Bright","Light"),IF(I33&gt;54.65,"Deep","Mute")))</f>
        <v>Warm 가을 Mute</v>
      </c>
      <c r="L33" s="461">
        <f>J33-I33</f>
        <v>-2.6999999999999957</v>
      </c>
      <c r="N33" s="6">
        <f>E33-F33</f>
        <v>28</v>
      </c>
      <c r="O33" s="1172">
        <f>F33/E33</f>
        <v>0.73584905660377353</v>
      </c>
      <c r="P33" s="6">
        <f>E33-G33</f>
        <v>47</v>
      </c>
      <c r="Q33" s="1172">
        <f>G33/E33</f>
        <v>0.55660377358490565</v>
      </c>
      <c r="AA33" s="206">
        <v>24.705882352941178</v>
      </c>
      <c r="AB33" s="206">
        <v>24.6</v>
      </c>
      <c r="AC33" s="206">
        <v>54.1</v>
      </c>
      <c r="AD33" s="206" t="str">
        <f t="shared" si="1"/>
        <v>Cool 겨울 Bright</v>
      </c>
      <c r="AF33" s="185">
        <v>24.489795918367346</v>
      </c>
      <c r="AG33" s="185">
        <v>37.1</v>
      </c>
      <c r="AH33" s="185">
        <v>51.800000000000004</v>
      </c>
      <c r="AI33" s="185" t="str">
        <f t="shared" si="0"/>
        <v>Warm 가을 Deep</v>
      </c>
      <c r="AJ33" s="6" t="s">
        <v>364</v>
      </c>
    </row>
    <row r="34" spans="2:36" x14ac:dyDescent="0.4">
      <c r="B34" s="99" t="s">
        <v>255</v>
      </c>
      <c r="C34" s="99">
        <v>2.5</v>
      </c>
      <c r="D34" s="99">
        <v>4.5</v>
      </c>
      <c r="E34" s="247">
        <v>129</v>
      </c>
      <c r="F34" s="247">
        <v>104</v>
      </c>
      <c r="G34" s="247">
        <v>87</v>
      </c>
      <c r="H34" s="164">
        <f>IF(MAX(E34,F34,G34)=E34,60*(F34-G34)/(MAX(E34,F34,G34)-MIN(E34,F34,G34)),IF(MAX(E34,F34,G34)=F34,(120+(60*(G34-E34)/(MAX(E34,F34,G34)-MIN(E34,F34,G34)))),IF(MAX(E34,F34,G34)=G34,(240+(60*(E34-F34)/(MAX(E34,F34,G34)-MIN(E34,F34,G34)))),0)))</f>
        <v>24.285714285714285</v>
      </c>
      <c r="I34" s="164">
        <f>ROUND((MAX(E34/255, F34/255, G34/255) - MIN(E34/255, F34/255, G34/255))/MAX(E34/255, F34/255, G34/255),3)*100</f>
        <v>32.6</v>
      </c>
      <c r="J34" s="1266">
        <f>ROUND(MAX(E34/255, F34/255, G34/255),3)*100</f>
        <v>50.6</v>
      </c>
      <c r="K34" s="1421" t="str">
        <f>IF(AND((H34&gt;23),(H34&lt;=(203))),"Warm","Cool")&amp;" "&amp;IF(IF(AND((H34&gt;23),(H34&lt;=(203))),"Warm","Cool")="Cool",IF((J34-I34)&gt;47.15,"여름","겨울"),IF((J34-I34)&gt;43.15,"봄","가을"))&amp;" "&amp;IF(IF(AND((H34&gt;23),(H34&lt;=(203))),"Warm","Cool")="Cool",IF(IF(IF(AND((H34&gt;23),(H34&lt;=(203))),"Warm","Cool")="Cool",IF((J34-I34)&gt;47.15,"여름","겨울"),IF((J34-I34)&gt;43.15,"봄","가을"))="여름",IF((J34-I34)&gt;60.8,"Light","Mute"),IF((J34-I34)&gt;23.58,"Bright","Deep")),IF(IF(IF(AND((H34&gt;23),(H34&lt;=(203))),"Warm","Cool")="Cool",IF((J34-I34)&gt;47.15,"여름","겨울"),IF((J34-I34)&gt;43.15,"봄","가을"))="봄",IF(I34&gt;23.8,"Bright","Light"),IF(I34&gt;54.65,"Deep","Mute")))</f>
        <v>Warm 가을 Mute</v>
      </c>
      <c r="L34" s="461">
        <f>J34-I34</f>
        <v>18</v>
      </c>
      <c r="N34" s="6">
        <f>E34-F34</f>
        <v>25</v>
      </c>
      <c r="O34" s="1172">
        <f>F34/E34</f>
        <v>0.80620155038759689</v>
      </c>
      <c r="P34" s="6">
        <f>E34-G34</f>
        <v>42</v>
      </c>
      <c r="Q34" s="1172">
        <f>G34/E34</f>
        <v>0.67441860465116277</v>
      </c>
      <c r="AA34" s="206">
        <v>24.705882352941178</v>
      </c>
      <c r="AB34" s="206">
        <v>24.6</v>
      </c>
      <c r="AC34" s="206">
        <v>54.1</v>
      </c>
      <c r="AD34" s="206" t="str">
        <f t="shared" si="1"/>
        <v>Cool 겨울 Bright</v>
      </c>
      <c r="AF34" s="112">
        <v>26.373626373626372</v>
      </c>
      <c r="AG34" s="112">
        <v>67.400000000000006</v>
      </c>
      <c r="AH34" s="112">
        <v>52.900000000000006</v>
      </c>
      <c r="AI34" s="112" t="str">
        <f t="shared" si="0"/>
        <v>Warm 가을 Deep</v>
      </c>
      <c r="AJ34" s="6" t="s">
        <v>364</v>
      </c>
    </row>
    <row r="35" spans="2:36" x14ac:dyDescent="0.4">
      <c r="B35" s="99" t="s">
        <v>255</v>
      </c>
      <c r="C35" s="99">
        <v>2.5</v>
      </c>
      <c r="D35" s="99">
        <v>4</v>
      </c>
      <c r="E35" s="244">
        <v>116</v>
      </c>
      <c r="F35" s="244">
        <v>91</v>
      </c>
      <c r="G35" s="244">
        <v>74</v>
      </c>
      <c r="H35" s="117">
        <f>IF(MAX(E35,F35,G35)=E35,60*(F35-G35)/(MAX(E35,F35,G35)-MIN(E35,F35,G35)),IF(MAX(E35,F35,G35)=F35,(120+(60*(G35-E35)/(MAX(E35,F35,G35)-MIN(E35,F35,G35)))),IF(MAX(E35,F35,G35)=G35,(240+(60*(E35-F35)/(MAX(E35,F35,G35)-MIN(E35,F35,G35)))),0)))</f>
        <v>24.285714285714285</v>
      </c>
      <c r="I35" s="117">
        <f>ROUND((MAX(E35/255, F35/255, G35/255) - MIN(E35/255, F35/255, G35/255))/MAX(E35/255, F35/255, G35/255),3)*100</f>
        <v>36.199999999999996</v>
      </c>
      <c r="J35" s="1267">
        <f>ROUND(MAX(E35/255, F35/255, G35/255),3)*100</f>
        <v>45.5</v>
      </c>
      <c r="K35" s="1422" t="str">
        <f>IF(AND((H35&gt;23),(H35&lt;=(203))),"Warm","Cool")&amp;" "&amp;IF(IF(AND((H35&gt;23),(H35&lt;=(203))),"Warm","Cool")="Cool",IF((J35-I35)&gt;47.15,"여름","겨울"),IF((J35-I35)&gt;43.15,"봄","가을"))&amp;" "&amp;IF(IF(AND((H35&gt;23),(H35&lt;=(203))),"Warm","Cool")="Cool",IF(IF(IF(AND((H35&gt;23),(H35&lt;=(203))),"Warm","Cool")="Cool",IF((J35-I35)&gt;47.15,"여름","겨울"),IF((J35-I35)&gt;43.15,"봄","가을"))="여름",IF((J35-I35)&gt;60.8,"Light","Mute"),IF((J35-I35)&gt;23.58,"Bright","Deep")),IF(IF(IF(AND((H35&gt;23),(H35&lt;=(203))),"Warm","Cool")="Cool",IF((J35-I35)&gt;47.15,"여름","겨울"),IF((J35-I35)&gt;43.15,"봄","가을"))="봄",IF(I35&gt;23.8,"Bright","Light"),IF(I35&gt;54.65,"Deep","Mute")))</f>
        <v>Warm 가을 Mute</v>
      </c>
      <c r="L35" s="461">
        <f>J35-I35</f>
        <v>9.3000000000000043</v>
      </c>
      <c r="N35" s="6">
        <f>E35-F35</f>
        <v>25</v>
      </c>
      <c r="O35" s="1172">
        <f>F35/E35</f>
        <v>0.78448275862068961</v>
      </c>
      <c r="P35" s="6">
        <f>E35-G35</f>
        <v>42</v>
      </c>
      <c r="Q35" s="1172">
        <f>G35/E35</f>
        <v>0.63793103448275867</v>
      </c>
      <c r="AA35" s="222">
        <v>25.833333333333332</v>
      </c>
      <c r="AB35" s="222">
        <v>51.1</v>
      </c>
      <c r="AC35" s="222">
        <v>55.300000000000004</v>
      </c>
      <c r="AD35" s="222" t="str">
        <f t="shared" si="1"/>
        <v>Cool 겨울 Deep</v>
      </c>
      <c r="AF35" s="203">
        <v>25.263157894736842</v>
      </c>
      <c r="AG35" s="203">
        <v>42.199999999999996</v>
      </c>
      <c r="AH35" s="203">
        <v>52.900000000000006</v>
      </c>
      <c r="AI35" s="203" t="str">
        <f t="shared" si="0"/>
        <v>Warm 가을 Deep</v>
      </c>
      <c r="AJ35" s="6" t="s">
        <v>364</v>
      </c>
    </row>
    <row r="36" spans="2:36" x14ac:dyDescent="0.4">
      <c r="B36" s="99" t="s">
        <v>255</v>
      </c>
      <c r="C36" s="99">
        <v>4</v>
      </c>
      <c r="D36" s="99">
        <v>2.5</v>
      </c>
      <c r="E36" s="342">
        <v>116</v>
      </c>
      <c r="F36" s="342">
        <v>91</v>
      </c>
      <c r="G36" s="342">
        <v>74</v>
      </c>
      <c r="H36" s="117">
        <f>IF(MAX(E36,F36,G36)=E36,60*(F36-G36)/(MAX(E36,F36,G36)-MIN(E36,F36,G36)),IF(MAX(E36,F36,G36)=F36,(120+(60*(G36-E36)/(MAX(E36,F36,G36)-MIN(E36,F36,G36)))),IF(MAX(E36,F36,G36)=G36,(240+(60*(E36-F36)/(MAX(E36,F36,G36)-MIN(E36,F36,G36)))),0)))</f>
        <v>24.285714285714285</v>
      </c>
      <c r="I36" s="117">
        <f>ROUND((MAX(E36/255, F36/255, G36/255) - MIN(E36/255, F36/255, G36/255))/MAX(E36/255, F36/255, G36/255),3)*100</f>
        <v>36.199999999999996</v>
      </c>
      <c r="J36" s="1267">
        <f>ROUND(MAX(E36/255, F36/255, G36/255),3)*100</f>
        <v>45.5</v>
      </c>
      <c r="K36" s="1422" t="str">
        <f>IF(AND((H36&gt;23),(H36&lt;=(203))),"Warm","Cool")&amp;" "&amp;IF(IF(AND((H36&gt;23),(H36&lt;=(203))),"Warm","Cool")="Cool",IF((J36-I36)&gt;47.15,"여름","겨울"),IF((J36-I36)&gt;43.15,"봄","가을"))&amp;" "&amp;IF(IF(AND((H36&gt;23),(H36&lt;=(203))),"Warm","Cool")="Cool",IF(IF(IF(AND((H36&gt;23),(H36&lt;=(203))),"Warm","Cool")="Cool",IF((J36-I36)&gt;47.15,"여름","겨울"),IF((J36-I36)&gt;43.15,"봄","가을"))="여름",IF((J36-I36)&gt;60.8,"Light","Mute"),IF((J36-I36)&gt;23.58,"Bright","Deep")),IF(IF(IF(AND((H36&gt;23),(H36&lt;=(203))),"Warm","Cool")="Cool",IF((J36-I36)&gt;47.15,"여름","겨울"),IF((J36-I36)&gt;43.15,"봄","가을"))="봄",IF(I36&gt;23.8,"Bright","Light"),IF(I36&gt;54.65,"Deep","Mute")))</f>
        <v>Warm 가을 Mute</v>
      </c>
      <c r="L36" s="461">
        <f>J36-I36</f>
        <v>9.3000000000000043</v>
      </c>
      <c r="N36" s="6">
        <f>E36-F36</f>
        <v>25</v>
      </c>
      <c r="O36" s="1172">
        <f>F36/E36</f>
        <v>0.78448275862068961</v>
      </c>
      <c r="P36" s="6">
        <f>E36-G36</f>
        <v>42</v>
      </c>
      <c r="Q36" s="1172">
        <f>G36/E36</f>
        <v>0.63793103448275867</v>
      </c>
      <c r="AA36" s="226">
        <v>24.878048780487806</v>
      </c>
      <c r="AB36" s="226">
        <v>29.099999999999998</v>
      </c>
      <c r="AC36" s="226">
        <v>55.300000000000004</v>
      </c>
      <c r="AD36" s="226" t="str">
        <f t="shared" si="1"/>
        <v>Cool 겨울 Bright</v>
      </c>
      <c r="AF36" s="104">
        <v>27.272727272727273</v>
      </c>
      <c r="AG36" s="104">
        <v>72.3</v>
      </c>
      <c r="AH36" s="104">
        <v>53.7</v>
      </c>
      <c r="AI36" s="104" t="str">
        <f t="shared" si="0"/>
        <v>Warm 가을 Deep</v>
      </c>
      <c r="AJ36" s="6" t="s">
        <v>364</v>
      </c>
    </row>
    <row r="37" spans="2:36" x14ac:dyDescent="0.4">
      <c r="B37" s="99" t="s">
        <v>255</v>
      </c>
      <c r="C37" s="99">
        <v>3.5</v>
      </c>
      <c r="D37" s="99">
        <v>3.5</v>
      </c>
      <c r="E37" s="317">
        <v>109</v>
      </c>
      <c r="F37" s="317">
        <v>77</v>
      </c>
      <c r="G37" s="317">
        <v>55</v>
      </c>
      <c r="H37" s="235">
        <f>IF(MAX(E37,F37,G37)=E37,60*(F37-G37)/(MAX(E37,F37,G37)-MIN(E37,F37,G37)),IF(MAX(E37,F37,G37)=F37,(120+(60*(G37-E37)/(MAX(E37,F37,G37)-MIN(E37,F37,G37)))),IF(MAX(E37,F37,G37)=G37,(240+(60*(E37-F37)/(MAX(E37,F37,G37)-MIN(E37,F37,G37)))),0)))</f>
        <v>24.444444444444443</v>
      </c>
      <c r="I37" s="235">
        <f>ROUND((MAX(E37/255, F37/255, G37/255) - MIN(E37/255, F37/255, G37/255))/MAX(E37/255, F37/255, G37/255),3)*100</f>
        <v>49.5</v>
      </c>
      <c r="J37" s="1268">
        <f>ROUND(MAX(E37/255, F37/255, G37/255),3)*100</f>
        <v>42.699999999999996</v>
      </c>
      <c r="K37" s="1423" t="str">
        <f>IF(AND((H37&gt;23),(H37&lt;=(203))),"Warm","Cool")&amp;" "&amp;IF(IF(AND((H37&gt;23),(H37&lt;=(203))),"Warm","Cool")="Cool",IF((J37-I37)&gt;47.15,"여름","겨울"),IF((J37-I37)&gt;43.15,"봄","가을"))&amp;" "&amp;IF(IF(AND((H37&gt;23),(H37&lt;=(203))),"Warm","Cool")="Cool",IF(IF(IF(AND((H37&gt;23),(H37&lt;=(203))),"Warm","Cool")="Cool",IF((J37-I37)&gt;47.15,"여름","겨울"),IF((J37-I37)&gt;43.15,"봄","가을"))="여름",IF((J37-I37)&gt;60.8,"Light","Mute"),IF((J37-I37)&gt;23.58,"Bright","Deep")),IF(IF(IF(AND((H37&gt;23),(H37&lt;=(203))),"Warm","Cool")="Cool",IF((J37-I37)&gt;47.15,"여름","겨울"),IF((J37-I37)&gt;43.15,"봄","가을"))="봄",IF(I37&gt;23.8,"Bright","Light"),IF(I37&gt;54.65,"Deep","Mute")))</f>
        <v>Warm 가을 Mute</v>
      </c>
      <c r="L37" s="461">
        <f>J37-I37</f>
        <v>-6.8000000000000043</v>
      </c>
      <c r="N37" s="6">
        <f>E37-F37</f>
        <v>32</v>
      </c>
      <c r="O37" s="1172">
        <f>F37/E37</f>
        <v>0.70642201834862384</v>
      </c>
      <c r="P37" s="6">
        <f>E37-G37</f>
        <v>54</v>
      </c>
      <c r="Q37" s="1172">
        <f>G37/E37</f>
        <v>0.50458715596330272</v>
      </c>
      <c r="AA37" s="226">
        <v>24.878048780487806</v>
      </c>
      <c r="AB37" s="226">
        <v>29.099999999999998</v>
      </c>
      <c r="AC37" s="226">
        <v>55.300000000000004</v>
      </c>
      <c r="AD37" s="226" t="str">
        <f t="shared" si="1"/>
        <v>Cool 겨울 Bright</v>
      </c>
      <c r="AF37" s="208">
        <v>28.571428571428573</v>
      </c>
      <c r="AG37" s="208">
        <v>76.099999999999994</v>
      </c>
      <c r="AH37" s="208">
        <v>54.1</v>
      </c>
      <c r="AI37" s="208" t="str">
        <f t="shared" si="0"/>
        <v>Warm 가을 Deep</v>
      </c>
      <c r="AJ37" s="6" t="s">
        <v>364</v>
      </c>
    </row>
    <row r="38" spans="2:36" x14ac:dyDescent="0.4">
      <c r="B38" s="99" t="s">
        <v>255</v>
      </c>
      <c r="C38" s="99">
        <v>3</v>
      </c>
      <c r="D38" s="99">
        <v>4.5</v>
      </c>
      <c r="E38" s="285">
        <v>132</v>
      </c>
      <c r="F38" s="285">
        <v>103</v>
      </c>
      <c r="G38" s="285">
        <v>83</v>
      </c>
      <c r="H38" s="185">
        <f>IF(MAX(E38,F38,G38)=E38,60*(F38-G38)/(MAX(E38,F38,G38)-MIN(E38,F38,G38)),IF(MAX(E38,F38,G38)=F38,(120+(60*(G38-E38)/(MAX(E38,F38,G38)-MIN(E38,F38,G38)))),IF(MAX(E38,F38,G38)=G38,(240+(60*(E38-F38)/(MAX(E38,F38,G38)-MIN(E38,F38,G38)))),0)))</f>
        <v>24.489795918367346</v>
      </c>
      <c r="I38" s="185">
        <f>ROUND((MAX(E38/255, F38/255, G38/255) - MIN(E38/255, F38/255, G38/255))/MAX(E38/255, F38/255, G38/255),3)*100</f>
        <v>37.1</v>
      </c>
      <c r="J38" s="1269">
        <f>ROUND(MAX(E38/255, F38/255, G38/255),3)*100</f>
        <v>51.800000000000004</v>
      </c>
      <c r="K38" s="1424" t="str">
        <f>IF(AND((H38&gt;23),(H38&lt;=(203))),"Warm","Cool")&amp;" "&amp;IF(IF(AND((H38&gt;23),(H38&lt;=(203))),"Warm","Cool")="Cool",IF((J38-I38)&gt;47.15,"여름","겨울"),IF((J38-I38)&gt;43.15,"봄","가을"))&amp;" "&amp;IF(IF(AND((H38&gt;23),(H38&lt;=(203))),"Warm","Cool")="Cool",IF(IF(IF(AND((H38&gt;23),(H38&lt;=(203))),"Warm","Cool")="Cool",IF((J38-I38)&gt;47.15,"여름","겨울"),IF((J38-I38)&gt;43.15,"봄","가을"))="여름",IF((J38-I38)&gt;60.8,"Light","Mute"),IF((J38-I38)&gt;23.58,"Bright","Deep")),IF(IF(IF(AND((H38&gt;23),(H38&lt;=(203))),"Warm","Cool")="Cool",IF((J38-I38)&gt;47.15,"여름","겨울"),IF((J38-I38)&gt;43.15,"봄","가을"))="봄",IF(I38&gt;23.8,"Bright","Light"),IF(I38&gt;54.65,"Deep","Mute")))</f>
        <v>Warm 가을 Mute</v>
      </c>
      <c r="L38" s="461">
        <f>J38-I38</f>
        <v>14.700000000000003</v>
      </c>
      <c r="N38" s="6">
        <f>E38-F38</f>
        <v>29</v>
      </c>
      <c r="O38" s="1172">
        <f>F38/E38</f>
        <v>0.78030303030303028</v>
      </c>
      <c r="P38" s="6">
        <f>E38-G38</f>
        <v>49</v>
      </c>
      <c r="Q38" s="1172">
        <f>G38/E38</f>
        <v>0.62878787878787878</v>
      </c>
      <c r="AA38" s="111">
        <v>21.176470588235293</v>
      </c>
      <c r="AB38" s="111">
        <v>11.899999999999999</v>
      </c>
      <c r="AC38" s="111">
        <v>56.100000000000009</v>
      </c>
      <c r="AD38" s="111" t="str">
        <f t="shared" si="1"/>
        <v>Cool 겨울 Bright</v>
      </c>
      <c r="AF38" s="212">
        <v>25.3125</v>
      </c>
      <c r="AG38" s="212">
        <v>46.400000000000006</v>
      </c>
      <c r="AH38" s="212">
        <v>54.1</v>
      </c>
      <c r="AI38" s="212" t="str">
        <f t="shared" si="0"/>
        <v>Warm 가을 Deep</v>
      </c>
      <c r="AJ38" s="6" t="s">
        <v>364</v>
      </c>
    </row>
    <row r="39" spans="2:36" x14ac:dyDescent="0.4">
      <c r="B39" s="99" t="s">
        <v>255</v>
      </c>
      <c r="C39" s="99">
        <v>3</v>
      </c>
      <c r="D39" s="99">
        <v>4</v>
      </c>
      <c r="E39" s="284">
        <v>119</v>
      </c>
      <c r="F39" s="284">
        <v>90</v>
      </c>
      <c r="G39" s="284">
        <v>70</v>
      </c>
      <c r="H39" s="131">
        <f>IF(MAX(E39,F39,G39)=E39,60*(F39-G39)/(MAX(E39,F39,G39)-MIN(E39,F39,G39)),IF(MAX(E39,F39,G39)=F39,(120+(60*(G39-E39)/(MAX(E39,F39,G39)-MIN(E39,F39,G39)))),IF(MAX(E39,F39,G39)=G39,(240+(60*(E39-F39)/(MAX(E39,F39,G39)-MIN(E39,F39,G39)))),0)))</f>
        <v>24.489795918367346</v>
      </c>
      <c r="I39" s="131">
        <f>ROUND((MAX(E39/255, F39/255, G39/255) - MIN(E39/255, F39/255, G39/255))/MAX(E39/255, F39/255, G39/255),3)*100</f>
        <v>41.199999999999996</v>
      </c>
      <c r="J39" s="1270">
        <f>ROUND(MAX(E39/255, F39/255, G39/255),3)*100</f>
        <v>46.7</v>
      </c>
      <c r="K39" s="1425" t="str">
        <f>IF(AND((H39&gt;23),(H39&lt;=(203))),"Warm","Cool")&amp;" "&amp;IF(IF(AND((H39&gt;23),(H39&lt;=(203))),"Warm","Cool")="Cool",IF((J39-I39)&gt;47.15,"여름","겨울"),IF((J39-I39)&gt;43.15,"봄","가을"))&amp;" "&amp;IF(IF(AND((H39&gt;23),(H39&lt;=(203))),"Warm","Cool")="Cool",IF(IF(IF(AND((H39&gt;23),(H39&lt;=(203))),"Warm","Cool")="Cool",IF((J39-I39)&gt;47.15,"여름","겨울"),IF((J39-I39)&gt;43.15,"봄","가을"))="여름",IF((J39-I39)&gt;60.8,"Light","Mute"),IF((J39-I39)&gt;23.58,"Bright","Deep")),IF(IF(IF(AND((H39&gt;23),(H39&lt;=(203))),"Warm","Cool")="Cool",IF((J39-I39)&gt;47.15,"여름","겨울"),IF((J39-I39)&gt;43.15,"봄","가을"))="봄",IF(I39&gt;23.8,"Bright","Light"),IF(I39&gt;54.65,"Deep","Mute")))</f>
        <v>Warm 가을 Mute</v>
      </c>
      <c r="L39" s="461">
        <f>J39-I39</f>
        <v>5.5000000000000071</v>
      </c>
      <c r="N39" s="6">
        <f>E39-F39</f>
        <v>29</v>
      </c>
      <c r="O39" s="1172">
        <f>F39/E39</f>
        <v>0.75630252100840334</v>
      </c>
      <c r="P39" s="6">
        <f>E39-G39</f>
        <v>49</v>
      </c>
      <c r="Q39" s="1172">
        <f>G39/E39</f>
        <v>0.58823529411764708</v>
      </c>
      <c r="AA39" s="111">
        <v>21.176470588235293</v>
      </c>
      <c r="AB39" s="111">
        <v>11.899999999999999</v>
      </c>
      <c r="AC39" s="111">
        <v>56.100000000000009</v>
      </c>
      <c r="AD39" s="111" t="str">
        <f t="shared" si="1"/>
        <v>Cool 겨울 Bright</v>
      </c>
      <c r="AF39" s="222">
        <v>25.833333333333332</v>
      </c>
      <c r="AG39" s="222">
        <v>51.1</v>
      </c>
      <c r="AH39" s="222">
        <v>55.300000000000004</v>
      </c>
      <c r="AI39" s="222" t="str">
        <f t="shared" si="0"/>
        <v>Warm 가을 Deep</v>
      </c>
      <c r="AJ39" s="6" t="s">
        <v>364</v>
      </c>
    </row>
    <row r="40" spans="2:36" x14ac:dyDescent="0.4">
      <c r="B40" s="99" t="s">
        <v>255</v>
      </c>
      <c r="C40" s="99">
        <v>4</v>
      </c>
      <c r="D40" s="99">
        <v>3</v>
      </c>
      <c r="E40" s="343">
        <v>119</v>
      </c>
      <c r="F40" s="343">
        <v>90</v>
      </c>
      <c r="G40" s="343">
        <v>70</v>
      </c>
      <c r="H40" s="131">
        <f>IF(MAX(E40,F40,G40)=E40,60*(F40-G40)/(MAX(E40,F40,G40)-MIN(E40,F40,G40)),IF(MAX(E40,F40,G40)=F40,(120+(60*(G40-E40)/(MAX(E40,F40,G40)-MIN(E40,F40,G40)))),IF(MAX(E40,F40,G40)=G40,(240+(60*(E40-F40)/(MAX(E40,F40,G40)-MIN(E40,F40,G40)))),0)))</f>
        <v>24.489795918367346</v>
      </c>
      <c r="I40" s="131">
        <f>ROUND((MAX(E40/255, F40/255, G40/255) - MIN(E40/255, F40/255, G40/255))/MAX(E40/255, F40/255, G40/255),3)*100</f>
        <v>41.199999999999996</v>
      </c>
      <c r="J40" s="1270">
        <f>ROUND(MAX(E40/255, F40/255, G40/255),3)*100</f>
        <v>46.7</v>
      </c>
      <c r="K40" s="1425" t="str">
        <f>IF(AND((H40&gt;23),(H40&lt;=(203))),"Warm","Cool")&amp;" "&amp;IF(IF(AND((H40&gt;23),(H40&lt;=(203))),"Warm","Cool")="Cool",IF((J40-I40)&gt;47.15,"여름","겨울"),IF((J40-I40)&gt;43.15,"봄","가을"))&amp;" "&amp;IF(IF(AND((H40&gt;23),(H40&lt;=(203))),"Warm","Cool")="Cool",IF(IF(IF(AND((H40&gt;23),(H40&lt;=(203))),"Warm","Cool")="Cool",IF((J40-I40)&gt;47.15,"여름","겨울"),IF((J40-I40)&gt;43.15,"봄","가을"))="여름",IF((J40-I40)&gt;60.8,"Light","Mute"),IF((J40-I40)&gt;23.58,"Bright","Deep")),IF(IF(IF(AND((H40&gt;23),(H40&lt;=(203))),"Warm","Cool")="Cool",IF((J40-I40)&gt;47.15,"여름","겨울"),IF((J40-I40)&gt;43.15,"봄","가을"))="봄",IF(I40&gt;23.8,"Bright","Light"),IF(I40&gt;54.65,"Deep","Mute")))</f>
        <v>Warm 가을 Mute</v>
      </c>
      <c r="L40" s="461">
        <f>J40-I40</f>
        <v>5.5000000000000071</v>
      </c>
      <c r="N40" s="6">
        <f>E40-F40</f>
        <v>29</v>
      </c>
      <c r="O40" s="1172">
        <f>F40/E40</f>
        <v>0.75630252100840334</v>
      </c>
      <c r="P40" s="6">
        <f>E40-G40</f>
        <v>49</v>
      </c>
      <c r="Q40" s="1172">
        <f>G40/E40</f>
        <v>0.58823529411764708</v>
      </c>
      <c r="AA40" s="202">
        <v>25.822784810126581</v>
      </c>
      <c r="AB40" s="202">
        <v>54.900000000000006</v>
      </c>
      <c r="AC40" s="202">
        <v>56.499999999999993</v>
      </c>
      <c r="AD40" s="202" t="str">
        <f t="shared" si="1"/>
        <v>Cool 겨울 Deep</v>
      </c>
      <c r="AF40" s="202">
        <v>25.822784810126581</v>
      </c>
      <c r="AG40" s="202">
        <v>54.900000000000006</v>
      </c>
      <c r="AH40" s="202">
        <v>56.499999999999993</v>
      </c>
      <c r="AI40" s="202" t="str">
        <f t="shared" si="0"/>
        <v>Warm 가을 Deep</v>
      </c>
      <c r="AJ40" s="6" t="s">
        <v>364</v>
      </c>
    </row>
    <row r="41" spans="2:36" x14ac:dyDescent="0.4">
      <c r="B41" s="99" t="s">
        <v>255</v>
      </c>
      <c r="C41" s="99">
        <v>1</v>
      </c>
      <c r="D41" s="99">
        <v>5</v>
      </c>
      <c r="E41" s="105">
        <v>130</v>
      </c>
      <c r="F41" s="105">
        <v>120</v>
      </c>
      <c r="G41" s="105">
        <v>113</v>
      </c>
      <c r="H41" s="106">
        <f>IF(MAX(E41,F41,G41)=E41,60*(F41-G41)/(MAX(E41,F41,G41)-MIN(E41,F41,G41)),IF(MAX(E41,F41,G41)=F41,(120+(60*(G41-E41)/(MAX(E41,F41,G41)-MIN(E41,F41,G41)))),IF(MAX(E41,F41,G41)=G41,(240+(60*(E41-F41)/(MAX(E41,F41,G41)-MIN(E41,F41,G41)))),0)))</f>
        <v>24.705882352941178</v>
      </c>
      <c r="I41" s="106">
        <f>ROUND((MAX(E41/255, F41/255, G41/255) - MIN(E41/255, F41/255, G41/255))/MAX(E41/255, F41/255, G41/255),3)*100</f>
        <v>13.100000000000001</v>
      </c>
      <c r="J41" s="1271">
        <f>ROUND(MAX(E41/255, F41/255, G41/255),3)*100</f>
        <v>51</v>
      </c>
      <c r="K41" s="1426" t="str">
        <f>IF(AND((H41&gt;23),(H41&lt;=(203))),"Warm","Cool")&amp;" "&amp;IF(IF(AND((H41&gt;23),(H41&lt;=(203))),"Warm","Cool")="Cool",IF((J41-I41)&gt;47.15,"여름","겨울"),IF((J41-I41)&gt;43.15,"봄","가을"))&amp;" "&amp;IF(IF(AND((H41&gt;23),(H41&lt;=(203))),"Warm","Cool")="Cool",IF(IF(IF(AND((H41&gt;23),(H41&lt;=(203))),"Warm","Cool")="Cool",IF((J41-I41)&gt;47.15,"여름","겨울"),IF((J41-I41)&gt;43.15,"봄","가을"))="여름",IF((J41-I41)&gt;60.8,"Light","Mute"),IF((J41-I41)&gt;23.58,"Bright","Deep")),IF(IF(IF(AND((H41&gt;23),(H41&lt;=(203))),"Warm","Cool")="Cool",IF((J41-I41)&gt;47.15,"여름","겨울"),IF((J41-I41)&gt;43.15,"봄","가을"))="봄",IF(I41&gt;23.8,"Bright","Light"),IF(I41&gt;54.65,"Deep","Mute")))</f>
        <v>Warm 가을 Mute</v>
      </c>
      <c r="L41" s="461">
        <f>J41-I41</f>
        <v>37.9</v>
      </c>
      <c r="N41" s="6">
        <f>E41-F41</f>
        <v>10</v>
      </c>
      <c r="O41" s="1172">
        <f>F41/E41</f>
        <v>0.92307692307692313</v>
      </c>
      <c r="P41" s="6">
        <f>E41-G41</f>
        <v>17</v>
      </c>
      <c r="Q41" s="1172">
        <f>G41/E41</f>
        <v>0.86923076923076925</v>
      </c>
      <c r="AA41" s="240">
        <v>25.2</v>
      </c>
      <c r="AB41" s="240">
        <v>34.5</v>
      </c>
      <c r="AC41" s="240">
        <v>56.899999999999991</v>
      </c>
      <c r="AD41" s="240" t="str">
        <f t="shared" si="1"/>
        <v>Cool 겨울 Deep</v>
      </c>
      <c r="AF41" s="240">
        <v>25.2</v>
      </c>
      <c r="AG41" s="240">
        <v>34.5</v>
      </c>
      <c r="AH41" s="240">
        <v>56.899999999999991</v>
      </c>
      <c r="AI41" s="240" t="str">
        <f t="shared" si="0"/>
        <v>Warm 가을 Deep</v>
      </c>
      <c r="AJ41" s="6" t="s">
        <v>364</v>
      </c>
    </row>
    <row r="42" spans="2:36" x14ac:dyDescent="0.4">
      <c r="B42" s="99" t="s">
        <v>255</v>
      </c>
      <c r="C42" s="99">
        <v>4.5</v>
      </c>
      <c r="D42" s="99">
        <v>1</v>
      </c>
      <c r="E42" s="105">
        <v>130</v>
      </c>
      <c r="F42" s="105">
        <v>120</v>
      </c>
      <c r="G42" s="105">
        <v>113</v>
      </c>
      <c r="H42" s="106">
        <f>IF(MAX(E42,F42,G42)=E42,60*(F42-G42)/(MAX(E42,F42,G42)-MIN(E42,F42,G42)),IF(MAX(E42,F42,G42)=F42,(120+(60*(G42-E42)/(MAX(E42,F42,G42)-MIN(E42,F42,G42)))),IF(MAX(E42,F42,G42)=G42,(240+(60*(E42-F42)/(MAX(E42,F42,G42)-MIN(E42,F42,G42)))),0)))</f>
        <v>24.705882352941178</v>
      </c>
      <c r="I42" s="106">
        <f>ROUND((MAX(E42/255, F42/255, G42/255) - MIN(E42/255, F42/255, G42/255))/MAX(E42/255, F42/255, G42/255),3)*100</f>
        <v>13.100000000000001</v>
      </c>
      <c r="J42" s="1271">
        <f>ROUND(MAX(E42/255, F42/255, G42/255),3)*100</f>
        <v>51</v>
      </c>
      <c r="K42" s="1426" t="str">
        <f>IF(AND((H42&gt;23),(H42&lt;=(203))),"Warm","Cool")&amp;" "&amp;IF(IF(AND((H42&gt;23),(H42&lt;=(203))),"Warm","Cool")="Cool",IF((J42-I42)&gt;47.15,"여름","겨울"),IF((J42-I42)&gt;43.15,"봄","가을"))&amp;" "&amp;IF(IF(AND((H42&gt;23),(H42&lt;=(203))),"Warm","Cool")="Cool",IF(IF(IF(AND((H42&gt;23),(H42&lt;=(203))),"Warm","Cool")="Cool",IF((J42-I42)&gt;47.15,"여름","겨울"),IF((J42-I42)&gt;43.15,"봄","가을"))="여름",IF((J42-I42)&gt;60.8,"Light","Mute"),IF((J42-I42)&gt;23.58,"Bright","Deep")),IF(IF(IF(AND((H42&gt;23),(H42&lt;=(203))),"Warm","Cool")="Cool",IF((J42-I42)&gt;47.15,"여름","겨울"),IF((J42-I42)&gt;43.15,"봄","가을"))="봄",IF(I42&gt;23.8,"Bright","Light"),IF(I42&gt;54.65,"Deep","Mute")))</f>
        <v>Warm 가을 Mute</v>
      </c>
      <c r="L42" s="461">
        <f>J42-I42</f>
        <v>37.9</v>
      </c>
      <c r="N42" s="6">
        <f>E42-F42</f>
        <v>10</v>
      </c>
      <c r="O42" s="1172">
        <f>F42/E42</f>
        <v>0.92307692307692313</v>
      </c>
      <c r="P42" s="6">
        <f>E42-G42</f>
        <v>17</v>
      </c>
      <c r="Q42" s="1172">
        <f>G42/E42</f>
        <v>0.86923076923076925</v>
      </c>
      <c r="AA42" s="240">
        <v>25.2</v>
      </c>
      <c r="AB42" s="240">
        <v>34.5</v>
      </c>
      <c r="AC42" s="240">
        <v>56.899999999999991</v>
      </c>
      <c r="AD42" s="240" t="str">
        <f t="shared" si="1"/>
        <v>Cool 겨울 Deep</v>
      </c>
      <c r="AF42" s="240">
        <v>25.2</v>
      </c>
      <c r="AG42" s="240">
        <v>34.5</v>
      </c>
      <c r="AH42" s="240">
        <v>56.899999999999991</v>
      </c>
      <c r="AI42" s="240" t="str">
        <f t="shared" si="0"/>
        <v>Warm 가을 Deep</v>
      </c>
      <c r="AJ42" s="6" t="s">
        <v>364</v>
      </c>
    </row>
    <row r="43" spans="2:36" x14ac:dyDescent="0.4">
      <c r="B43" s="99" t="s">
        <v>255</v>
      </c>
      <c r="C43" s="99">
        <v>1</v>
      </c>
      <c r="D43" s="99">
        <v>4.5</v>
      </c>
      <c r="E43" s="101">
        <v>117</v>
      </c>
      <c r="F43" s="101">
        <v>107</v>
      </c>
      <c r="G43" s="101">
        <v>100</v>
      </c>
      <c r="H43" s="102">
        <f>IF(MAX(E43,F43,G43)=E43,60*(F43-G43)/(MAX(E43,F43,G43)-MIN(E43,F43,G43)),IF(MAX(E43,F43,G43)=F43,(120+(60*(G43-E43)/(MAX(E43,F43,G43)-MIN(E43,F43,G43)))),IF(MAX(E43,F43,G43)=G43,(240+(60*(E43-F43)/(MAX(E43,F43,G43)-MIN(E43,F43,G43)))),0)))</f>
        <v>24.705882352941178</v>
      </c>
      <c r="I43" s="102">
        <f>ROUND((MAX(E43/255, F43/255, G43/255) - MIN(E43/255, F43/255, G43/255))/MAX(E43/255, F43/255, G43/255),3)*100</f>
        <v>14.499999999999998</v>
      </c>
      <c r="J43" s="1272">
        <f>ROUND(MAX(E43/255, F43/255, G43/255),3)*100</f>
        <v>45.9</v>
      </c>
      <c r="K43" s="1427" t="str">
        <f>IF(AND((H43&gt;23),(H43&lt;=(203))),"Warm","Cool")&amp;" "&amp;IF(IF(AND((H43&gt;23),(H43&lt;=(203))),"Warm","Cool")="Cool",IF((J43-I43)&gt;47.15,"여름","겨울"),IF((J43-I43)&gt;43.15,"봄","가을"))&amp;" "&amp;IF(IF(AND((H43&gt;23),(H43&lt;=(203))),"Warm","Cool")="Cool",IF(IF(IF(AND((H43&gt;23),(H43&lt;=(203))),"Warm","Cool")="Cool",IF((J43-I43)&gt;47.15,"여름","겨울"),IF((J43-I43)&gt;43.15,"봄","가을"))="여름",IF((J43-I43)&gt;60.8,"Light","Mute"),IF((J43-I43)&gt;23.58,"Bright","Deep")),IF(IF(IF(AND((H43&gt;23),(H43&lt;=(203))),"Warm","Cool")="Cool",IF((J43-I43)&gt;47.15,"여름","겨울"),IF((J43-I43)&gt;43.15,"봄","가을"))="봄",IF(I43&gt;23.8,"Bright","Light"),IF(I43&gt;54.65,"Deep","Mute")))</f>
        <v>Warm 가을 Mute</v>
      </c>
      <c r="L43" s="461">
        <f>J43-I43</f>
        <v>31.4</v>
      </c>
      <c r="N43" s="6">
        <f>E43-F43</f>
        <v>10</v>
      </c>
      <c r="O43" s="1172">
        <f>F43/E43</f>
        <v>0.9145299145299145</v>
      </c>
      <c r="P43" s="6">
        <f>E43-G43</f>
        <v>17</v>
      </c>
      <c r="Q43" s="1172">
        <f>G43/E43</f>
        <v>0.85470085470085466</v>
      </c>
      <c r="AA43" s="154">
        <v>26.511627906976745</v>
      </c>
      <c r="AB43" s="154">
        <v>58.9</v>
      </c>
      <c r="AC43" s="154">
        <v>57.3</v>
      </c>
      <c r="AD43" s="154" t="str">
        <f t="shared" si="1"/>
        <v>Warm 가을 Deep</v>
      </c>
      <c r="AF43" s="154">
        <v>26.511627906976745</v>
      </c>
      <c r="AG43" s="154">
        <v>58.9</v>
      </c>
      <c r="AH43" s="154">
        <v>57.3</v>
      </c>
      <c r="AI43" s="154" t="str">
        <f t="shared" si="0"/>
        <v>Warm 가을 Deep</v>
      </c>
      <c r="AJ43" s="6" t="s">
        <v>364</v>
      </c>
    </row>
    <row r="44" spans="2:36" x14ac:dyDescent="0.4">
      <c r="B44" s="99" t="s">
        <v>250</v>
      </c>
      <c r="C44" s="99">
        <v>1</v>
      </c>
      <c r="D44" s="99">
        <v>4</v>
      </c>
      <c r="E44" s="1240">
        <v>104</v>
      </c>
      <c r="F44" s="1240">
        <v>94</v>
      </c>
      <c r="G44" s="1240">
        <v>87</v>
      </c>
      <c r="H44" s="245">
        <f>IF(MAX(E44,F44,G44)=E44,60*(F44-G44)/(MAX(E44,F44,G44)-MIN(E44,F44,G44)),IF(MAX(E44,F44,G44)=F44,(120+(60*(G44-E44)/(MAX(E44,F44,G44)-MIN(E44,F44,G44)))),IF(MAX(E44,F44,G44)=G44,(240+(60*(E44-F44)/(MAX(E44,F44,G44)-MIN(E44,F44,G44)))),0)))</f>
        <v>24.705882352941178</v>
      </c>
      <c r="I44" s="245">
        <f>ROUND((MAX(E44/255, F44/255, G44/255) - MIN(E44/255, F44/255, G44/255))/MAX(E44/255, F44/255, G44/255),3)*100</f>
        <v>16.3</v>
      </c>
      <c r="J44" s="1273">
        <f>ROUND(MAX(E44/255, F44/255, G44/255),3)*100</f>
        <v>40.799999999999997</v>
      </c>
      <c r="K44" s="1428" t="str">
        <f>IF(AND((H44&gt;23),(H44&lt;=(203))),"Warm","Cool")&amp;" "&amp;IF(IF(AND((H44&gt;23),(H44&lt;=(203))),"Warm","Cool")="Cool",IF((J44-I44)&gt;47.15,"여름","겨울"),IF((J44-I44)&gt;43.15,"봄","가을"))&amp;" "&amp;IF(IF(AND((H44&gt;23),(H44&lt;=(203))),"Warm","Cool")="Cool",IF(IF(IF(AND((H44&gt;23),(H44&lt;=(203))),"Warm","Cool")="Cool",IF((J44-I44)&gt;47.15,"여름","겨울"),IF((J44-I44)&gt;43.15,"봄","가을"))="여름",IF((J44-I44)&gt;60.8,"Light","Mute"),IF((J44-I44)&gt;23.58,"Bright","Deep")),IF(IF(IF(AND((H44&gt;23),(H44&lt;=(203))),"Warm","Cool")="Cool",IF((J44-I44)&gt;47.15,"여름","겨울"),IF((J44-I44)&gt;43.15,"봄","가을"))="봄",IF(I44&gt;23.8,"Bright","Light"),IF(I44&gt;54.65,"Deep","Mute")))</f>
        <v>Warm 가을 Mute</v>
      </c>
      <c r="L44" s="461">
        <f>J44-I44</f>
        <v>24.499999999999996</v>
      </c>
      <c r="N44" s="6">
        <f>E44-F44</f>
        <v>10</v>
      </c>
      <c r="O44" s="1172">
        <f>F44/E44</f>
        <v>0.90384615384615385</v>
      </c>
      <c r="P44" s="6">
        <f>E44-G44</f>
        <v>17</v>
      </c>
      <c r="Q44" s="1172">
        <f>G44/E44</f>
        <v>0.83653846153846156</v>
      </c>
      <c r="AA44" s="162">
        <v>25.384615384615383</v>
      </c>
      <c r="AB44" s="162">
        <v>17.7</v>
      </c>
      <c r="AC44" s="162">
        <v>57.599999999999994</v>
      </c>
      <c r="AD44" s="162" t="str">
        <f t="shared" si="1"/>
        <v>Cool 겨울 Bright</v>
      </c>
      <c r="AF44" s="251">
        <v>25.263157894736842</v>
      </c>
      <c r="AG44" s="251">
        <v>38.5</v>
      </c>
      <c r="AH44" s="251">
        <v>57.999999999999993</v>
      </c>
      <c r="AI44" s="251" t="str">
        <f t="shared" si="0"/>
        <v>Warm 가을 Deep</v>
      </c>
      <c r="AJ44" s="6" t="s">
        <v>364</v>
      </c>
    </row>
    <row r="45" spans="2:36" x14ac:dyDescent="0.4">
      <c r="B45" s="99" t="s">
        <v>255</v>
      </c>
      <c r="C45" s="99">
        <v>4</v>
      </c>
      <c r="D45" s="99">
        <v>1</v>
      </c>
      <c r="E45" s="338">
        <v>104</v>
      </c>
      <c r="F45" s="338">
        <v>94</v>
      </c>
      <c r="G45" s="338">
        <v>87</v>
      </c>
      <c r="H45" s="245">
        <f>IF(MAX(E45,F45,G45)=E45,60*(F45-G45)/(MAX(E45,F45,G45)-MIN(E45,F45,G45)),IF(MAX(E45,F45,G45)=F45,(120+(60*(G45-E45)/(MAX(E45,F45,G45)-MIN(E45,F45,G45)))),IF(MAX(E45,F45,G45)=G45,(240+(60*(E45-F45)/(MAX(E45,F45,G45)-MIN(E45,F45,G45)))),0)))</f>
        <v>24.705882352941178</v>
      </c>
      <c r="I45" s="245">
        <f>ROUND((MAX(E45/255, F45/255, G45/255) - MIN(E45/255, F45/255, G45/255))/MAX(E45/255, F45/255, G45/255),3)*100</f>
        <v>16.3</v>
      </c>
      <c r="J45" s="1273">
        <f>ROUND(MAX(E45/255, F45/255, G45/255),3)*100</f>
        <v>40.799999999999997</v>
      </c>
      <c r="K45" s="1428" t="str">
        <f>IF(AND((H45&gt;23),(H45&lt;=(203))),"Warm","Cool")&amp;" "&amp;IF(IF(AND((H45&gt;23),(H45&lt;=(203))),"Warm","Cool")="Cool",IF((J45-I45)&gt;47.15,"여름","겨울"),IF((J45-I45)&gt;43.15,"봄","가을"))&amp;" "&amp;IF(IF(AND((H45&gt;23),(H45&lt;=(203))),"Warm","Cool")="Cool",IF(IF(IF(AND((H45&gt;23),(H45&lt;=(203))),"Warm","Cool")="Cool",IF((J45-I45)&gt;47.15,"여름","겨울"),IF((J45-I45)&gt;43.15,"봄","가을"))="여름",IF((J45-I45)&gt;60.8,"Light","Mute"),IF((J45-I45)&gt;23.58,"Bright","Deep")),IF(IF(IF(AND((H45&gt;23),(H45&lt;=(203))),"Warm","Cool")="Cool",IF((J45-I45)&gt;47.15,"여름","겨울"),IF((J45-I45)&gt;43.15,"봄","가을"))="봄",IF(I45&gt;23.8,"Bright","Light"),IF(I45&gt;54.65,"Deep","Mute")))</f>
        <v>Warm 가을 Mute</v>
      </c>
      <c r="L45" s="461">
        <f>J45-I45</f>
        <v>24.499999999999996</v>
      </c>
      <c r="N45" s="6">
        <f>E45-F45</f>
        <v>10</v>
      </c>
      <c r="O45" s="1172">
        <f>F45/E45</f>
        <v>0.90384615384615385</v>
      </c>
      <c r="P45" s="6">
        <f>E45-G45</f>
        <v>17</v>
      </c>
      <c r="Q45" s="1172">
        <f>G45/E45</f>
        <v>0.83653846153846156</v>
      </c>
      <c r="AA45" s="162">
        <v>25.384615384615383</v>
      </c>
      <c r="AB45" s="162">
        <v>17.7</v>
      </c>
      <c r="AC45" s="162">
        <v>57.599999999999994</v>
      </c>
      <c r="AD45" s="162" t="str">
        <f t="shared" si="1"/>
        <v>Cool 겨울 Bright</v>
      </c>
      <c r="AF45" s="251">
        <v>25.263157894736842</v>
      </c>
      <c r="AG45" s="251">
        <v>38.5</v>
      </c>
      <c r="AH45" s="251">
        <v>57.999999999999993</v>
      </c>
      <c r="AI45" s="251" t="str">
        <f t="shared" si="0"/>
        <v>Warm 가을 Deep</v>
      </c>
      <c r="AJ45" s="6" t="s">
        <v>364</v>
      </c>
    </row>
    <row r="46" spans="2:36" x14ac:dyDescent="0.4">
      <c r="B46" s="99" t="s">
        <v>255</v>
      </c>
      <c r="C46" s="99">
        <v>3.5</v>
      </c>
      <c r="D46" s="99">
        <v>1</v>
      </c>
      <c r="E46" s="310">
        <v>92</v>
      </c>
      <c r="F46" s="310">
        <v>82</v>
      </c>
      <c r="G46" s="310">
        <v>75</v>
      </c>
      <c r="H46" s="243">
        <f>IF(MAX(E46,F46,G46)=E46,60*(F46-G46)/(MAX(E46,F46,G46)-MIN(E46,F46,G46)),IF(MAX(E46,F46,G46)=F46,(120+(60*(G46-E46)/(MAX(E46,F46,G46)-MIN(E46,F46,G46)))),IF(MAX(E46,F46,G46)=G46,(240+(60*(E46-F46)/(MAX(E46,F46,G46)-MIN(E46,F46,G46)))),0)))</f>
        <v>24.705882352941178</v>
      </c>
      <c r="I46" s="243">
        <f>ROUND((MAX(E46/255, F46/255, G46/255) - MIN(E46/255, F46/255, G46/255))/MAX(E46/255, F46/255, G46/255),3)*100</f>
        <v>18.5</v>
      </c>
      <c r="J46" s="1274">
        <f>ROUND(MAX(E46/255, F46/255, G46/255),3)*100</f>
        <v>36.1</v>
      </c>
      <c r="K46" s="1429" t="str">
        <f>IF(AND((H46&gt;23),(H46&lt;=(203))),"Warm","Cool")&amp;" "&amp;IF(IF(AND((H46&gt;23),(H46&lt;=(203))),"Warm","Cool")="Cool",IF((J46-I46)&gt;47.15,"여름","겨울"),IF((J46-I46)&gt;43.15,"봄","가을"))&amp;" "&amp;IF(IF(AND((H46&gt;23),(H46&lt;=(203))),"Warm","Cool")="Cool",IF(IF(IF(AND((H46&gt;23),(H46&lt;=(203))),"Warm","Cool")="Cool",IF((J46-I46)&gt;47.15,"여름","겨울"),IF((J46-I46)&gt;43.15,"봄","가을"))="여름",IF((J46-I46)&gt;60.8,"Light","Mute"),IF((J46-I46)&gt;23.58,"Bright","Deep")),IF(IF(IF(AND((H46&gt;23),(H46&lt;=(203))),"Warm","Cool")="Cool",IF((J46-I46)&gt;47.15,"여름","겨울"),IF((J46-I46)&gt;43.15,"봄","가을"))="봄",IF(I46&gt;23.8,"Bright","Light"),IF(I46&gt;54.65,"Deep","Mute")))</f>
        <v>Warm 가을 Mute</v>
      </c>
      <c r="L46" s="461">
        <f>J46-I46</f>
        <v>17.600000000000001</v>
      </c>
      <c r="N46" s="6">
        <f>E46-F46</f>
        <v>10</v>
      </c>
      <c r="O46" s="1172">
        <f>F46/E46</f>
        <v>0.89130434782608692</v>
      </c>
      <c r="P46" s="6">
        <f>E46-G46</f>
        <v>17</v>
      </c>
      <c r="Q46" s="1172">
        <f>G46/E46</f>
        <v>0.81521739130434778</v>
      </c>
      <c r="AA46" s="251">
        <v>25.263157894736842</v>
      </c>
      <c r="AB46" s="251">
        <v>38.5</v>
      </c>
      <c r="AC46" s="251">
        <v>57.999999999999993</v>
      </c>
      <c r="AD46" s="251" t="str">
        <f t="shared" si="1"/>
        <v>Cool 겨울 Deep</v>
      </c>
      <c r="AF46" s="130">
        <v>26.808510638297872</v>
      </c>
      <c r="AG46" s="130">
        <v>63.1</v>
      </c>
      <c r="AH46" s="130">
        <v>58.4</v>
      </c>
      <c r="AI46" s="130" t="str">
        <f t="shared" si="0"/>
        <v>Warm 가을 Deep</v>
      </c>
      <c r="AJ46" s="6" t="s">
        <v>364</v>
      </c>
    </row>
    <row r="47" spans="2:36" x14ac:dyDescent="0.4">
      <c r="B47" s="99" t="s">
        <v>255</v>
      </c>
      <c r="C47" s="99">
        <v>2</v>
      </c>
      <c r="D47" s="99">
        <v>5.5</v>
      </c>
      <c r="E47" s="210">
        <v>151</v>
      </c>
      <c r="F47" s="210">
        <v>131</v>
      </c>
      <c r="G47" s="210">
        <v>117</v>
      </c>
      <c r="H47" s="211">
        <f>IF(MAX(E47,F47,G47)=E47,60*(F47-G47)/(MAX(E47,F47,G47)-MIN(E47,F47,G47)),IF(MAX(E47,F47,G47)=F47,(120+(60*(G47-E47)/(MAX(E47,F47,G47)-MIN(E47,F47,G47)))),IF(MAX(E47,F47,G47)=G47,(240+(60*(E47-F47)/(MAX(E47,F47,G47)-MIN(E47,F47,G47)))),0)))</f>
        <v>24.705882352941178</v>
      </c>
      <c r="I47" s="211">
        <f>ROUND((MAX(E47/255, F47/255, G47/255) - MIN(E47/255, F47/255, G47/255))/MAX(E47/255, F47/255, G47/255),3)*100</f>
        <v>22.5</v>
      </c>
      <c r="J47" s="1275">
        <f>ROUND(MAX(E47/255, F47/255, G47/255),3)*100</f>
        <v>59.199999999999996</v>
      </c>
      <c r="K47" s="1430" t="str">
        <f>IF(AND((H47&gt;23),(H47&lt;=(203))),"Warm","Cool")&amp;" "&amp;IF(IF(AND((H47&gt;23),(H47&lt;=(203))),"Warm","Cool")="Cool",IF((J47-I47)&gt;47.15,"여름","겨울"),IF((J47-I47)&gt;43.15,"봄","가을"))&amp;" "&amp;IF(IF(AND((H47&gt;23),(H47&lt;=(203))),"Warm","Cool")="Cool",IF(IF(IF(AND((H47&gt;23),(H47&lt;=(203))),"Warm","Cool")="Cool",IF((J47-I47)&gt;47.15,"여름","겨울"),IF((J47-I47)&gt;43.15,"봄","가을"))="여름",IF((J47-I47)&gt;60.8,"Light","Mute"),IF((J47-I47)&gt;23.58,"Bright","Deep")),IF(IF(IF(AND((H47&gt;23),(H47&lt;=(203))),"Warm","Cool")="Cool",IF((J47-I47)&gt;47.15,"여름","겨울"),IF((J47-I47)&gt;43.15,"봄","가을"))="봄",IF(I47&gt;23.8,"Bright","Light"),IF(I47&gt;54.65,"Deep","Mute")))</f>
        <v>Warm 가을 Mute</v>
      </c>
      <c r="L47" s="461">
        <f>J47-I47</f>
        <v>36.699999999999996</v>
      </c>
      <c r="N47" s="6">
        <f>E47-F47</f>
        <v>20</v>
      </c>
      <c r="O47" s="1172">
        <f>F47/E47</f>
        <v>0.86754966887417218</v>
      </c>
      <c r="P47" s="6">
        <f>E47-G47</f>
        <v>34</v>
      </c>
      <c r="Q47" s="1172">
        <f>G47/E47</f>
        <v>0.77483443708609268</v>
      </c>
      <c r="AA47" s="251">
        <v>25.263157894736842</v>
      </c>
      <c r="AB47" s="251">
        <v>38.5</v>
      </c>
      <c r="AC47" s="251">
        <v>57.999999999999993</v>
      </c>
      <c r="AD47" s="251" t="str">
        <f t="shared" si="1"/>
        <v>Cool 겨울 Deep</v>
      </c>
      <c r="AF47" s="116">
        <v>27.326732673267326</v>
      </c>
      <c r="AG47" s="116">
        <v>66.900000000000006</v>
      </c>
      <c r="AH47" s="116">
        <v>59.199999999999996</v>
      </c>
      <c r="AI47" s="116" t="str">
        <f t="shared" si="0"/>
        <v>Warm 가을 Deep</v>
      </c>
      <c r="AJ47" s="6" t="s">
        <v>364</v>
      </c>
    </row>
    <row r="48" spans="2:36" x14ac:dyDescent="0.4">
      <c r="B48" s="99" t="s">
        <v>255</v>
      </c>
      <c r="C48" s="99">
        <v>5</v>
      </c>
      <c r="D48" s="99">
        <v>2</v>
      </c>
      <c r="E48" s="210">
        <v>151</v>
      </c>
      <c r="F48" s="210">
        <v>131</v>
      </c>
      <c r="G48" s="210">
        <v>117</v>
      </c>
      <c r="H48" s="211">
        <f>IF(MAX(E48,F48,G48)=E48,60*(F48-G48)/(MAX(E48,F48,G48)-MIN(E48,F48,G48)),IF(MAX(E48,F48,G48)=F48,(120+(60*(G48-E48)/(MAX(E48,F48,G48)-MIN(E48,F48,G48)))),IF(MAX(E48,F48,G48)=G48,(240+(60*(E48-F48)/(MAX(E48,F48,G48)-MIN(E48,F48,G48)))),0)))</f>
        <v>24.705882352941178</v>
      </c>
      <c r="I48" s="211">
        <f>ROUND((MAX(E48/255, F48/255, G48/255) - MIN(E48/255, F48/255, G48/255))/MAX(E48/255, F48/255, G48/255),3)*100</f>
        <v>22.5</v>
      </c>
      <c r="J48" s="1275">
        <f>ROUND(MAX(E48/255, F48/255, G48/255),3)*100</f>
        <v>59.199999999999996</v>
      </c>
      <c r="K48" s="1430" t="str">
        <f>IF(AND((H48&gt;23),(H48&lt;=(203))),"Warm","Cool")&amp;" "&amp;IF(IF(AND((H48&gt;23),(H48&lt;=(203))),"Warm","Cool")="Cool",IF((J48-I48)&gt;47.15,"여름","겨울"),IF((J48-I48)&gt;43.15,"봄","가을"))&amp;" "&amp;IF(IF(AND((H48&gt;23),(H48&lt;=(203))),"Warm","Cool")="Cool",IF(IF(IF(AND((H48&gt;23),(H48&lt;=(203))),"Warm","Cool")="Cool",IF((J48-I48)&gt;47.15,"여름","겨울"),IF((J48-I48)&gt;43.15,"봄","가을"))="여름",IF((J48-I48)&gt;60.8,"Light","Mute"),IF((J48-I48)&gt;23.58,"Bright","Deep")),IF(IF(IF(AND((H48&gt;23),(H48&lt;=(203))),"Warm","Cool")="Cool",IF((J48-I48)&gt;47.15,"여름","겨울"),IF((J48-I48)&gt;43.15,"봄","가을"))="봄",IF(I48&gt;23.8,"Bright","Light"),IF(I48&gt;54.65,"Deep","Mute")))</f>
        <v>Warm 가을 Mute</v>
      </c>
      <c r="L48" s="461">
        <f>J48-I48</f>
        <v>36.699999999999996</v>
      </c>
      <c r="N48" s="6">
        <f>E48-F48</f>
        <v>20</v>
      </c>
      <c r="O48" s="1172">
        <f>F48/E48</f>
        <v>0.86754966887417218</v>
      </c>
      <c r="P48" s="6">
        <f>E48-G48</f>
        <v>34</v>
      </c>
      <c r="Q48" s="1172">
        <f>G48/E48</f>
        <v>0.77483443708609268</v>
      </c>
      <c r="AA48" s="130">
        <v>26.808510638297872</v>
      </c>
      <c r="AB48" s="130">
        <v>63.1</v>
      </c>
      <c r="AC48" s="130">
        <v>58.4</v>
      </c>
      <c r="AD48" s="130" t="str">
        <f t="shared" si="1"/>
        <v>Warm 가을 Deep</v>
      </c>
      <c r="AF48" s="262">
        <v>25.846153846153847</v>
      </c>
      <c r="AG48" s="262">
        <v>43</v>
      </c>
      <c r="AH48" s="262">
        <v>59.199999999999996</v>
      </c>
      <c r="AI48" s="262" t="str">
        <f t="shared" si="0"/>
        <v>Warm 가을 Deep</v>
      </c>
      <c r="AJ48" s="6" t="s">
        <v>364</v>
      </c>
    </row>
    <row r="49" spans="2:36" x14ac:dyDescent="0.4">
      <c r="B49" s="99" t="s">
        <v>255</v>
      </c>
      <c r="C49" s="99">
        <v>2</v>
      </c>
      <c r="D49" s="99">
        <v>5</v>
      </c>
      <c r="E49" s="205">
        <v>138</v>
      </c>
      <c r="F49" s="205">
        <v>118</v>
      </c>
      <c r="G49" s="205">
        <v>104</v>
      </c>
      <c r="H49" s="206">
        <f>IF(MAX(E49,F49,G49)=E49,60*(F49-G49)/(MAX(E49,F49,G49)-MIN(E49,F49,G49)),IF(MAX(E49,F49,G49)=F49,(120+(60*(G49-E49)/(MAX(E49,F49,G49)-MIN(E49,F49,G49)))),IF(MAX(E49,F49,G49)=G49,(240+(60*(E49-F49)/(MAX(E49,F49,G49)-MIN(E49,F49,G49)))),0)))</f>
        <v>24.705882352941178</v>
      </c>
      <c r="I49" s="206">
        <f>ROUND((MAX(E49/255, F49/255, G49/255) - MIN(E49/255, F49/255, G49/255))/MAX(E49/255, F49/255, G49/255),3)*100</f>
        <v>24.6</v>
      </c>
      <c r="J49" s="1276">
        <f>ROUND(MAX(E49/255, F49/255, G49/255),3)*100</f>
        <v>54.1</v>
      </c>
      <c r="K49" s="1431" t="str">
        <f>IF(AND((H49&gt;23),(H49&lt;=(203))),"Warm","Cool")&amp;" "&amp;IF(IF(AND((H49&gt;23),(H49&lt;=(203))),"Warm","Cool")="Cool",IF((J49-I49)&gt;47.15,"여름","겨울"),IF((J49-I49)&gt;43.15,"봄","가을"))&amp;" "&amp;IF(IF(AND((H49&gt;23),(H49&lt;=(203))),"Warm","Cool")="Cool",IF(IF(IF(AND((H49&gt;23),(H49&lt;=(203))),"Warm","Cool")="Cool",IF((J49-I49)&gt;47.15,"여름","겨울"),IF((J49-I49)&gt;43.15,"봄","가을"))="여름",IF((J49-I49)&gt;60.8,"Light","Mute"),IF((J49-I49)&gt;23.58,"Bright","Deep")),IF(IF(IF(AND((H49&gt;23),(H49&lt;=(203))),"Warm","Cool")="Cool",IF((J49-I49)&gt;47.15,"여름","겨울"),IF((J49-I49)&gt;43.15,"봄","가을"))="봄",IF(I49&gt;23.8,"Bright","Light"),IF(I49&gt;54.65,"Deep","Mute")))</f>
        <v>Warm 가을 Mute</v>
      </c>
      <c r="L49" s="461">
        <f>J49-I49</f>
        <v>29.5</v>
      </c>
      <c r="N49" s="6">
        <f>E49-F49</f>
        <v>20</v>
      </c>
      <c r="O49" s="1172">
        <f>F49/E49</f>
        <v>0.85507246376811596</v>
      </c>
      <c r="P49" s="6">
        <f>E49-G49</f>
        <v>34</v>
      </c>
      <c r="Q49" s="1172">
        <f>G49/E49</f>
        <v>0.75362318840579712</v>
      </c>
      <c r="AA49" s="116">
        <v>27.326732673267326</v>
      </c>
      <c r="AB49" s="116">
        <v>66.900000000000006</v>
      </c>
      <c r="AC49" s="116">
        <v>59.199999999999996</v>
      </c>
      <c r="AD49" s="116" t="str">
        <f t="shared" si="1"/>
        <v>Warm 가을 Deep</v>
      </c>
      <c r="AF49" s="108">
        <v>27.777777777777779</v>
      </c>
      <c r="AG49" s="108">
        <v>70.599999999999994</v>
      </c>
      <c r="AH49" s="108">
        <v>60</v>
      </c>
      <c r="AI49" s="108" t="str">
        <f t="shared" si="0"/>
        <v>Warm 가을 Deep</v>
      </c>
      <c r="AJ49" s="6" t="s">
        <v>364</v>
      </c>
    </row>
    <row r="50" spans="2:36" x14ac:dyDescent="0.4">
      <c r="B50" s="99" t="s">
        <v>255</v>
      </c>
      <c r="C50" s="99">
        <v>4.5</v>
      </c>
      <c r="D50" s="99">
        <v>2</v>
      </c>
      <c r="E50" s="205">
        <v>138</v>
      </c>
      <c r="F50" s="205">
        <v>118</v>
      </c>
      <c r="G50" s="205">
        <v>104</v>
      </c>
      <c r="H50" s="206">
        <f>IF(MAX(E50,F50,G50)=E50,60*(F50-G50)/(MAX(E50,F50,G50)-MIN(E50,F50,G50)),IF(MAX(E50,F50,G50)=F50,(120+(60*(G50-E50)/(MAX(E50,F50,G50)-MIN(E50,F50,G50)))),IF(MAX(E50,F50,G50)=G50,(240+(60*(E50-F50)/(MAX(E50,F50,G50)-MIN(E50,F50,G50)))),0)))</f>
        <v>24.705882352941178</v>
      </c>
      <c r="I50" s="206">
        <f>ROUND((MAX(E50/255, F50/255, G50/255) - MIN(E50/255, F50/255, G50/255))/MAX(E50/255, F50/255, G50/255),3)*100</f>
        <v>24.6</v>
      </c>
      <c r="J50" s="1276">
        <f>ROUND(MAX(E50/255, F50/255, G50/255),3)*100</f>
        <v>54.1</v>
      </c>
      <c r="K50" s="1431" t="str">
        <f>IF(AND((H50&gt;23),(H50&lt;=(203))),"Warm","Cool")&amp;" "&amp;IF(IF(AND((H50&gt;23),(H50&lt;=(203))),"Warm","Cool")="Cool",IF((J50-I50)&gt;47.15,"여름","겨울"),IF((J50-I50)&gt;43.15,"봄","가을"))&amp;" "&amp;IF(IF(AND((H50&gt;23),(H50&lt;=(203))),"Warm","Cool")="Cool",IF(IF(IF(AND((H50&gt;23),(H50&lt;=(203))),"Warm","Cool")="Cool",IF((J50-I50)&gt;47.15,"여름","겨울"),IF((J50-I50)&gt;43.15,"봄","가을"))="여름",IF((J50-I50)&gt;60.8,"Light","Mute"),IF((J50-I50)&gt;23.58,"Bright","Deep")),IF(IF(IF(AND((H50&gt;23),(H50&lt;=(203))),"Warm","Cool")="Cool",IF((J50-I50)&gt;47.15,"여름","겨울"),IF((J50-I50)&gt;43.15,"봄","가을"))="봄",IF(I50&gt;23.8,"Bright","Light"),IF(I50&gt;54.65,"Deep","Mute")))</f>
        <v>Warm 가을 Mute</v>
      </c>
      <c r="L50" s="461">
        <f>J50-I50</f>
        <v>29.5</v>
      </c>
      <c r="N50" s="6">
        <f>E50-F50</f>
        <v>20</v>
      </c>
      <c r="O50" s="1172">
        <f>F50/E50</f>
        <v>0.85507246376811596</v>
      </c>
      <c r="P50" s="6">
        <f>E50-G50</f>
        <v>34</v>
      </c>
      <c r="Q50" s="1172">
        <f>G50/E50</f>
        <v>0.75362318840579712</v>
      </c>
      <c r="AA50" s="262">
        <v>25.846153846153847</v>
      </c>
      <c r="AB50" s="262">
        <v>43</v>
      </c>
      <c r="AC50" s="262">
        <v>59.199999999999996</v>
      </c>
      <c r="AD50" s="262" t="str">
        <f t="shared" si="1"/>
        <v>Cool 겨울 Deep</v>
      </c>
      <c r="AF50" s="265">
        <v>26.301369863013697</v>
      </c>
      <c r="AG50" s="265">
        <v>47.4</v>
      </c>
      <c r="AH50" s="265">
        <v>60.4</v>
      </c>
      <c r="AI50" s="265" t="str">
        <f t="shared" si="0"/>
        <v>Warm 가을 Deep</v>
      </c>
      <c r="AJ50" s="6" t="s">
        <v>364</v>
      </c>
    </row>
    <row r="51" spans="2:36" x14ac:dyDescent="0.4">
      <c r="B51" s="99" t="s">
        <v>255</v>
      </c>
      <c r="C51" s="99">
        <v>2</v>
      </c>
      <c r="D51" s="99">
        <v>4.5</v>
      </c>
      <c r="E51" s="204">
        <v>125</v>
      </c>
      <c r="F51" s="204">
        <v>105</v>
      </c>
      <c r="G51" s="204">
        <v>91</v>
      </c>
      <c r="H51" s="152">
        <f>IF(MAX(E51,F51,G51)=E51,60*(F51-G51)/(MAX(E51,F51,G51)-MIN(E51,F51,G51)),IF(MAX(E51,F51,G51)=F51,(120+(60*(G51-E51)/(MAX(E51,F51,G51)-MIN(E51,F51,G51)))),IF(MAX(E51,F51,G51)=G51,(240+(60*(E51-F51)/(MAX(E51,F51,G51)-MIN(E51,F51,G51)))),0)))</f>
        <v>24.705882352941178</v>
      </c>
      <c r="I51" s="152">
        <f>ROUND((MAX(E51/255, F51/255, G51/255) - MIN(E51/255, F51/255, G51/255))/MAX(E51/255, F51/255, G51/255),3)*100</f>
        <v>27.200000000000003</v>
      </c>
      <c r="J51" s="1277">
        <f>ROUND(MAX(E51/255, F51/255, G51/255),3)*100</f>
        <v>49</v>
      </c>
      <c r="K51" s="1432" t="str">
        <f>IF(AND((H51&gt;23),(H51&lt;=(203))),"Warm","Cool")&amp;" "&amp;IF(IF(AND((H51&gt;23),(H51&lt;=(203))),"Warm","Cool")="Cool",IF((J51-I51)&gt;47.15,"여름","겨울"),IF((J51-I51)&gt;43.15,"봄","가을"))&amp;" "&amp;IF(IF(AND((H51&gt;23),(H51&lt;=(203))),"Warm","Cool")="Cool",IF(IF(IF(AND((H51&gt;23),(H51&lt;=(203))),"Warm","Cool")="Cool",IF((J51-I51)&gt;47.15,"여름","겨울"),IF((J51-I51)&gt;43.15,"봄","가을"))="여름",IF((J51-I51)&gt;60.8,"Light","Mute"),IF((J51-I51)&gt;23.58,"Bright","Deep")),IF(IF(IF(AND((H51&gt;23),(H51&lt;=(203))),"Warm","Cool")="Cool",IF((J51-I51)&gt;47.15,"여름","겨울"),IF((J51-I51)&gt;43.15,"봄","가을"))="봄",IF(I51&gt;23.8,"Bright","Light"),IF(I51&gt;54.65,"Deep","Mute")))</f>
        <v>Warm 가을 Mute</v>
      </c>
      <c r="L51" s="461">
        <f>J51-I51</f>
        <v>21.799999999999997</v>
      </c>
      <c r="N51" s="6">
        <f>E51-F51</f>
        <v>20</v>
      </c>
      <c r="O51" s="1172">
        <f>F51/E51</f>
        <v>0.84</v>
      </c>
      <c r="P51" s="6">
        <f>E51-G51</f>
        <v>34</v>
      </c>
      <c r="Q51" s="1172">
        <f>G51/E51</f>
        <v>0.72799999999999998</v>
      </c>
      <c r="AA51" s="211">
        <v>24.705882352941178</v>
      </c>
      <c r="AB51" s="211">
        <v>22.5</v>
      </c>
      <c r="AC51" s="211">
        <v>59.199999999999996</v>
      </c>
      <c r="AD51" s="211" t="str">
        <f t="shared" si="1"/>
        <v>Cool 겨울 Bright</v>
      </c>
      <c r="AF51" s="237">
        <v>26.25</v>
      </c>
      <c r="AG51" s="237">
        <v>51</v>
      </c>
      <c r="AH51" s="237">
        <v>61.6</v>
      </c>
      <c r="AI51" s="237" t="str">
        <f t="shared" si="0"/>
        <v>Warm 가을 Deep</v>
      </c>
      <c r="AJ51" s="6" t="s">
        <v>364</v>
      </c>
    </row>
    <row r="52" spans="2:36" x14ac:dyDescent="0.4">
      <c r="B52" s="99" t="s">
        <v>255</v>
      </c>
      <c r="C52" s="99">
        <v>2.5</v>
      </c>
      <c r="D52" s="99">
        <v>5</v>
      </c>
      <c r="E52" s="249">
        <v>141</v>
      </c>
      <c r="F52" s="249">
        <v>117</v>
      </c>
      <c r="G52" s="249">
        <v>100</v>
      </c>
      <c r="H52" s="226">
        <f>IF(MAX(E52,F52,G52)=E52,60*(F52-G52)/(MAX(E52,F52,G52)-MIN(E52,F52,G52)),IF(MAX(E52,F52,G52)=F52,(120+(60*(G52-E52)/(MAX(E52,F52,G52)-MIN(E52,F52,G52)))),IF(MAX(E52,F52,G52)=G52,(240+(60*(E52-F52)/(MAX(E52,F52,G52)-MIN(E52,F52,G52)))),0)))</f>
        <v>24.878048780487806</v>
      </c>
      <c r="I52" s="226">
        <f>ROUND((MAX(E52/255, F52/255, G52/255) - MIN(E52/255, F52/255, G52/255))/MAX(E52/255, F52/255, G52/255),3)*100</f>
        <v>29.099999999999998</v>
      </c>
      <c r="J52" s="1278">
        <f>ROUND(MAX(E52/255, F52/255, G52/255),3)*100</f>
        <v>55.300000000000004</v>
      </c>
      <c r="K52" s="1433" t="str">
        <f>IF(AND((H52&gt;23),(H52&lt;=(203))),"Warm","Cool")&amp;" "&amp;IF(IF(AND((H52&gt;23),(H52&lt;=(203))),"Warm","Cool")="Cool",IF((J52-I52)&gt;47.15,"여름","겨울"),IF((J52-I52)&gt;43.15,"봄","가을"))&amp;" "&amp;IF(IF(AND((H52&gt;23),(H52&lt;=(203))),"Warm","Cool")="Cool",IF(IF(IF(AND((H52&gt;23),(H52&lt;=(203))),"Warm","Cool")="Cool",IF((J52-I52)&gt;47.15,"여름","겨울"),IF((J52-I52)&gt;43.15,"봄","가을"))="여름",IF((J52-I52)&gt;60.8,"Light","Mute"),IF((J52-I52)&gt;23.58,"Bright","Deep")),IF(IF(IF(AND((H52&gt;23),(H52&lt;=(203))),"Warm","Cool")="Cool",IF((J52-I52)&gt;47.15,"여름","겨울"),IF((J52-I52)&gt;43.15,"봄","가을"))="봄",IF(I52&gt;23.8,"Bright","Light"),IF(I52&gt;54.65,"Deep","Mute")))</f>
        <v>Warm 가을 Mute</v>
      </c>
      <c r="L52" s="461">
        <f>J52-I52</f>
        <v>26.200000000000006</v>
      </c>
      <c r="N52" s="6">
        <f>E52-F52</f>
        <v>24</v>
      </c>
      <c r="O52" s="1172">
        <f>F52/E52</f>
        <v>0.82978723404255317</v>
      </c>
      <c r="P52" s="6">
        <f>E52-G52</f>
        <v>41</v>
      </c>
      <c r="Q52" s="1172">
        <f>G52/E52</f>
        <v>0.70921985815602839</v>
      </c>
      <c r="AA52" s="211">
        <v>24.705882352941178</v>
      </c>
      <c r="AB52" s="211">
        <v>22.5</v>
      </c>
      <c r="AC52" s="211">
        <v>59.199999999999996</v>
      </c>
      <c r="AD52" s="211" t="str">
        <f t="shared" si="1"/>
        <v>Cool 겨울 Bright</v>
      </c>
      <c r="AF52" s="195">
        <v>26.59090909090909</v>
      </c>
      <c r="AG52" s="195">
        <v>55.000000000000007</v>
      </c>
      <c r="AH52" s="195">
        <v>62.7</v>
      </c>
      <c r="AI52" s="195" t="str">
        <f t="shared" si="0"/>
        <v>Warm 가을 Deep</v>
      </c>
      <c r="AJ52" s="6" t="s">
        <v>364</v>
      </c>
    </row>
    <row r="53" spans="2:36" x14ac:dyDescent="0.4">
      <c r="B53" s="99" t="s">
        <v>255</v>
      </c>
      <c r="C53" s="99">
        <v>4.5</v>
      </c>
      <c r="D53" s="99">
        <v>2.5</v>
      </c>
      <c r="E53" s="249">
        <v>141</v>
      </c>
      <c r="F53" s="249">
        <v>117</v>
      </c>
      <c r="G53" s="249">
        <v>100</v>
      </c>
      <c r="H53" s="226">
        <f>IF(MAX(E53,F53,G53)=E53,60*(F53-G53)/(MAX(E53,F53,G53)-MIN(E53,F53,G53)),IF(MAX(E53,F53,G53)=F53,(120+(60*(G53-E53)/(MAX(E53,F53,G53)-MIN(E53,F53,G53)))),IF(MAX(E53,F53,G53)=G53,(240+(60*(E53-F53)/(MAX(E53,F53,G53)-MIN(E53,F53,G53)))),0)))</f>
        <v>24.878048780487806</v>
      </c>
      <c r="I53" s="226">
        <f>ROUND((MAX(E53/255, F53/255, G53/255) - MIN(E53/255, F53/255, G53/255))/MAX(E53/255, F53/255, G53/255),3)*100</f>
        <v>29.099999999999998</v>
      </c>
      <c r="J53" s="1278">
        <f>ROUND(MAX(E53/255, F53/255, G53/255),3)*100</f>
        <v>55.300000000000004</v>
      </c>
      <c r="K53" s="1433" t="str">
        <f>IF(AND((H53&gt;23),(H53&lt;=(203))),"Warm","Cool")&amp;" "&amp;IF(IF(AND((H53&gt;23),(H53&lt;=(203))),"Warm","Cool")="Cool",IF((J53-I53)&gt;47.15,"여름","겨울"),IF((J53-I53)&gt;43.15,"봄","가을"))&amp;" "&amp;IF(IF(AND((H53&gt;23),(H53&lt;=(203))),"Warm","Cool")="Cool",IF(IF(IF(AND((H53&gt;23),(H53&lt;=(203))),"Warm","Cool")="Cool",IF((J53-I53)&gt;47.15,"여름","겨울"),IF((J53-I53)&gt;43.15,"봄","가을"))="여름",IF((J53-I53)&gt;60.8,"Light","Mute"),IF((J53-I53)&gt;23.58,"Bright","Deep")),IF(IF(IF(AND((H53&gt;23),(H53&lt;=(203))),"Warm","Cool")="Cool",IF((J53-I53)&gt;47.15,"여름","겨울"),IF((J53-I53)&gt;43.15,"봄","가을"))="봄",IF(I53&gt;23.8,"Bright","Light"),IF(I53&gt;54.65,"Deep","Mute")))</f>
        <v>Warm 가을 Mute</v>
      </c>
      <c r="L53" s="461">
        <f>J53-I53</f>
        <v>26.200000000000006</v>
      </c>
      <c r="N53" s="6">
        <f>E53-F53</f>
        <v>24</v>
      </c>
      <c r="O53" s="1172">
        <f>F53/E53</f>
        <v>0.82978723404255317</v>
      </c>
      <c r="P53" s="6">
        <f>E53-G53</f>
        <v>41</v>
      </c>
      <c r="Q53" s="1172">
        <f>G53/E53</f>
        <v>0.70921985815602839</v>
      </c>
      <c r="AA53" s="108">
        <v>27.777777777777779</v>
      </c>
      <c r="AB53" s="108">
        <v>70.599999999999994</v>
      </c>
      <c r="AC53" s="108">
        <v>60</v>
      </c>
      <c r="AD53" s="108" t="str">
        <f t="shared" si="1"/>
        <v>Warm 가을 Deep</v>
      </c>
      <c r="AF53" s="292">
        <v>25.862068965517242</v>
      </c>
      <c r="AG53" s="292">
        <v>36</v>
      </c>
      <c r="AH53" s="292">
        <v>63.1</v>
      </c>
      <c r="AI53" s="292" t="str">
        <f t="shared" si="0"/>
        <v>Warm 가을 Deep</v>
      </c>
      <c r="AJ53" s="6" t="s">
        <v>364</v>
      </c>
    </row>
    <row r="54" spans="2:36" x14ac:dyDescent="0.4">
      <c r="B54" s="99" t="s">
        <v>255</v>
      </c>
      <c r="C54" s="99">
        <v>4</v>
      </c>
      <c r="D54" s="99">
        <v>4</v>
      </c>
      <c r="E54" s="347">
        <v>126</v>
      </c>
      <c r="F54" s="347">
        <v>88</v>
      </c>
      <c r="G54" s="347">
        <v>61</v>
      </c>
      <c r="H54" s="155">
        <f>IF(MAX(E54,F54,G54)=E54,60*(F54-G54)/(MAX(E54,F54,G54)-MIN(E54,F54,G54)),IF(MAX(E54,F54,G54)=F54,(120+(60*(G54-E54)/(MAX(E54,F54,G54)-MIN(E54,F54,G54)))),IF(MAX(E54,F54,G54)=G54,(240+(60*(E54-F54)/(MAX(E54,F54,G54)-MIN(E54,F54,G54)))),0)))</f>
        <v>24.923076923076923</v>
      </c>
      <c r="I54" s="155">
        <f>ROUND((MAX(E54/255, F54/255, G54/255) - MIN(E54/255, F54/255, G54/255))/MAX(E54/255, F54/255, G54/255),3)*100</f>
        <v>51.6</v>
      </c>
      <c r="J54" s="1279">
        <f>ROUND(MAX(E54/255, F54/255, G54/255),3)*100</f>
        <v>49.4</v>
      </c>
      <c r="K54" s="1434" t="str">
        <f>IF(AND((H54&gt;23),(H54&lt;=(203))),"Warm","Cool")&amp;" "&amp;IF(IF(AND((H54&gt;23),(H54&lt;=(203))),"Warm","Cool")="Cool",IF((J54-I54)&gt;47.15,"여름","겨울"),IF((J54-I54)&gt;43.15,"봄","가을"))&amp;" "&amp;IF(IF(AND((H54&gt;23),(H54&lt;=(203))),"Warm","Cool")="Cool",IF(IF(IF(AND((H54&gt;23),(H54&lt;=(203))),"Warm","Cool")="Cool",IF((J54-I54)&gt;47.15,"여름","겨울"),IF((J54-I54)&gt;43.15,"봄","가을"))="여름",IF((J54-I54)&gt;60.8,"Light","Mute"),IF((J54-I54)&gt;23.58,"Bright","Deep")),IF(IF(IF(AND((H54&gt;23),(H54&lt;=(203))),"Warm","Cool")="Cool",IF((J54-I54)&gt;47.15,"여름","겨울"),IF((J54-I54)&gt;43.15,"봄","가을"))="봄",IF(I54&gt;23.8,"Bright","Light"),IF(I54&gt;54.65,"Deep","Mute")))</f>
        <v>Warm 가을 Mute</v>
      </c>
      <c r="L54" s="461">
        <f>J54-I54</f>
        <v>-2.2000000000000028</v>
      </c>
      <c r="N54" s="6">
        <f>E54-F54</f>
        <v>38</v>
      </c>
      <c r="O54" s="1172">
        <f>F54/E54</f>
        <v>0.69841269841269837</v>
      </c>
      <c r="P54" s="6">
        <f>E54-G54</f>
        <v>65</v>
      </c>
      <c r="Q54" s="1172">
        <f>G54/E54</f>
        <v>0.48412698412698413</v>
      </c>
      <c r="AA54" s="265">
        <v>26.301369863013697</v>
      </c>
      <c r="AB54" s="265">
        <v>47.4</v>
      </c>
      <c r="AC54" s="265">
        <v>60.4</v>
      </c>
      <c r="AD54" s="265" t="str">
        <f t="shared" si="1"/>
        <v>Warm 가을 Deep</v>
      </c>
      <c r="AF54" s="292">
        <v>25.862068965517242</v>
      </c>
      <c r="AG54" s="292">
        <v>36</v>
      </c>
      <c r="AH54" s="292">
        <v>63.1</v>
      </c>
      <c r="AI54" s="292" t="str">
        <f t="shared" si="0"/>
        <v>Warm 가을 Deep</v>
      </c>
      <c r="AJ54" s="6" t="s">
        <v>364</v>
      </c>
    </row>
    <row r="55" spans="2:36" x14ac:dyDescent="0.4">
      <c r="B55" s="99" t="s">
        <v>255</v>
      </c>
      <c r="C55" s="99">
        <v>2.5</v>
      </c>
      <c r="D55" s="99">
        <v>6</v>
      </c>
      <c r="E55" s="255">
        <v>168</v>
      </c>
      <c r="F55" s="255">
        <v>143</v>
      </c>
      <c r="G55" s="255">
        <v>125</v>
      </c>
      <c r="H55" s="256">
        <f>IF(MAX(E55,F55,G55)=E55,60*(F55-G55)/(MAX(E55,F55,G55)-MIN(E55,F55,G55)),IF(MAX(E55,F55,G55)=F55,(120+(60*(G55-E55)/(MAX(E55,F55,G55)-MIN(E55,F55,G55)))),IF(MAX(E55,F55,G55)=G55,(240+(60*(E55-F55)/(MAX(E55,F55,G55)-MIN(E55,F55,G55)))),0)))</f>
        <v>25.11627906976744</v>
      </c>
      <c r="I55" s="256">
        <f>ROUND((MAX(E55/255, F55/255, G55/255) - MIN(E55/255, F55/255, G55/255))/MAX(E55/255, F55/255, G55/255),3)*100</f>
        <v>25.6</v>
      </c>
      <c r="J55" s="1280">
        <f>ROUND(MAX(E55/255, F55/255, G55/255),3)*100</f>
        <v>65.900000000000006</v>
      </c>
      <c r="K55" s="1435" t="str">
        <f>IF(AND((H55&gt;23),(H55&lt;=(203))),"Warm","Cool")&amp;" "&amp;IF(IF(AND((H55&gt;23),(H55&lt;=(203))),"Warm","Cool")="Cool",IF((J55-I55)&gt;47.15,"여름","겨울"),IF((J55-I55)&gt;43.15,"봄","가을"))&amp;" "&amp;IF(IF(AND((H55&gt;23),(H55&lt;=(203))),"Warm","Cool")="Cool",IF(IF(IF(AND((H55&gt;23),(H55&lt;=(203))),"Warm","Cool")="Cool",IF((J55-I55)&gt;47.15,"여름","겨울"),IF((J55-I55)&gt;43.15,"봄","가을"))="여름",IF((J55-I55)&gt;60.8,"Light","Mute"),IF((J55-I55)&gt;23.58,"Bright","Deep")),IF(IF(IF(AND((H55&gt;23),(H55&lt;=(203))),"Warm","Cool")="Cool",IF((J55-I55)&gt;47.15,"여름","겨울"),IF((J55-I55)&gt;43.15,"봄","가을"))="봄",IF(I55&gt;23.8,"Bright","Light"),IF(I55&gt;54.65,"Deep","Mute")))</f>
        <v>Warm 가을 Mute</v>
      </c>
      <c r="L55" s="461">
        <f>J55-I55</f>
        <v>40.300000000000004</v>
      </c>
      <c r="N55" s="6">
        <f>E55-F55</f>
        <v>25</v>
      </c>
      <c r="O55" s="1172">
        <f>F55/E55</f>
        <v>0.85119047619047616</v>
      </c>
      <c r="P55" s="6">
        <f>E55-G55</f>
        <v>43</v>
      </c>
      <c r="Q55" s="1172">
        <f>G55/E55</f>
        <v>0.74404761904761907</v>
      </c>
      <c r="AA55" s="253">
        <v>25.714285714285715</v>
      </c>
      <c r="AB55" s="253">
        <v>27.3</v>
      </c>
      <c r="AC55" s="253">
        <v>60.4</v>
      </c>
      <c r="AD55" s="253" t="str">
        <f t="shared" si="1"/>
        <v>Cool 겨울 Bright</v>
      </c>
      <c r="AF55" s="159">
        <v>26.875</v>
      </c>
      <c r="AG55" s="159">
        <v>58.9</v>
      </c>
      <c r="AH55" s="159">
        <v>63.9</v>
      </c>
      <c r="AI55" s="159" t="str">
        <f t="shared" si="0"/>
        <v>Warm 가을 Deep</v>
      </c>
      <c r="AJ55" s="6" t="s">
        <v>364</v>
      </c>
    </row>
    <row r="56" spans="2:36" x14ac:dyDescent="0.4">
      <c r="B56" s="99" t="s">
        <v>255</v>
      </c>
      <c r="C56" s="99">
        <v>5.5</v>
      </c>
      <c r="D56" s="99">
        <v>2.5</v>
      </c>
      <c r="E56" s="255">
        <v>168</v>
      </c>
      <c r="F56" s="255">
        <v>143</v>
      </c>
      <c r="G56" s="255">
        <v>125</v>
      </c>
      <c r="H56" s="256">
        <f>IF(MAX(E56,F56,G56)=E56,60*(F56-G56)/(MAX(E56,F56,G56)-MIN(E56,F56,G56)),IF(MAX(E56,F56,G56)=F56,(120+(60*(G56-E56)/(MAX(E56,F56,G56)-MIN(E56,F56,G56)))),IF(MAX(E56,F56,G56)=G56,(240+(60*(E56-F56)/(MAX(E56,F56,G56)-MIN(E56,F56,G56)))),0)))</f>
        <v>25.11627906976744</v>
      </c>
      <c r="I56" s="256">
        <f>ROUND((MAX(E56/255, F56/255, G56/255) - MIN(E56/255, F56/255, G56/255))/MAX(E56/255, F56/255, G56/255),3)*100</f>
        <v>25.6</v>
      </c>
      <c r="J56" s="1280">
        <f>ROUND(MAX(E56/255, F56/255, G56/255),3)*100</f>
        <v>65.900000000000006</v>
      </c>
      <c r="K56" s="1435" t="str">
        <f>IF(AND((H56&gt;23),(H56&lt;=(203))),"Warm","Cool")&amp;" "&amp;IF(IF(AND((H56&gt;23),(H56&lt;=(203))),"Warm","Cool")="Cool",IF((J56-I56)&gt;47.15,"여름","겨울"),IF((J56-I56)&gt;43.15,"봄","가을"))&amp;" "&amp;IF(IF(AND((H56&gt;23),(H56&lt;=(203))),"Warm","Cool")="Cool",IF(IF(IF(AND((H56&gt;23),(H56&lt;=(203))),"Warm","Cool")="Cool",IF((J56-I56)&gt;47.15,"여름","겨울"),IF((J56-I56)&gt;43.15,"봄","가을"))="여름",IF((J56-I56)&gt;60.8,"Light","Mute"),IF((J56-I56)&gt;23.58,"Bright","Deep")),IF(IF(IF(AND((H56&gt;23),(H56&lt;=(203))),"Warm","Cool")="Cool",IF((J56-I56)&gt;47.15,"여름","겨울"),IF((J56-I56)&gt;43.15,"봄","가을"))="봄",IF(I56&gt;23.8,"Bright","Light"),IF(I56&gt;54.65,"Deep","Mute")))</f>
        <v>Warm 가을 Mute</v>
      </c>
      <c r="L56" s="461">
        <f>J56-I56</f>
        <v>40.300000000000004</v>
      </c>
      <c r="N56" s="6">
        <f>E56-F56</f>
        <v>25</v>
      </c>
      <c r="O56" s="1172">
        <f>F56/E56</f>
        <v>0.85119047619047616</v>
      </c>
      <c r="P56" s="6">
        <f>E56-G56</f>
        <v>43</v>
      </c>
      <c r="Q56" s="1172">
        <f>G56/E56</f>
        <v>0.74404761904761907</v>
      </c>
      <c r="AA56" s="253">
        <v>25.714285714285715</v>
      </c>
      <c r="AB56" s="253">
        <v>27.3</v>
      </c>
      <c r="AC56" s="253">
        <v>60.4</v>
      </c>
      <c r="AD56" s="253" t="str">
        <f t="shared" si="1"/>
        <v>Cool 겨울 Bright</v>
      </c>
      <c r="AF56" s="136">
        <v>27.692307692307693</v>
      </c>
      <c r="AG56" s="136">
        <v>63</v>
      </c>
      <c r="AH56" s="136">
        <v>64.7</v>
      </c>
      <c r="AI56" s="136" t="str">
        <f t="shared" si="0"/>
        <v>Warm 가을 Deep</v>
      </c>
      <c r="AJ56" s="6" t="s">
        <v>364</v>
      </c>
    </row>
    <row r="57" spans="2:36" x14ac:dyDescent="0.4">
      <c r="B57" s="99" t="s">
        <v>255</v>
      </c>
      <c r="C57" s="99">
        <v>3</v>
      </c>
      <c r="D57" s="99">
        <v>5.5</v>
      </c>
      <c r="E57" s="289">
        <v>158</v>
      </c>
      <c r="F57" s="289">
        <v>129</v>
      </c>
      <c r="G57" s="289">
        <v>108</v>
      </c>
      <c r="H57" s="283">
        <f>IF(MAX(E57,F57,G57)=E57,60*(F57-G57)/(MAX(E57,F57,G57)-MIN(E57,F57,G57)),IF(MAX(E57,F57,G57)=F57,(120+(60*(G57-E57)/(MAX(E57,F57,G57)-MIN(E57,F57,G57)))),IF(MAX(E57,F57,G57)=G57,(240+(60*(E57-F57)/(MAX(E57,F57,G57)-MIN(E57,F57,G57)))),0)))</f>
        <v>25.2</v>
      </c>
      <c r="I57" s="283">
        <f>ROUND((MAX(E57/255, F57/255, G57/255) - MIN(E57/255, F57/255, G57/255))/MAX(E57/255, F57/255, G57/255),3)*100</f>
        <v>31.6</v>
      </c>
      <c r="J57" s="1281">
        <f>ROUND(MAX(E57/255, F57/255, G57/255),3)*100</f>
        <v>62</v>
      </c>
      <c r="K57" s="1436" t="str">
        <f>IF(AND((H57&gt;23),(H57&lt;=(203))),"Warm","Cool")&amp;" "&amp;IF(IF(AND((H57&gt;23),(H57&lt;=(203))),"Warm","Cool")="Cool",IF((J57-I57)&gt;47.15,"여름","겨울"),IF((J57-I57)&gt;43.15,"봄","가을"))&amp;" "&amp;IF(IF(AND((H57&gt;23),(H57&lt;=(203))),"Warm","Cool")="Cool",IF(IF(IF(AND((H57&gt;23),(H57&lt;=(203))),"Warm","Cool")="Cool",IF((J57-I57)&gt;47.15,"여름","겨울"),IF((J57-I57)&gt;43.15,"봄","가을"))="여름",IF((J57-I57)&gt;60.8,"Light","Mute"),IF((J57-I57)&gt;23.58,"Bright","Deep")),IF(IF(IF(AND((H57&gt;23),(H57&lt;=(203))),"Warm","Cool")="Cool",IF((J57-I57)&gt;47.15,"여름","겨울"),IF((J57-I57)&gt;43.15,"봄","가을"))="봄",IF(I57&gt;23.8,"Bright","Light"),IF(I57&gt;54.65,"Deep","Mute")))</f>
        <v>Warm 가을 Mute</v>
      </c>
      <c r="L57" s="461">
        <f>J57-I57</f>
        <v>30.4</v>
      </c>
      <c r="N57" s="6">
        <f>E57-F57</f>
        <v>29</v>
      </c>
      <c r="O57" s="1172">
        <f>F57/E57</f>
        <v>0.81645569620253167</v>
      </c>
      <c r="P57" s="6">
        <f>E57-G57</f>
        <v>50</v>
      </c>
      <c r="Q57" s="1172">
        <f>G57/E57</f>
        <v>0.68354430379746833</v>
      </c>
      <c r="AA57" s="115">
        <v>23.333333333333332</v>
      </c>
      <c r="AB57" s="115">
        <v>11.5</v>
      </c>
      <c r="AC57" s="115">
        <v>61.199999999999996</v>
      </c>
      <c r="AD57" s="115" t="str">
        <f t="shared" si="1"/>
        <v>Cool 여름 Mute</v>
      </c>
      <c r="AF57" s="309">
        <v>25.454545454545453</v>
      </c>
      <c r="AG57" s="309">
        <v>40</v>
      </c>
      <c r="AH57" s="309">
        <v>64.7</v>
      </c>
      <c r="AI57" s="309" t="str">
        <f t="shared" si="0"/>
        <v>Warm 가을 Deep</v>
      </c>
      <c r="AJ57" s="6" t="s">
        <v>364</v>
      </c>
    </row>
    <row r="58" spans="2:36" x14ac:dyDescent="0.4">
      <c r="B58" s="99" t="s">
        <v>255</v>
      </c>
      <c r="C58" s="99">
        <v>5</v>
      </c>
      <c r="D58" s="99">
        <v>3</v>
      </c>
      <c r="E58" s="289">
        <v>158</v>
      </c>
      <c r="F58" s="289">
        <v>129</v>
      </c>
      <c r="G58" s="289">
        <v>108</v>
      </c>
      <c r="H58" s="283">
        <f>IF(MAX(E58,F58,G58)=E58,60*(F58-G58)/(MAX(E58,F58,G58)-MIN(E58,F58,G58)),IF(MAX(E58,F58,G58)=F58,(120+(60*(G58-E58)/(MAX(E58,F58,G58)-MIN(E58,F58,G58)))),IF(MAX(E58,F58,G58)=G58,(240+(60*(E58-F58)/(MAX(E58,F58,G58)-MIN(E58,F58,G58)))),0)))</f>
        <v>25.2</v>
      </c>
      <c r="I58" s="283">
        <f>ROUND((MAX(E58/255, F58/255, G58/255) - MIN(E58/255, F58/255, G58/255))/MAX(E58/255, F58/255, G58/255),3)*100</f>
        <v>31.6</v>
      </c>
      <c r="J58" s="1281">
        <f>ROUND(MAX(E58/255, F58/255, G58/255),3)*100</f>
        <v>62</v>
      </c>
      <c r="K58" s="1436" t="str">
        <f>IF(AND((H58&gt;23),(H58&lt;=(203))),"Warm","Cool")&amp;" "&amp;IF(IF(AND((H58&gt;23),(H58&lt;=(203))),"Warm","Cool")="Cool",IF((J58-I58)&gt;47.15,"여름","겨울"),IF((J58-I58)&gt;43.15,"봄","가을"))&amp;" "&amp;IF(IF(AND((H58&gt;23),(H58&lt;=(203))),"Warm","Cool")="Cool",IF(IF(IF(AND((H58&gt;23),(H58&lt;=(203))),"Warm","Cool")="Cool",IF((J58-I58)&gt;47.15,"여름","겨울"),IF((J58-I58)&gt;43.15,"봄","가을"))="여름",IF((J58-I58)&gt;60.8,"Light","Mute"),IF((J58-I58)&gt;23.58,"Bright","Deep")),IF(IF(IF(AND((H58&gt;23),(H58&lt;=(203))),"Warm","Cool")="Cool",IF((J58-I58)&gt;47.15,"여름","겨울"),IF((J58-I58)&gt;43.15,"봄","가을"))="봄",IF(I58&gt;23.8,"Bright","Light"),IF(I58&gt;54.65,"Deep","Mute")))</f>
        <v>Warm 가을 Mute</v>
      </c>
      <c r="L58" s="461">
        <f>J58-I58</f>
        <v>30.4</v>
      </c>
      <c r="N58" s="6">
        <f>E58-F58</f>
        <v>29</v>
      </c>
      <c r="O58" s="1172">
        <f>F58/E58</f>
        <v>0.81645569620253167</v>
      </c>
      <c r="P58" s="6">
        <f>E58-G58</f>
        <v>50</v>
      </c>
      <c r="Q58" s="1172">
        <f>G58/E58</f>
        <v>0.68354430379746833</v>
      </c>
      <c r="AA58" s="115">
        <v>23.333333333333332</v>
      </c>
      <c r="AB58" s="115">
        <v>11.5</v>
      </c>
      <c r="AC58" s="115">
        <v>61.199999999999996</v>
      </c>
      <c r="AD58" s="115" t="str">
        <f t="shared" si="1"/>
        <v>Cool 여름 Mute</v>
      </c>
      <c r="AF58" s="122">
        <v>28.108108108108109</v>
      </c>
      <c r="AG58" s="122">
        <v>66.5</v>
      </c>
      <c r="AH58" s="122">
        <v>65.5</v>
      </c>
      <c r="AI58" s="122" t="str">
        <f t="shared" si="0"/>
        <v>Warm 가을 Deep</v>
      </c>
      <c r="AJ58" s="6" t="s">
        <v>364</v>
      </c>
    </row>
    <row r="59" spans="2:36" x14ac:dyDescent="0.4">
      <c r="B59" s="99" t="s">
        <v>255</v>
      </c>
      <c r="C59" s="99">
        <v>3</v>
      </c>
      <c r="D59" s="99">
        <v>5</v>
      </c>
      <c r="E59" s="287">
        <v>145</v>
      </c>
      <c r="F59" s="287">
        <v>116</v>
      </c>
      <c r="G59" s="287">
        <v>95</v>
      </c>
      <c r="H59" s="240">
        <f>IF(MAX(E59,F59,G59)=E59,60*(F59-G59)/(MAX(E59,F59,G59)-MIN(E59,F59,G59)),IF(MAX(E59,F59,G59)=F59,(120+(60*(G59-E59)/(MAX(E59,F59,G59)-MIN(E59,F59,G59)))),IF(MAX(E59,F59,G59)=G59,(240+(60*(E59-F59)/(MAX(E59,F59,G59)-MIN(E59,F59,G59)))),0)))</f>
        <v>25.2</v>
      </c>
      <c r="I59" s="240">
        <f>ROUND((MAX(E59/255, F59/255, G59/255) - MIN(E59/255, F59/255, G59/255))/MAX(E59/255, F59/255, G59/255),3)*100</f>
        <v>34.5</v>
      </c>
      <c r="J59" s="1282">
        <f>ROUND(MAX(E59/255, F59/255, G59/255),3)*100</f>
        <v>56.899999999999991</v>
      </c>
      <c r="K59" s="1437" t="str">
        <f>IF(AND((H59&gt;23),(H59&lt;=(203))),"Warm","Cool")&amp;" "&amp;IF(IF(AND((H59&gt;23),(H59&lt;=(203))),"Warm","Cool")="Cool",IF((J59-I59)&gt;47.15,"여름","겨울"),IF((J59-I59)&gt;43.15,"봄","가을"))&amp;" "&amp;IF(IF(AND((H59&gt;23),(H59&lt;=(203))),"Warm","Cool")="Cool",IF(IF(IF(AND((H59&gt;23),(H59&lt;=(203))),"Warm","Cool")="Cool",IF((J59-I59)&gt;47.15,"여름","겨울"),IF((J59-I59)&gt;43.15,"봄","가을"))="여름",IF((J59-I59)&gt;60.8,"Light","Mute"),IF((J59-I59)&gt;23.58,"Bright","Deep")),IF(IF(IF(AND((H59&gt;23),(H59&lt;=(203))),"Warm","Cool")="Cool",IF((J59-I59)&gt;47.15,"여름","겨울"),IF((J59-I59)&gt;43.15,"봄","가을"))="봄",IF(I59&gt;23.8,"Bright","Light"),IF(I59&gt;54.65,"Deep","Mute")))</f>
        <v>Warm 가을 Mute</v>
      </c>
      <c r="L59" s="461">
        <f>J59-I59</f>
        <v>22.399999999999991</v>
      </c>
      <c r="N59" s="6">
        <f>E59-F59</f>
        <v>29</v>
      </c>
      <c r="O59" s="1172">
        <f>F59/E59</f>
        <v>0.8</v>
      </c>
      <c r="P59" s="6">
        <f>E59-G59</f>
        <v>50</v>
      </c>
      <c r="Q59" s="1172">
        <f>G59/E59</f>
        <v>0.65517241379310343</v>
      </c>
      <c r="AA59" s="237">
        <v>26.25</v>
      </c>
      <c r="AB59" s="237">
        <v>51</v>
      </c>
      <c r="AC59" s="237">
        <v>61.6</v>
      </c>
      <c r="AD59" s="237" t="str">
        <f t="shared" si="1"/>
        <v>Warm 가을 Deep</v>
      </c>
      <c r="AF59" s="295">
        <v>26.301369863013697</v>
      </c>
      <c r="AG59" s="295">
        <v>43.7</v>
      </c>
      <c r="AH59" s="295">
        <v>65.5</v>
      </c>
      <c r="AI59" s="295" t="str">
        <f t="shared" si="0"/>
        <v>Warm 가을 Deep</v>
      </c>
      <c r="AJ59" s="6" t="s">
        <v>364</v>
      </c>
    </row>
    <row r="60" spans="2:36" x14ac:dyDescent="0.4">
      <c r="B60" s="99" t="s">
        <v>255</v>
      </c>
      <c r="C60" s="99">
        <v>4.5</v>
      </c>
      <c r="D60" s="99">
        <v>3</v>
      </c>
      <c r="E60" s="287">
        <v>145</v>
      </c>
      <c r="F60" s="287">
        <v>116</v>
      </c>
      <c r="G60" s="287">
        <v>95</v>
      </c>
      <c r="H60" s="240">
        <f>IF(MAX(E60,F60,G60)=E60,60*(F60-G60)/(MAX(E60,F60,G60)-MIN(E60,F60,G60)),IF(MAX(E60,F60,G60)=F60,(120+(60*(G60-E60)/(MAX(E60,F60,G60)-MIN(E60,F60,G60)))),IF(MAX(E60,F60,G60)=G60,(240+(60*(E60-F60)/(MAX(E60,F60,G60)-MIN(E60,F60,G60)))),0)))</f>
        <v>25.2</v>
      </c>
      <c r="I60" s="240">
        <f>ROUND((MAX(E60/255, F60/255, G60/255) - MIN(E60/255, F60/255, G60/255))/MAX(E60/255, F60/255, G60/255),3)*100</f>
        <v>34.5</v>
      </c>
      <c r="J60" s="1282">
        <f>ROUND(MAX(E60/255, F60/255, G60/255),3)*100</f>
        <v>56.899999999999991</v>
      </c>
      <c r="K60" s="1437" t="str">
        <f>IF(AND((H60&gt;23),(H60&lt;=(203))),"Warm","Cool")&amp;" "&amp;IF(IF(AND((H60&gt;23),(H60&lt;=(203))),"Warm","Cool")="Cool",IF((J60-I60)&gt;47.15,"여름","겨울"),IF((J60-I60)&gt;43.15,"봄","가을"))&amp;" "&amp;IF(IF(AND((H60&gt;23),(H60&lt;=(203))),"Warm","Cool")="Cool",IF(IF(IF(AND((H60&gt;23),(H60&lt;=(203))),"Warm","Cool")="Cool",IF((J60-I60)&gt;47.15,"여름","겨울"),IF((J60-I60)&gt;43.15,"봄","가을"))="여름",IF((J60-I60)&gt;60.8,"Light","Mute"),IF((J60-I60)&gt;23.58,"Bright","Deep")),IF(IF(IF(AND((H60&gt;23),(H60&lt;=(203))),"Warm","Cool")="Cool",IF((J60-I60)&gt;47.15,"여름","겨울"),IF((J60-I60)&gt;43.15,"봄","가을"))="봄",IF(I60&gt;23.8,"Bright","Light"),IF(I60&gt;54.65,"Deep","Mute")))</f>
        <v>Warm 가을 Mute</v>
      </c>
      <c r="L60" s="461">
        <f>J60-I60</f>
        <v>22.399999999999991</v>
      </c>
      <c r="N60" s="6">
        <f>E60-F60</f>
        <v>29</v>
      </c>
      <c r="O60" s="1172">
        <f>F60/E60</f>
        <v>0.8</v>
      </c>
      <c r="P60" s="6">
        <f>E60-G60</f>
        <v>50</v>
      </c>
      <c r="Q60" s="1172">
        <f>G60/E60</f>
        <v>0.65517241379310343</v>
      </c>
      <c r="AA60" s="283">
        <v>25.2</v>
      </c>
      <c r="AB60" s="283">
        <v>31.6</v>
      </c>
      <c r="AC60" s="283">
        <v>62</v>
      </c>
      <c r="AD60" s="283" t="str">
        <f t="shared" si="1"/>
        <v>Cool 겨울 Bright</v>
      </c>
      <c r="AF60" s="261">
        <v>26.666666666666668</v>
      </c>
      <c r="AG60" s="261">
        <v>47.599999999999994</v>
      </c>
      <c r="AH60" s="261">
        <v>66.7</v>
      </c>
      <c r="AI60" s="261" t="str">
        <f t="shared" si="0"/>
        <v>Warm 가을 Deep</v>
      </c>
      <c r="AJ60" s="6" t="s">
        <v>364</v>
      </c>
    </row>
    <row r="61" spans="2:36" x14ac:dyDescent="0.4">
      <c r="B61" s="99" t="s">
        <v>255</v>
      </c>
      <c r="C61" s="99">
        <v>3.5</v>
      </c>
      <c r="D61" s="99">
        <v>5</v>
      </c>
      <c r="E61" s="321">
        <v>148</v>
      </c>
      <c r="F61" s="321">
        <v>115</v>
      </c>
      <c r="G61" s="321">
        <v>91</v>
      </c>
      <c r="H61" s="251">
        <f>IF(MAX(E61,F61,G61)=E61,60*(F61-G61)/(MAX(E61,F61,G61)-MIN(E61,F61,G61)),IF(MAX(E61,F61,G61)=F61,(120+(60*(G61-E61)/(MAX(E61,F61,G61)-MIN(E61,F61,G61)))),IF(MAX(E61,F61,G61)=G61,(240+(60*(E61-F61)/(MAX(E61,F61,G61)-MIN(E61,F61,G61)))),0)))</f>
        <v>25.263157894736842</v>
      </c>
      <c r="I61" s="251">
        <f>ROUND((MAX(E61/255, F61/255, G61/255) - MIN(E61/255, F61/255, G61/255))/MAX(E61/255, F61/255, G61/255),3)*100</f>
        <v>38.5</v>
      </c>
      <c r="J61" s="1283">
        <f>ROUND(MAX(E61/255, F61/255, G61/255),3)*100</f>
        <v>57.999999999999993</v>
      </c>
      <c r="K61" s="1438" t="str">
        <f>IF(AND((H61&gt;23),(H61&lt;=(203))),"Warm","Cool")&amp;" "&amp;IF(IF(AND((H61&gt;23),(H61&lt;=(203))),"Warm","Cool")="Cool",IF((J61-I61)&gt;47.15,"여름","겨울"),IF((J61-I61)&gt;43.15,"봄","가을"))&amp;" "&amp;IF(IF(AND((H61&gt;23),(H61&lt;=(203))),"Warm","Cool")="Cool",IF(IF(IF(AND((H61&gt;23),(H61&lt;=(203))),"Warm","Cool")="Cool",IF((J61-I61)&gt;47.15,"여름","겨울"),IF((J61-I61)&gt;43.15,"봄","가을"))="여름",IF((J61-I61)&gt;60.8,"Light","Mute"),IF((J61-I61)&gt;23.58,"Bright","Deep")),IF(IF(IF(AND((H61&gt;23),(H61&lt;=(203))),"Warm","Cool")="Cool",IF((J61-I61)&gt;47.15,"여름","겨울"),IF((J61-I61)&gt;43.15,"봄","가을"))="봄",IF(I61&gt;23.8,"Bright","Light"),IF(I61&gt;54.65,"Deep","Mute")))</f>
        <v>Warm 가을 Mute</v>
      </c>
      <c r="L61" s="461">
        <f>J61-I61</f>
        <v>19.499999999999993</v>
      </c>
      <c r="N61" s="6">
        <f>E61-F61</f>
        <v>33</v>
      </c>
      <c r="O61" s="1172">
        <f>F61/E61</f>
        <v>0.77702702702702697</v>
      </c>
      <c r="P61" s="6">
        <f>E61-G61</f>
        <v>57</v>
      </c>
      <c r="Q61" s="1172">
        <f>G61/E61</f>
        <v>0.61486486486486491</v>
      </c>
      <c r="AA61" s="283">
        <v>25.2</v>
      </c>
      <c r="AB61" s="283">
        <v>31.6</v>
      </c>
      <c r="AC61" s="283">
        <v>62</v>
      </c>
      <c r="AD61" s="283" t="str">
        <f t="shared" si="1"/>
        <v>Cool 겨울 Bright</v>
      </c>
      <c r="AF61" s="229">
        <v>26.966292134831459</v>
      </c>
      <c r="AG61" s="229">
        <v>51.4</v>
      </c>
      <c r="AH61" s="229">
        <v>67.800000000000011</v>
      </c>
      <c r="AI61" s="229" t="str">
        <f t="shared" si="0"/>
        <v>Warm 가을 Deep</v>
      </c>
      <c r="AJ61" s="6" t="s">
        <v>364</v>
      </c>
    </row>
    <row r="62" spans="2:36" x14ac:dyDescent="0.4">
      <c r="B62" s="99" t="s">
        <v>255</v>
      </c>
      <c r="C62" s="99">
        <v>4.5</v>
      </c>
      <c r="D62" s="99">
        <v>3.5</v>
      </c>
      <c r="E62" s="321">
        <v>148</v>
      </c>
      <c r="F62" s="321">
        <v>115</v>
      </c>
      <c r="G62" s="321">
        <v>91</v>
      </c>
      <c r="H62" s="251">
        <f>IF(MAX(E62,F62,G62)=E62,60*(F62-G62)/(MAX(E62,F62,G62)-MIN(E62,F62,G62)),IF(MAX(E62,F62,G62)=F62,(120+(60*(G62-E62)/(MAX(E62,F62,G62)-MIN(E62,F62,G62)))),IF(MAX(E62,F62,G62)=G62,(240+(60*(E62-F62)/(MAX(E62,F62,G62)-MIN(E62,F62,G62)))),0)))</f>
        <v>25.263157894736842</v>
      </c>
      <c r="I62" s="251">
        <f>ROUND((MAX(E62/255, F62/255, G62/255) - MIN(E62/255, F62/255, G62/255))/MAX(E62/255, F62/255, G62/255),3)*100</f>
        <v>38.5</v>
      </c>
      <c r="J62" s="1283">
        <f>ROUND(MAX(E62/255, F62/255, G62/255),3)*100</f>
        <v>57.999999999999993</v>
      </c>
      <c r="K62" s="1438" t="str">
        <f>IF(AND((H62&gt;23),(H62&lt;=(203))),"Warm","Cool")&amp;" "&amp;IF(IF(AND((H62&gt;23),(H62&lt;=(203))),"Warm","Cool")="Cool",IF((J62-I62)&gt;47.15,"여름","겨울"),IF((J62-I62)&gt;43.15,"봄","가을"))&amp;" "&amp;IF(IF(AND((H62&gt;23),(H62&lt;=(203))),"Warm","Cool")="Cool",IF(IF(IF(AND((H62&gt;23),(H62&lt;=(203))),"Warm","Cool")="Cool",IF((J62-I62)&gt;47.15,"여름","겨울"),IF((J62-I62)&gt;43.15,"봄","가을"))="여름",IF((J62-I62)&gt;60.8,"Light","Mute"),IF((J62-I62)&gt;23.58,"Bright","Deep")),IF(IF(IF(AND((H62&gt;23),(H62&lt;=(203))),"Warm","Cool")="Cool",IF((J62-I62)&gt;47.15,"여름","겨울"),IF((J62-I62)&gt;43.15,"봄","가을"))="봄",IF(I62&gt;23.8,"Bright","Light"),IF(I62&gt;54.65,"Deep","Mute")))</f>
        <v>Warm 가을 Mute</v>
      </c>
      <c r="L62" s="461">
        <f>J62-I62</f>
        <v>19.499999999999993</v>
      </c>
      <c r="N62" s="6">
        <f>E62-F62</f>
        <v>33</v>
      </c>
      <c r="O62" s="1172">
        <f>F62/E62</f>
        <v>0.77702702702702697</v>
      </c>
      <c r="P62" s="6">
        <f>E62-G62</f>
        <v>57</v>
      </c>
      <c r="Q62" s="1172">
        <f>G62/E62</f>
        <v>0.61486486486486491</v>
      </c>
      <c r="AA62" s="195">
        <v>26.59090909090909</v>
      </c>
      <c r="AB62" s="195">
        <v>55.000000000000007</v>
      </c>
      <c r="AC62" s="195">
        <v>62.7</v>
      </c>
      <c r="AD62" s="195" t="str">
        <f t="shared" si="1"/>
        <v>Warm 가을 Deep</v>
      </c>
      <c r="AF62" s="325">
        <v>25.862068965517242</v>
      </c>
      <c r="AG62" s="325">
        <v>33.300000000000004</v>
      </c>
      <c r="AH62" s="325">
        <v>68.2</v>
      </c>
      <c r="AI62" s="325" t="str">
        <f t="shared" si="0"/>
        <v>Warm 가을 Deep</v>
      </c>
      <c r="AJ62" s="6" t="s">
        <v>364</v>
      </c>
    </row>
    <row r="63" spans="2:36" x14ac:dyDescent="0.4">
      <c r="B63" s="99" t="s">
        <v>255</v>
      </c>
      <c r="C63" s="99">
        <v>3.5</v>
      </c>
      <c r="D63" s="99">
        <v>4.5</v>
      </c>
      <c r="E63" s="319">
        <v>135</v>
      </c>
      <c r="F63" s="319">
        <v>102</v>
      </c>
      <c r="G63" s="319">
        <v>78</v>
      </c>
      <c r="H63" s="203">
        <f>IF(MAX(E63,F63,G63)=E63,60*(F63-G63)/(MAX(E63,F63,G63)-MIN(E63,F63,G63)),IF(MAX(E63,F63,G63)=F63,(120+(60*(G63-E63)/(MAX(E63,F63,G63)-MIN(E63,F63,G63)))),IF(MAX(E63,F63,G63)=G63,(240+(60*(E63-F63)/(MAX(E63,F63,G63)-MIN(E63,F63,G63)))),0)))</f>
        <v>25.263157894736842</v>
      </c>
      <c r="I63" s="203">
        <f>ROUND((MAX(E63/255, F63/255, G63/255) - MIN(E63/255, F63/255, G63/255))/MAX(E63/255, F63/255, G63/255),3)*100</f>
        <v>42.199999999999996</v>
      </c>
      <c r="J63" s="1284">
        <f>ROUND(MAX(E63/255, F63/255, G63/255),3)*100</f>
        <v>52.900000000000006</v>
      </c>
      <c r="K63" s="1439" t="str">
        <f>IF(AND((H63&gt;23),(H63&lt;=(203))),"Warm","Cool")&amp;" "&amp;IF(IF(AND((H63&gt;23),(H63&lt;=(203))),"Warm","Cool")="Cool",IF((J63-I63)&gt;47.15,"여름","겨울"),IF((J63-I63)&gt;43.15,"봄","가을"))&amp;" "&amp;IF(IF(AND((H63&gt;23),(H63&lt;=(203))),"Warm","Cool")="Cool",IF(IF(IF(AND((H63&gt;23),(H63&lt;=(203))),"Warm","Cool")="Cool",IF((J63-I63)&gt;47.15,"여름","겨울"),IF((J63-I63)&gt;43.15,"봄","가을"))="여름",IF((J63-I63)&gt;60.8,"Light","Mute"),IF((J63-I63)&gt;23.58,"Bright","Deep")),IF(IF(IF(AND((H63&gt;23),(H63&lt;=(203))),"Warm","Cool")="Cool",IF((J63-I63)&gt;47.15,"여름","겨울"),IF((J63-I63)&gt;43.15,"봄","가을"))="봄",IF(I63&gt;23.8,"Bright","Light"),IF(I63&gt;54.65,"Deep","Mute")))</f>
        <v>Warm 가을 Mute</v>
      </c>
      <c r="L63" s="461">
        <f>J63-I63</f>
        <v>10.70000000000001</v>
      </c>
      <c r="N63" s="6">
        <f>E63-F63</f>
        <v>33</v>
      </c>
      <c r="O63" s="1172">
        <f>F63/E63</f>
        <v>0.75555555555555554</v>
      </c>
      <c r="P63" s="6">
        <f>E63-G63</f>
        <v>57</v>
      </c>
      <c r="Q63" s="1172">
        <f>G63/E63</f>
        <v>0.57777777777777772</v>
      </c>
      <c r="AA63" s="158">
        <v>23.076923076923077</v>
      </c>
      <c r="AB63" s="158">
        <v>16.3</v>
      </c>
      <c r="AC63" s="158">
        <v>62.7</v>
      </c>
      <c r="AD63" s="158" t="str">
        <f t="shared" si="1"/>
        <v>Cool 겨울 Bright</v>
      </c>
      <c r="AF63" s="325">
        <v>25.862068965517242</v>
      </c>
      <c r="AG63" s="325">
        <v>33.300000000000004</v>
      </c>
      <c r="AH63" s="325">
        <v>68.2</v>
      </c>
      <c r="AI63" s="325" t="str">
        <f t="shared" si="0"/>
        <v>Warm 가을 Deep</v>
      </c>
      <c r="AJ63" s="6" t="s">
        <v>364</v>
      </c>
    </row>
    <row r="64" spans="2:36" x14ac:dyDescent="0.4">
      <c r="B64" s="99" t="s">
        <v>255</v>
      </c>
      <c r="C64" s="99">
        <v>3.5</v>
      </c>
      <c r="D64" s="99">
        <v>4</v>
      </c>
      <c r="E64" s="318">
        <v>122</v>
      </c>
      <c r="F64" s="318">
        <v>89</v>
      </c>
      <c r="G64" s="318">
        <v>65</v>
      </c>
      <c r="H64" s="145">
        <f>IF(MAX(E64,F64,G64)=E64,60*(F64-G64)/(MAX(E64,F64,G64)-MIN(E64,F64,G64)),IF(MAX(E64,F64,G64)=F64,(120+(60*(G64-E64)/(MAX(E64,F64,G64)-MIN(E64,F64,G64)))),IF(MAX(E64,F64,G64)=G64,(240+(60*(E64-F64)/(MAX(E64,F64,G64)-MIN(E64,F64,G64)))),0)))</f>
        <v>25.263157894736842</v>
      </c>
      <c r="I64" s="145">
        <f>ROUND((MAX(E64/255, F64/255, G64/255) - MIN(E64/255, F64/255, G64/255))/MAX(E64/255, F64/255, G64/255),3)*100</f>
        <v>46.7</v>
      </c>
      <c r="J64" s="1285">
        <f>ROUND(MAX(E64/255, F64/255, G64/255),3)*100</f>
        <v>47.8</v>
      </c>
      <c r="K64" s="1440" t="str">
        <f>IF(AND((H64&gt;23),(H64&lt;=(203))),"Warm","Cool")&amp;" "&amp;IF(IF(AND((H64&gt;23),(H64&lt;=(203))),"Warm","Cool")="Cool",IF((J64-I64)&gt;47.15,"여름","겨울"),IF((J64-I64)&gt;43.15,"봄","가을"))&amp;" "&amp;IF(IF(AND((H64&gt;23),(H64&lt;=(203))),"Warm","Cool")="Cool",IF(IF(IF(AND((H64&gt;23),(H64&lt;=(203))),"Warm","Cool")="Cool",IF((J64-I64)&gt;47.15,"여름","겨울"),IF((J64-I64)&gt;43.15,"봄","가을"))="여름",IF((J64-I64)&gt;60.8,"Light","Mute"),IF((J64-I64)&gt;23.58,"Bright","Deep")),IF(IF(IF(AND((H64&gt;23),(H64&lt;=(203))),"Warm","Cool")="Cool",IF((J64-I64)&gt;47.15,"여름","겨울"),IF((J64-I64)&gt;43.15,"봄","가을"))="봄",IF(I64&gt;23.8,"Bright","Light"),IF(I64&gt;54.65,"Deep","Mute")))</f>
        <v>Warm 가을 Mute</v>
      </c>
      <c r="L64" s="461">
        <f>J64-I64</f>
        <v>1.0999999999999943</v>
      </c>
      <c r="N64" s="6">
        <f>E64-F64</f>
        <v>33</v>
      </c>
      <c r="O64" s="1172">
        <f>F64/E64</f>
        <v>0.72950819672131151</v>
      </c>
      <c r="P64" s="6">
        <f>E64-G64</f>
        <v>57</v>
      </c>
      <c r="Q64" s="1172">
        <f>G64/E64</f>
        <v>0.53278688524590168</v>
      </c>
      <c r="AA64" s="158">
        <v>23.076923076923077</v>
      </c>
      <c r="AB64" s="158">
        <v>16.3</v>
      </c>
      <c r="AC64" s="158">
        <v>62.7</v>
      </c>
      <c r="AD64" s="158" t="str">
        <f t="shared" si="1"/>
        <v>Cool 겨울 Bright</v>
      </c>
      <c r="AF64" s="191">
        <v>27.216494845360824</v>
      </c>
      <c r="AG64" s="191">
        <v>55.1</v>
      </c>
      <c r="AH64" s="191">
        <v>69</v>
      </c>
      <c r="AI64" s="191" t="str">
        <f t="shared" si="0"/>
        <v>Warm 가을 Deep</v>
      </c>
      <c r="AJ64" s="6" t="s">
        <v>364</v>
      </c>
    </row>
    <row r="65" spans="2:36" x14ac:dyDescent="0.4">
      <c r="B65" s="99" t="s">
        <v>255</v>
      </c>
      <c r="C65" s="99">
        <v>4</v>
      </c>
      <c r="D65" s="99">
        <v>3.5</v>
      </c>
      <c r="E65" s="345">
        <v>122</v>
      </c>
      <c r="F65" s="345">
        <v>89</v>
      </c>
      <c r="G65" s="345">
        <v>65</v>
      </c>
      <c r="H65" s="145">
        <f>IF(MAX(E65,F65,G65)=E65,60*(F65-G65)/(MAX(E65,F65,G65)-MIN(E65,F65,G65)),IF(MAX(E65,F65,G65)=F65,(120+(60*(G65-E65)/(MAX(E65,F65,G65)-MIN(E65,F65,G65)))),IF(MAX(E65,F65,G65)=G65,(240+(60*(E65-F65)/(MAX(E65,F65,G65)-MIN(E65,F65,G65)))),0)))</f>
        <v>25.263157894736842</v>
      </c>
      <c r="I65" s="145">
        <f>ROUND((MAX(E65/255, F65/255, G65/255) - MIN(E65/255, F65/255, G65/255))/MAX(E65/255, F65/255, G65/255),3)*100</f>
        <v>46.7</v>
      </c>
      <c r="J65" s="1285">
        <f>ROUND(MAX(E65/255, F65/255, G65/255),3)*100</f>
        <v>47.8</v>
      </c>
      <c r="K65" s="1440" t="str">
        <f>IF(AND((H65&gt;23),(H65&lt;=(203))),"Warm","Cool")&amp;" "&amp;IF(IF(AND((H65&gt;23),(H65&lt;=(203))),"Warm","Cool")="Cool",IF((J65-I65)&gt;47.15,"여름","겨울"),IF((J65-I65)&gt;43.15,"봄","가을"))&amp;" "&amp;IF(IF(AND((H65&gt;23),(H65&lt;=(203))),"Warm","Cool")="Cool",IF(IF(IF(AND((H65&gt;23),(H65&lt;=(203))),"Warm","Cool")="Cool",IF((J65-I65)&gt;47.15,"여름","겨울"),IF((J65-I65)&gt;43.15,"봄","가을"))="여름",IF((J65-I65)&gt;60.8,"Light","Mute"),IF((J65-I65)&gt;23.58,"Bright","Deep")),IF(IF(IF(AND((H65&gt;23),(H65&lt;=(203))),"Warm","Cool")="Cool",IF((J65-I65)&gt;47.15,"여름","겨울"),IF((J65-I65)&gt;43.15,"봄","가을"))="봄",IF(I65&gt;23.8,"Bright","Light"),IF(I65&gt;54.65,"Deep","Mute")))</f>
        <v>Warm 가을 Mute</v>
      </c>
      <c r="L65" s="461">
        <f>J65-I65</f>
        <v>1.0999999999999943</v>
      </c>
      <c r="N65" s="6">
        <f>E65-F65</f>
        <v>33</v>
      </c>
      <c r="O65" s="1172">
        <f>F65/E65</f>
        <v>0.72950819672131151</v>
      </c>
      <c r="P65" s="6">
        <f>E65-G65</f>
        <v>57</v>
      </c>
      <c r="Q65" s="1172">
        <f>G65/E65</f>
        <v>0.53278688524590168</v>
      </c>
      <c r="AA65" s="292">
        <v>25.862068965517242</v>
      </c>
      <c r="AB65" s="292">
        <v>36</v>
      </c>
      <c r="AC65" s="292">
        <v>63.1</v>
      </c>
      <c r="AD65" s="292" t="str">
        <f t="shared" si="1"/>
        <v>Cool 겨울 Bright</v>
      </c>
      <c r="AF65" s="340">
        <v>25.970149253731343</v>
      </c>
      <c r="AG65" s="340">
        <v>37.6</v>
      </c>
      <c r="AH65" s="340">
        <v>69.8</v>
      </c>
      <c r="AI65" s="340" t="str">
        <f t="shared" si="0"/>
        <v>Warm 가을 Deep</v>
      </c>
      <c r="AJ65" s="6" t="s">
        <v>364</v>
      </c>
    </row>
    <row r="66" spans="2:36" x14ac:dyDescent="0.4">
      <c r="B66" s="99" t="s">
        <v>255</v>
      </c>
      <c r="C66" s="99">
        <v>4</v>
      </c>
      <c r="D66" s="99">
        <v>4.5</v>
      </c>
      <c r="E66" s="348">
        <v>138</v>
      </c>
      <c r="F66" s="348">
        <v>101</v>
      </c>
      <c r="G66" s="348">
        <v>74</v>
      </c>
      <c r="H66" s="212">
        <f>IF(MAX(E66,F66,G66)=E66,60*(F66-G66)/(MAX(E66,F66,G66)-MIN(E66,F66,G66)),IF(MAX(E66,F66,G66)=F66,(120+(60*(G66-E66)/(MAX(E66,F66,G66)-MIN(E66,F66,G66)))),IF(MAX(E66,F66,G66)=G66,(240+(60*(E66-F66)/(MAX(E66,F66,G66)-MIN(E66,F66,G66)))),0)))</f>
        <v>25.3125</v>
      </c>
      <c r="I66" s="212">
        <f>ROUND((MAX(E66/255, F66/255, G66/255) - MIN(E66/255, F66/255, G66/255))/MAX(E66/255, F66/255, G66/255),3)*100</f>
        <v>46.400000000000006</v>
      </c>
      <c r="J66" s="1286">
        <f>ROUND(MAX(E66/255, F66/255, G66/255),3)*100</f>
        <v>54.1</v>
      </c>
      <c r="K66" s="1441" t="str">
        <f>IF(AND((H66&gt;23),(H66&lt;=(203))),"Warm","Cool")&amp;" "&amp;IF(IF(AND((H66&gt;23),(H66&lt;=(203))),"Warm","Cool")="Cool",IF((J66-I66)&gt;47.15,"여름","겨울"),IF((J66-I66)&gt;43.15,"봄","가을"))&amp;" "&amp;IF(IF(AND((H66&gt;23),(H66&lt;=(203))),"Warm","Cool")="Cool",IF(IF(IF(AND((H66&gt;23),(H66&lt;=(203))),"Warm","Cool")="Cool",IF((J66-I66)&gt;47.15,"여름","겨울"),IF((J66-I66)&gt;43.15,"봄","가을"))="여름",IF((J66-I66)&gt;60.8,"Light","Mute"),IF((J66-I66)&gt;23.58,"Bright","Deep")),IF(IF(IF(AND((H66&gt;23),(H66&lt;=(203))),"Warm","Cool")="Cool",IF((J66-I66)&gt;47.15,"여름","겨울"),IF((J66-I66)&gt;43.15,"봄","가을"))="봄",IF(I66&gt;23.8,"Bright","Light"),IF(I66&gt;54.65,"Deep","Mute")))</f>
        <v>Warm 가을 Mute</v>
      </c>
      <c r="L66" s="461">
        <f>J66-I66</f>
        <v>7.6999999999999957</v>
      </c>
      <c r="N66" s="6">
        <f>E66-F66</f>
        <v>37</v>
      </c>
      <c r="O66" s="1172">
        <f>F66/E66</f>
        <v>0.73188405797101452</v>
      </c>
      <c r="P66" s="6">
        <f>E66-G66</f>
        <v>64</v>
      </c>
      <c r="Q66" s="1172">
        <f>G66/E66</f>
        <v>0.53623188405797106</v>
      </c>
      <c r="AA66" s="292">
        <v>25.862068965517242</v>
      </c>
      <c r="AB66" s="292">
        <v>36</v>
      </c>
      <c r="AC66" s="292">
        <v>63.1</v>
      </c>
      <c r="AD66" s="292" t="str">
        <f t="shared" si="1"/>
        <v>Cool 겨울 Bright</v>
      </c>
      <c r="AF66" s="163">
        <v>27.428571428571427</v>
      </c>
      <c r="AG66" s="163">
        <v>58.699999999999996</v>
      </c>
      <c r="AH66" s="163">
        <v>70.199999999999989</v>
      </c>
      <c r="AI66" s="163" t="str">
        <f t="shared" si="0"/>
        <v>Warm 가을 Deep</v>
      </c>
      <c r="AJ66" s="6" t="s">
        <v>364</v>
      </c>
    </row>
    <row r="67" spans="2:36" x14ac:dyDescent="0.4">
      <c r="B67" s="99" t="s">
        <v>255</v>
      </c>
      <c r="C67" s="99">
        <v>4.5</v>
      </c>
      <c r="D67" s="99">
        <v>4</v>
      </c>
      <c r="E67" s="365">
        <v>128</v>
      </c>
      <c r="F67" s="365">
        <v>87</v>
      </c>
      <c r="G67" s="365">
        <v>57</v>
      </c>
      <c r="H67" s="160">
        <f>IF(MAX(E67,F67,G67)=E67,60*(F67-G67)/(MAX(E67,F67,G67)-MIN(E67,F67,G67)),IF(MAX(E67,F67,G67)=F67,(120+(60*(G67-E67)/(MAX(E67,F67,G67)-MIN(E67,F67,G67)))),IF(MAX(E67,F67,G67)=G67,(240+(60*(E67-F67)/(MAX(E67,F67,G67)-MIN(E67,F67,G67)))),0)))</f>
        <v>25.35211267605634</v>
      </c>
      <c r="I67" s="160">
        <f>ROUND((MAX(E67/255, F67/255, G67/255) - MIN(E67/255, F67/255, G67/255))/MAX(E67/255, F67/255, G67/255),3)*100</f>
        <v>55.500000000000007</v>
      </c>
      <c r="J67" s="1287">
        <f>ROUND(MAX(E67/255, F67/255, G67/255),3)*100</f>
        <v>50.2</v>
      </c>
      <c r="K67" s="1442" t="str">
        <f>IF(AND((H67&gt;23),(H67&lt;=(203))),"Warm","Cool")&amp;" "&amp;IF(IF(AND((H67&gt;23),(H67&lt;=(203))),"Warm","Cool")="Cool",IF((J67-I67)&gt;47.15,"여름","겨울"),IF((J67-I67)&gt;43.15,"봄","가을"))&amp;" "&amp;IF(IF(AND((H67&gt;23),(H67&lt;=(203))),"Warm","Cool")="Cool",IF(IF(IF(AND((H67&gt;23),(H67&lt;=(203))),"Warm","Cool")="Cool",IF((J67-I67)&gt;47.15,"여름","겨울"),IF((J67-I67)&gt;43.15,"봄","가을"))="여름",IF((J67-I67)&gt;60.8,"Light","Mute"),IF((J67-I67)&gt;23.58,"Bright","Deep")),IF(IF(IF(AND((H67&gt;23),(H67&lt;=(203))),"Warm","Cool")="Cool",IF((J67-I67)&gt;47.15,"여름","겨울"),IF((J67-I67)&gt;43.15,"봄","가을"))="봄",IF(I67&gt;23.8,"Bright","Light"),IF(I67&gt;54.65,"Deep","Mute")))</f>
        <v>Warm 가을 Deep</v>
      </c>
      <c r="L67" s="461">
        <f>J67-I67</f>
        <v>-5.3000000000000043</v>
      </c>
      <c r="N67" s="6">
        <f>E67-F67</f>
        <v>41</v>
      </c>
      <c r="O67" s="1172">
        <f>F67/E67</f>
        <v>0.6796875</v>
      </c>
      <c r="P67" s="6">
        <f>E67-G67</f>
        <v>71</v>
      </c>
      <c r="Q67" s="1172">
        <f>G67/E67</f>
        <v>0.4453125</v>
      </c>
      <c r="AA67" s="159">
        <v>26.875</v>
      </c>
      <c r="AB67" s="159">
        <v>58.9</v>
      </c>
      <c r="AC67" s="159">
        <v>63.9</v>
      </c>
      <c r="AD67" s="159" t="str">
        <f t="shared" si="1"/>
        <v>Warm 가을 Deep</v>
      </c>
      <c r="AF67" s="140">
        <v>27.857142857142858</v>
      </c>
      <c r="AG67" s="140">
        <v>61.9</v>
      </c>
      <c r="AH67" s="140">
        <v>71</v>
      </c>
      <c r="AI67" s="140" t="str">
        <f t="shared" si="0"/>
        <v>Warm 가을 Deep</v>
      </c>
      <c r="AJ67" s="6" t="s">
        <v>364</v>
      </c>
    </row>
    <row r="68" spans="2:36" x14ac:dyDescent="0.4">
      <c r="B68" s="99" t="s">
        <v>255</v>
      </c>
      <c r="C68" s="99">
        <v>1.5</v>
      </c>
      <c r="D68" s="99">
        <v>8</v>
      </c>
      <c r="E68" s="182">
        <v>212</v>
      </c>
      <c r="F68" s="182">
        <v>197</v>
      </c>
      <c r="G68" s="182">
        <v>186</v>
      </c>
      <c r="H68" s="183">
        <f>IF(MAX(E68,F68,G68)=E68,60*(F68-G68)/(MAX(E68,F68,G68)-MIN(E68,F68,G68)),IF(MAX(E68,F68,G68)=F68,(120+(60*(G68-E68)/(MAX(E68,F68,G68)-MIN(E68,F68,G68)))),IF(MAX(E68,F68,G68)=G68,(240+(60*(E68-F68)/(MAX(E68,F68,G68)-MIN(E68,F68,G68)))),0)))</f>
        <v>25.384615384615383</v>
      </c>
      <c r="I68" s="183">
        <f>ROUND((MAX(E68/255, F68/255, G68/255) - MIN(E68/255, F68/255, G68/255))/MAX(E68/255, F68/255, G68/255),3)*100</f>
        <v>12.3</v>
      </c>
      <c r="J68" s="1288">
        <f>ROUND(MAX(E68/255, F68/255, G68/255),3)*100</f>
        <v>83.1</v>
      </c>
      <c r="K68" s="1443" t="str">
        <f>IF(AND((H68&gt;23),(H68&lt;=(203))),"Warm","Cool")&amp;" "&amp;IF(IF(AND((H68&gt;23),(H68&lt;=(203))),"Warm","Cool")="Cool",IF((J68-I68)&gt;47.15,"여름","겨울"),IF((J68-I68)&gt;43.15,"봄","가을"))&amp;" "&amp;IF(IF(AND((H68&gt;23),(H68&lt;=(203))),"Warm","Cool")="Cool",IF(IF(IF(AND((H68&gt;23),(H68&lt;=(203))),"Warm","Cool")="Cool",IF((J68-I68)&gt;47.15,"여름","겨울"),IF((J68-I68)&gt;43.15,"봄","가을"))="여름",IF((J68-I68)&gt;60.8,"Light","Mute"),IF((J68-I68)&gt;23.58,"Bright","Deep")),IF(IF(IF(AND((H68&gt;23),(H68&lt;=(203))),"Warm","Cool")="Cool",IF((J68-I68)&gt;47.15,"여름","겨울"),IF((J68-I68)&gt;43.15,"봄","가을"))="봄",IF(I68&gt;23.8,"Bright","Light"),IF(I68&gt;54.65,"Deep","Mute")))</f>
        <v>Warm 봄 Light</v>
      </c>
      <c r="L68" s="461">
        <f>J68-I68</f>
        <v>70.8</v>
      </c>
      <c r="N68" s="6">
        <f>E68-F68</f>
        <v>15</v>
      </c>
      <c r="O68" s="1172">
        <f>F68/E68</f>
        <v>0.92924528301886788</v>
      </c>
      <c r="P68" s="6">
        <f>E68-G68</f>
        <v>26</v>
      </c>
      <c r="Q68" s="1172">
        <f>G68/E68</f>
        <v>0.87735849056603776</v>
      </c>
      <c r="AA68" s="214">
        <v>24</v>
      </c>
      <c r="AB68" s="214">
        <v>21.3</v>
      </c>
      <c r="AC68" s="214">
        <v>64.3</v>
      </c>
      <c r="AD68" s="214" t="str">
        <f t="shared" si="1"/>
        <v>Cool 겨울 Bright</v>
      </c>
      <c r="AF68" s="316">
        <v>26.4</v>
      </c>
      <c r="AG68" s="316">
        <v>41.4</v>
      </c>
      <c r="AH68" s="316">
        <v>71</v>
      </c>
      <c r="AI68" s="316" t="str">
        <f t="shared" si="0"/>
        <v>Warm 가을 Deep</v>
      </c>
      <c r="AJ68" s="6" t="s">
        <v>364</v>
      </c>
    </row>
    <row r="69" spans="2:36" x14ac:dyDescent="0.4">
      <c r="B69" s="99" t="s">
        <v>255</v>
      </c>
      <c r="C69" s="99">
        <v>8</v>
      </c>
      <c r="D69" s="99">
        <v>1.5</v>
      </c>
      <c r="E69" s="182">
        <v>212</v>
      </c>
      <c r="F69" s="182">
        <v>197</v>
      </c>
      <c r="G69" s="182">
        <v>186</v>
      </c>
      <c r="H69" s="183">
        <f>IF(MAX(E69,F69,G69)=E69,60*(F69-G69)/(MAX(E69,F69,G69)-MIN(E69,F69,G69)),IF(MAX(E69,F69,G69)=F69,(120+(60*(G69-E69)/(MAX(E69,F69,G69)-MIN(E69,F69,G69)))),IF(MAX(E69,F69,G69)=G69,(240+(60*(E69-F69)/(MAX(E69,F69,G69)-MIN(E69,F69,G69)))),0)))</f>
        <v>25.384615384615383</v>
      </c>
      <c r="I69" s="183">
        <f>ROUND((MAX(E69/255, F69/255, G69/255) - MIN(E69/255, F69/255, G69/255))/MAX(E69/255, F69/255, G69/255),3)*100</f>
        <v>12.3</v>
      </c>
      <c r="J69" s="1288">
        <f>ROUND(MAX(E69/255, F69/255, G69/255),3)*100</f>
        <v>83.1</v>
      </c>
      <c r="K69" s="1443" t="str">
        <f>IF(AND((H69&gt;23),(H69&lt;=(203))),"Warm","Cool")&amp;" "&amp;IF(IF(AND((H69&gt;23),(H69&lt;=(203))),"Warm","Cool")="Cool",IF((J69-I69)&gt;47.15,"여름","겨울"),IF((J69-I69)&gt;43.15,"봄","가을"))&amp;" "&amp;IF(IF(AND((H69&gt;23),(H69&lt;=(203))),"Warm","Cool")="Cool",IF(IF(IF(AND((H69&gt;23),(H69&lt;=(203))),"Warm","Cool")="Cool",IF((J69-I69)&gt;47.15,"여름","겨울"),IF((J69-I69)&gt;43.15,"봄","가을"))="여름",IF((J69-I69)&gt;60.8,"Light","Mute"),IF((J69-I69)&gt;23.58,"Bright","Deep")),IF(IF(IF(AND((H69&gt;23),(H69&lt;=(203))),"Warm","Cool")="Cool",IF((J69-I69)&gt;47.15,"여름","겨울"),IF((J69-I69)&gt;43.15,"봄","가을"))="봄",IF(I69&gt;23.8,"Bright","Light"),IF(I69&gt;54.65,"Deep","Mute")))</f>
        <v>Warm 봄 Light</v>
      </c>
      <c r="L69" s="461">
        <f>J69-I69</f>
        <v>70.8</v>
      </c>
      <c r="N69" s="6">
        <f>E69-F69</f>
        <v>15</v>
      </c>
      <c r="O69" s="1172">
        <f>F69/E69</f>
        <v>0.92924528301886788</v>
      </c>
      <c r="P69" s="6">
        <f>E69-G69</f>
        <v>26</v>
      </c>
      <c r="Q69" s="1172">
        <f>G69/E69</f>
        <v>0.87735849056603776</v>
      </c>
      <c r="AA69" s="214">
        <v>24</v>
      </c>
      <c r="AB69" s="214">
        <v>21.3</v>
      </c>
      <c r="AC69" s="214">
        <v>64.3</v>
      </c>
      <c r="AD69" s="214" t="str">
        <f t="shared" si="1"/>
        <v>Cool 겨울 Bright</v>
      </c>
      <c r="AF69" s="286">
        <v>26.746987951807228</v>
      </c>
      <c r="AG69" s="286">
        <v>45.1</v>
      </c>
      <c r="AH69" s="286">
        <v>72.2</v>
      </c>
      <c r="AI69" s="286" t="str">
        <f t="shared" ref="AI69:AI132" si="2">IF(AND((AF69&gt;AI$4),(AF69&lt;=(AI$4+180))),"Warm","Cool")&amp;" "&amp;IF(IF(AND((AF69&gt;AI$4),(AF69&lt;=(AI$4+180))),"Warm","Cool")="Cool",IF((AH69-AG69)&gt;47.15,"여름","겨울"),IF((AH69-AG69)&gt;43.15,"봄","가을"))&amp;" "&amp;IF(IF(AND((AF69&gt;AI$4),(AF69&lt;=(AI$4+180))),"Warm","Cool")="Cool",IF(IF(IF(AND((AF69&gt;AI$4),(AF69&lt;=(AI$4+180))),"Warm","Cool")="Cool",IF((AH69-AG69)&gt;47.15,"여름","겨울"),IF((AH69-AG69)&gt;43.15,"봄","가을"))="여름",IF((AH69-AG69)&gt;60.8,"Light","Mute"),IF((AH69-AG69)&gt;23.58,"Bright","Deep")),IF(IF(IF(AND((AF69&gt;26),(AF69&lt;=(206))),"Warm","Cool")="Cool",IF((AH69-AG69)&gt;47.15,"여름","겨울"),IF((AH69-AG69)&gt;43.15,"봄","가을"))="봄",IF(AG69&gt;32.47,"Bright","Light"),IF(AG69&gt;32.47,"Deep","Mute")))</f>
        <v>Warm 가을 Deep</v>
      </c>
      <c r="AJ69" s="6" t="s">
        <v>364</v>
      </c>
    </row>
    <row r="70" spans="2:36" x14ac:dyDescent="0.4">
      <c r="B70" s="99" t="s">
        <v>255</v>
      </c>
      <c r="C70" s="99">
        <v>1.5</v>
      </c>
      <c r="D70" s="99">
        <v>7.5</v>
      </c>
      <c r="E70" s="178">
        <v>199</v>
      </c>
      <c r="F70" s="178">
        <v>184</v>
      </c>
      <c r="G70" s="178">
        <v>173</v>
      </c>
      <c r="H70" s="179">
        <f>IF(MAX(E70,F70,G70)=E70,60*(F70-G70)/(MAX(E70,F70,G70)-MIN(E70,F70,G70)),IF(MAX(E70,F70,G70)=F70,(120+(60*(G70-E70)/(MAX(E70,F70,G70)-MIN(E70,F70,G70)))),IF(MAX(E70,F70,G70)=G70,(240+(60*(E70-F70)/(MAX(E70,F70,G70)-MIN(E70,F70,G70)))),0)))</f>
        <v>25.384615384615383</v>
      </c>
      <c r="I70" s="179">
        <f>ROUND((MAX(E70/255, F70/255, G70/255) - MIN(E70/255, F70/255, G70/255))/MAX(E70/255, F70/255, G70/255),3)*100</f>
        <v>13.100000000000001</v>
      </c>
      <c r="J70" s="1289">
        <f>ROUND(MAX(E70/255, F70/255, G70/255),3)*100</f>
        <v>78</v>
      </c>
      <c r="K70" s="1444" t="str">
        <f>IF(AND((H70&gt;23),(H70&lt;=(203))),"Warm","Cool")&amp;" "&amp;IF(IF(AND((H70&gt;23),(H70&lt;=(203))),"Warm","Cool")="Cool",IF((J70-I70)&gt;47.15,"여름","겨울"),IF((J70-I70)&gt;43.15,"봄","가을"))&amp;" "&amp;IF(IF(AND((H70&gt;23),(H70&lt;=(203))),"Warm","Cool")="Cool",IF(IF(IF(AND((H70&gt;23),(H70&lt;=(203))),"Warm","Cool")="Cool",IF((J70-I70)&gt;47.15,"여름","겨울"),IF((J70-I70)&gt;43.15,"봄","가을"))="여름",IF((J70-I70)&gt;60.8,"Light","Mute"),IF((J70-I70)&gt;23.58,"Bright","Deep")),IF(IF(IF(AND((H70&gt;23),(H70&lt;=(203))),"Warm","Cool")="Cool",IF((J70-I70)&gt;47.15,"여름","겨울"),IF((J70-I70)&gt;43.15,"봄","가을"))="봄",IF(I70&gt;23.8,"Bright","Light"),IF(I70&gt;54.65,"Deep","Mute")))</f>
        <v>Warm 봄 Light</v>
      </c>
      <c r="L70" s="461">
        <f>J70-I70</f>
        <v>64.900000000000006</v>
      </c>
      <c r="N70" s="6">
        <f>E70-F70</f>
        <v>15</v>
      </c>
      <c r="O70" s="1172">
        <f>F70/E70</f>
        <v>0.92462311557788945</v>
      </c>
      <c r="P70" s="6">
        <f>E70-G70</f>
        <v>26</v>
      </c>
      <c r="Q70" s="1172">
        <f>G70/E70</f>
        <v>0.8693467336683417</v>
      </c>
      <c r="AA70" s="136">
        <v>27.692307692307693</v>
      </c>
      <c r="AB70" s="136">
        <v>63</v>
      </c>
      <c r="AC70" s="136">
        <v>64.7</v>
      </c>
      <c r="AD70" s="136" t="str">
        <f t="shared" ref="AD70:AD133" si="3">IF(AND((AA70&gt;AD$4),(AA70&lt;=(AD$4+180))),"Warm","Cool")&amp;" "&amp;IF(IF(AND((AA70&gt;AD$4),(AA70&lt;=(AD$4+180))),"Warm","Cool")="Cool",IF((AC70-AB70)&gt;47.15,"여름","겨울"),IF((AC70-AB70)&gt;43.15,"봄","가을"))&amp;" "&amp;IF(IF(AND((AA70&gt;AD$4),(AA70&lt;=(AD$4+180))),"Warm","Cool")="Cool",IF(IF(IF(AND((AA70&gt;AD$4),(AA70&lt;=(AD$4+180))),"Warm","Cool")="Cool",IF((AC70-AB70)&gt;47.15,"여름","겨울"),IF((AC70-AB70)&gt;43.15,"봄","가을"))="여름",IF((AC70-AB70)&gt;60.8,"Light","Mute"),IF((AC70-AB70)&gt;23.58,"Bright","Deep")),IF(IF(IF(AND((AA70&gt;26),(AA70&lt;=(206))),"Warm","Cool")="Cool",IF((AC70-AB70)&gt;47.15,"여름","겨울"),IF((AC70-AB70)&gt;43.15,"봄","가을"))="봄",IF(AB70&gt;32.47,"Bright","Light"),IF(AB70&gt;32.47,"Deep","Mute")))</f>
        <v>Warm 가을 Deep</v>
      </c>
      <c r="AF70" s="250">
        <v>27.032967032967033</v>
      </c>
      <c r="AG70" s="250">
        <v>48.699999999999996</v>
      </c>
      <c r="AH70" s="250">
        <v>73.3</v>
      </c>
      <c r="AI70" s="250" t="str">
        <f t="shared" si="2"/>
        <v>Warm 가을 Deep</v>
      </c>
      <c r="AJ70" s="6" t="s">
        <v>364</v>
      </c>
    </row>
    <row r="71" spans="2:36" x14ac:dyDescent="0.4">
      <c r="B71" s="99" t="s">
        <v>255</v>
      </c>
      <c r="C71" s="99">
        <v>7</v>
      </c>
      <c r="D71" s="99">
        <v>1.5</v>
      </c>
      <c r="E71" s="178">
        <v>199</v>
      </c>
      <c r="F71" s="178">
        <v>184</v>
      </c>
      <c r="G71" s="178">
        <v>173</v>
      </c>
      <c r="H71" s="179">
        <f>IF(MAX(E71,F71,G71)=E71,60*(F71-G71)/(MAX(E71,F71,G71)-MIN(E71,F71,G71)),IF(MAX(E71,F71,G71)=F71,(120+(60*(G71-E71)/(MAX(E71,F71,G71)-MIN(E71,F71,G71)))),IF(MAX(E71,F71,G71)=G71,(240+(60*(E71-F71)/(MAX(E71,F71,G71)-MIN(E71,F71,G71)))),0)))</f>
        <v>25.384615384615383</v>
      </c>
      <c r="I71" s="179">
        <f>ROUND((MAX(E71/255, F71/255, G71/255) - MIN(E71/255, F71/255, G71/255))/MAX(E71/255, F71/255, G71/255),3)*100</f>
        <v>13.100000000000001</v>
      </c>
      <c r="J71" s="1289">
        <f>ROUND(MAX(E71/255, F71/255, G71/255),3)*100</f>
        <v>78</v>
      </c>
      <c r="K71" s="1444" t="str">
        <f>IF(AND((H71&gt;23),(H71&lt;=(203))),"Warm","Cool")&amp;" "&amp;IF(IF(AND((H71&gt;23),(H71&lt;=(203))),"Warm","Cool")="Cool",IF((J71-I71)&gt;47.15,"여름","겨울"),IF((J71-I71)&gt;43.15,"봄","가을"))&amp;" "&amp;IF(IF(AND((H71&gt;23),(H71&lt;=(203))),"Warm","Cool")="Cool",IF(IF(IF(AND((H71&gt;23),(H71&lt;=(203))),"Warm","Cool")="Cool",IF((J71-I71)&gt;47.15,"여름","겨울"),IF((J71-I71)&gt;43.15,"봄","가을"))="여름",IF((J71-I71)&gt;60.8,"Light","Mute"),IF((J71-I71)&gt;23.58,"Bright","Deep")),IF(IF(IF(AND((H71&gt;23),(H71&lt;=(203))),"Warm","Cool")="Cool",IF((J71-I71)&gt;47.15,"여름","겨울"),IF((J71-I71)&gt;43.15,"봄","가을"))="봄",IF(I71&gt;23.8,"Bright","Light"),IF(I71&gt;54.65,"Deep","Mute")))</f>
        <v>Warm 봄 Light</v>
      </c>
      <c r="L71" s="461">
        <f>J71-I71</f>
        <v>64.900000000000006</v>
      </c>
      <c r="N71" s="6">
        <f>E71-F71</f>
        <v>15</v>
      </c>
      <c r="O71" s="1172">
        <f>F71/E71</f>
        <v>0.92462311557788945</v>
      </c>
      <c r="P71" s="6">
        <f>E71-G71</f>
        <v>26</v>
      </c>
      <c r="Q71" s="1172">
        <f>G71/E71</f>
        <v>0.8693467336683417</v>
      </c>
      <c r="AA71" s="309">
        <v>25.454545454545453</v>
      </c>
      <c r="AB71" s="309">
        <v>40</v>
      </c>
      <c r="AC71" s="309">
        <v>64.7</v>
      </c>
      <c r="AD71" s="309" t="str">
        <f t="shared" si="3"/>
        <v>Cool 겨울 Bright</v>
      </c>
      <c r="AF71" s="225">
        <v>26.938775510204081</v>
      </c>
      <c r="AG71" s="225">
        <v>51.6</v>
      </c>
      <c r="AH71" s="225">
        <v>74.5</v>
      </c>
      <c r="AI71" s="225" t="str">
        <f t="shared" si="2"/>
        <v>Warm 가을 Deep</v>
      </c>
      <c r="AJ71" s="6" t="s">
        <v>364</v>
      </c>
    </row>
    <row r="72" spans="2:36" x14ac:dyDescent="0.4">
      <c r="B72" s="99" t="s">
        <v>255</v>
      </c>
      <c r="C72" s="99">
        <v>1.5</v>
      </c>
      <c r="D72" s="99">
        <v>5.5</v>
      </c>
      <c r="E72" s="161">
        <v>147</v>
      </c>
      <c r="F72" s="161">
        <v>132</v>
      </c>
      <c r="G72" s="161">
        <v>121</v>
      </c>
      <c r="H72" s="162">
        <f>IF(MAX(E72,F72,G72)=E72,60*(F72-G72)/(MAX(E72,F72,G72)-MIN(E72,F72,G72)),IF(MAX(E72,F72,G72)=F72,(120+(60*(G72-E72)/(MAX(E72,F72,G72)-MIN(E72,F72,G72)))),IF(MAX(E72,F72,G72)=G72,(240+(60*(E72-F72)/(MAX(E72,F72,G72)-MIN(E72,F72,G72)))),0)))</f>
        <v>25.384615384615383</v>
      </c>
      <c r="I72" s="162">
        <f>ROUND((MAX(E72/255, F72/255, G72/255) - MIN(E72/255, F72/255, G72/255))/MAX(E72/255, F72/255, G72/255),3)*100</f>
        <v>17.7</v>
      </c>
      <c r="J72" s="1290">
        <f>ROUND(MAX(E72/255, F72/255, G72/255),3)*100</f>
        <v>57.599999999999994</v>
      </c>
      <c r="K72" s="1445" t="str">
        <f>IF(AND((H72&gt;23),(H72&lt;=(203))),"Warm","Cool")&amp;" "&amp;IF(IF(AND((H72&gt;23),(H72&lt;=(203))),"Warm","Cool")="Cool",IF((J72-I72)&gt;47.15,"여름","겨울"),IF((J72-I72)&gt;43.15,"봄","가을"))&amp;" "&amp;IF(IF(AND((H72&gt;23),(H72&lt;=(203))),"Warm","Cool")="Cool",IF(IF(IF(AND((H72&gt;23),(H72&lt;=(203))),"Warm","Cool")="Cool",IF((J72-I72)&gt;47.15,"여름","겨울"),IF((J72-I72)&gt;43.15,"봄","가을"))="여름",IF((J72-I72)&gt;60.8,"Light","Mute"),IF((J72-I72)&gt;23.58,"Bright","Deep")),IF(IF(IF(AND((H72&gt;23),(H72&lt;=(203))),"Warm","Cool")="Cool",IF((J72-I72)&gt;47.15,"여름","겨울"),IF((J72-I72)&gt;43.15,"봄","가을"))="봄",IF(I72&gt;23.8,"Bright","Light"),IF(I72&gt;54.65,"Deep","Mute")))</f>
        <v>Warm 가을 Mute</v>
      </c>
      <c r="L72" s="461">
        <f>J72-I72</f>
        <v>39.899999999999991</v>
      </c>
      <c r="N72" s="6">
        <f>E72-F72</f>
        <v>15</v>
      </c>
      <c r="O72" s="1172">
        <f>F72/E72</f>
        <v>0.89795918367346939</v>
      </c>
      <c r="P72" s="6">
        <f>E72-G72</f>
        <v>26</v>
      </c>
      <c r="Q72" s="1172">
        <f>G72/E72</f>
        <v>0.8231292517006803</v>
      </c>
      <c r="AA72" s="122">
        <v>28.108108108108109</v>
      </c>
      <c r="AB72" s="122">
        <v>66.5</v>
      </c>
      <c r="AC72" s="122">
        <v>65.5</v>
      </c>
      <c r="AD72" s="122" t="str">
        <f t="shared" si="3"/>
        <v>Warm 가을 Deep</v>
      </c>
      <c r="AF72" s="353">
        <v>25.970149253731343</v>
      </c>
      <c r="AG72" s="353">
        <v>35.099999999999994</v>
      </c>
      <c r="AH72" s="353">
        <v>74.900000000000006</v>
      </c>
      <c r="AI72" s="353" t="str">
        <f t="shared" si="2"/>
        <v>Warm 가을 Deep</v>
      </c>
      <c r="AJ72" s="6" t="s">
        <v>364</v>
      </c>
    </row>
    <row r="73" spans="2:36" x14ac:dyDescent="0.4">
      <c r="B73" s="99" t="s">
        <v>255</v>
      </c>
      <c r="C73" s="99">
        <v>5</v>
      </c>
      <c r="D73" s="99">
        <v>1.5</v>
      </c>
      <c r="E73" s="161">
        <v>147</v>
      </c>
      <c r="F73" s="161">
        <v>132</v>
      </c>
      <c r="G73" s="161">
        <v>121</v>
      </c>
      <c r="H73" s="162">
        <f>IF(MAX(E73,F73,G73)=E73,60*(F73-G73)/(MAX(E73,F73,G73)-MIN(E73,F73,G73)),IF(MAX(E73,F73,G73)=F73,(120+(60*(G73-E73)/(MAX(E73,F73,G73)-MIN(E73,F73,G73)))),IF(MAX(E73,F73,G73)=G73,(240+(60*(E73-F73)/(MAX(E73,F73,G73)-MIN(E73,F73,G73)))),0)))</f>
        <v>25.384615384615383</v>
      </c>
      <c r="I73" s="162">
        <f>ROUND((MAX(E73/255, F73/255, G73/255) - MIN(E73/255, F73/255, G73/255))/MAX(E73/255, F73/255, G73/255),3)*100</f>
        <v>17.7</v>
      </c>
      <c r="J73" s="1290">
        <f>ROUND(MAX(E73/255, F73/255, G73/255),3)*100</f>
        <v>57.599999999999994</v>
      </c>
      <c r="K73" s="1445" t="str">
        <f>IF(AND((H73&gt;23),(H73&lt;=(203))),"Warm","Cool")&amp;" "&amp;IF(IF(AND((H73&gt;23),(H73&lt;=(203))),"Warm","Cool")="Cool",IF((J73-I73)&gt;47.15,"여름","겨울"),IF((J73-I73)&gt;43.15,"봄","가을"))&amp;" "&amp;IF(IF(AND((H73&gt;23),(H73&lt;=(203))),"Warm","Cool")="Cool",IF(IF(IF(AND((H73&gt;23),(H73&lt;=(203))),"Warm","Cool")="Cool",IF((J73-I73)&gt;47.15,"여름","겨울"),IF((J73-I73)&gt;43.15,"봄","가을"))="여름",IF((J73-I73)&gt;60.8,"Light","Mute"),IF((J73-I73)&gt;23.58,"Bright","Deep")),IF(IF(IF(AND((H73&gt;23),(H73&lt;=(203))),"Warm","Cool")="Cool",IF((J73-I73)&gt;47.15,"여름","겨울"),IF((J73-I73)&gt;43.15,"봄","가을"))="봄",IF(I73&gt;23.8,"Bright","Light"),IF(I73&gt;54.65,"Deep","Mute")))</f>
        <v>Warm 가을 Mute</v>
      </c>
      <c r="L73" s="461">
        <f>J73-I73</f>
        <v>39.899999999999991</v>
      </c>
      <c r="N73" s="6">
        <f>E73-F73</f>
        <v>15</v>
      </c>
      <c r="O73" s="1172">
        <f>F73/E73</f>
        <v>0.89795918367346939</v>
      </c>
      <c r="P73" s="6">
        <f>E73-G73</f>
        <v>26</v>
      </c>
      <c r="Q73" s="1172">
        <f>G73/E73</f>
        <v>0.8231292517006803</v>
      </c>
      <c r="AA73" s="295">
        <v>26.301369863013697</v>
      </c>
      <c r="AB73" s="295">
        <v>43.7</v>
      </c>
      <c r="AC73" s="295">
        <v>65.5</v>
      </c>
      <c r="AD73" s="295" t="str">
        <f t="shared" si="3"/>
        <v>Warm 가을 Deep</v>
      </c>
      <c r="AF73" s="184">
        <v>27.476635514018692</v>
      </c>
      <c r="AG73" s="184">
        <v>55.400000000000006</v>
      </c>
      <c r="AH73" s="184">
        <v>75.7</v>
      </c>
      <c r="AI73" s="184" t="str">
        <f t="shared" si="2"/>
        <v>Warm 가을 Deep</v>
      </c>
      <c r="AJ73" s="6" t="s">
        <v>364</v>
      </c>
    </row>
    <row r="74" spans="2:36" x14ac:dyDescent="0.4">
      <c r="B74" s="99" t="s">
        <v>255</v>
      </c>
      <c r="C74" s="99">
        <v>4</v>
      </c>
      <c r="D74" s="99">
        <v>5.5</v>
      </c>
      <c r="E74" s="350">
        <v>165</v>
      </c>
      <c r="F74" s="350">
        <v>127</v>
      </c>
      <c r="G74" s="350">
        <v>99</v>
      </c>
      <c r="H74" s="309">
        <f>IF(MAX(E74,F74,G74)=E74,60*(F74-G74)/(MAX(E74,F74,G74)-MIN(E74,F74,G74)),IF(MAX(E74,F74,G74)=F74,(120+(60*(G74-E74)/(MAX(E74,F74,G74)-MIN(E74,F74,G74)))),IF(MAX(E74,F74,G74)=G74,(240+(60*(E74-F74)/(MAX(E74,F74,G74)-MIN(E74,F74,G74)))),0)))</f>
        <v>25.454545454545453</v>
      </c>
      <c r="I74" s="309">
        <f>ROUND((MAX(E74/255, F74/255, G74/255) - MIN(E74/255, F74/255, G74/255))/MAX(E74/255, F74/255, G74/255),3)*100</f>
        <v>40</v>
      </c>
      <c r="J74" s="1291">
        <f>ROUND(MAX(E74/255, F74/255, G74/255),3)*100</f>
        <v>64.7</v>
      </c>
      <c r="K74" s="1446" t="str">
        <f>IF(AND((H74&gt;23),(H74&lt;=(203))),"Warm","Cool")&amp;" "&amp;IF(IF(AND((H74&gt;23),(H74&lt;=(203))),"Warm","Cool")="Cool",IF((J74-I74)&gt;47.15,"여름","겨울"),IF((J74-I74)&gt;43.15,"봄","가을"))&amp;" "&amp;IF(IF(AND((H74&gt;23),(H74&lt;=(203))),"Warm","Cool")="Cool",IF(IF(IF(AND((H74&gt;23),(H74&lt;=(203))),"Warm","Cool")="Cool",IF((J74-I74)&gt;47.15,"여름","겨울"),IF((J74-I74)&gt;43.15,"봄","가을"))="여름",IF((J74-I74)&gt;60.8,"Light","Mute"),IF((J74-I74)&gt;23.58,"Bright","Deep")),IF(IF(IF(AND((H74&gt;23),(H74&lt;=(203))),"Warm","Cool")="Cool",IF((J74-I74)&gt;47.15,"여름","겨울"),IF((J74-I74)&gt;43.15,"봄","가을"))="봄",IF(I74&gt;23.8,"Bright","Light"),IF(I74&gt;54.65,"Deep","Mute")))</f>
        <v>Warm 가을 Mute</v>
      </c>
      <c r="L74" s="461">
        <f>J74-I74</f>
        <v>24.700000000000003</v>
      </c>
      <c r="N74" s="6">
        <f>E74-F74</f>
        <v>38</v>
      </c>
      <c r="O74" s="1172">
        <f>F74/E74</f>
        <v>0.76969696969696966</v>
      </c>
      <c r="P74" s="6">
        <f>E74-G74</f>
        <v>66</v>
      </c>
      <c r="Q74" s="1172">
        <f>G74/E74</f>
        <v>0.6</v>
      </c>
      <c r="AA74" s="256">
        <v>25.11627906976744</v>
      </c>
      <c r="AB74" s="256">
        <v>25.6</v>
      </c>
      <c r="AC74" s="256">
        <v>65.900000000000006</v>
      </c>
      <c r="AD74" s="256" t="str">
        <f t="shared" si="3"/>
        <v>Cool 겨울 Bright</v>
      </c>
      <c r="AF74" s="332">
        <v>26.4</v>
      </c>
      <c r="AG74" s="332">
        <v>38.700000000000003</v>
      </c>
      <c r="AH74" s="332">
        <v>76.099999999999994</v>
      </c>
      <c r="AI74" s="332" t="str">
        <f t="shared" si="2"/>
        <v>Warm 가을 Deep</v>
      </c>
      <c r="AJ74" s="6" t="s">
        <v>364</v>
      </c>
    </row>
    <row r="75" spans="2:36" x14ac:dyDescent="0.4">
      <c r="B75" s="99" t="s">
        <v>255</v>
      </c>
      <c r="C75" s="99">
        <v>1.5</v>
      </c>
      <c r="D75" s="99">
        <v>9</v>
      </c>
      <c r="E75" s="192">
        <v>240</v>
      </c>
      <c r="F75" s="192">
        <v>224</v>
      </c>
      <c r="G75" s="192">
        <v>212</v>
      </c>
      <c r="H75" s="193">
        <f>IF(MAX(E75,F75,G75)=E75,60*(F75-G75)/(MAX(E75,F75,G75)-MIN(E75,F75,G75)),IF(MAX(E75,F75,G75)=F75,(120+(60*(G75-E75)/(MAX(E75,F75,G75)-MIN(E75,F75,G75)))),IF(MAX(E75,F75,G75)=G75,(240+(60*(E75-F75)/(MAX(E75,F75,G75)-MIN(E75,F75,G75)))),0)))</f>
        <v>25.714285714285715</v>
      </c>
      <c r="I75" s="193">
        <f>ROUND((MAX(E75/255, F75/255, G75/255) - MIN(E75/255, F75/255, G75/255))/MAX(E75/255, F75/255, G75/255),3)*100</f>
        <v>11.700000000000001</v>
      </c>
      <c r="J75" s="1292">
        <f>ROUND(MAX(E75/255, F75/255, G75/255),3)*100</f>
        <v>94.1</v>
      </c>
      <c r="K75" s="1447" t="str">
        <f>IF(AND((H75&gt;23),(H75&lt;=(203))),"Warm","Cool")&amp;" "&amp;IF(IF(AND((H75&gt;23),(H75&lt;=(203))),"Warm","Cool")="Cool",IF((J75-I75)&gt;47.15,"여름","겨울"),IF((J75-I75)&gt;43.15,"봄","가을"))&amp;" "&amp;IF(IF(AND((H75&gt;23),(H75&lt;=(203))),"Warm","Cool")="Cool",IF(IF(IF(AND((H75&gt;23),(H75&lt;=(203))),"Warm","Cool")="Cool",IF((J75-I75)&gt;47.15,"여름","겨울"),IF((J75-I75)&gt;43.15,"봄","가을"))="여름",IF((J75-I75)&gt;60.8,"Light","Mute"),IF((J75-I75)&gt;23.58,"Bright","Deep")),IF(IF(IF(AND((H75&gt;23),(H75&lt;=(203))),"Warm","Cool")="Cool",IF((J75-I75)&gt;47.15,"여름","겨울"),IF((J75-I75)&gt;43.15,"봄","가을"))="봄",IF(I75&gt;23.8,"Bright","Light"),IF(I75&gt;54.65,"Deep","Mute")))</f>
        <v>Warm 봄 Light</v>
      </c>
      <c r="L75" s="461">
        <f>J75-I75</f>
        <v>82.399999999999991</v>
      </c>
      <c r="N75" s="6">
        <f>E75-F75</f>
        <v>16</v>
      </c>
      <c r="O75" s="1172">
        <f>F75/E75</f>
        <v>0.93333333333333335</v>
      </c>
      <c r="P75" s="6">
        <f>E75-G75</f>
        <v>28</v>
      </c>
      <c r="Q75" s="1172">
        <f>G75/E75</f>
        <v>0.8833333333333333</v>
      </c>
      <c r="AA75" s="256">
        <v>25.11627906976744</v>
      </c>
      <c r="AB75" s="256">
        <v>25.6</v>
      </c>
      <c r="AC75" s="256">
        <v>65.900000000000006</v>
      </c>
      <c r="AD75" s="256" t="str">
        <f t="shared" si="3"/>
        <v>Cool 겨울 Bright</v>
      </c>
      <c r="AF75" s="167">
        <v>27.894736842105264</v>
      </c>
      <c r="AG75" s="167">
        <v>58.5</v>
      </c>
      <c r="AH75" s="167">
        <v>76.5</v>
      </c>
      <c r="AI75" s="167" t="str">
        <f t="shared" si="2"/>
        <v>Warm 가을 Deep</v>
      </c>
      <c r="AJ75" s="6" t="s">
        <v>364</v>
      </c>
    </row>
    <row r="76" spans="2:36" x14ac:dyDescent="0.4">
      <c r="B76" s="99" t="s">
        <v>255</v>
      </c>
      <c r="C76" s="99">
        <v>9</v>
      </c>
      <c r="D76" s="99">
        <v>1.5</v>
      </c>
      <c r="E76" s="192">
        <v>240</v>
      </c>
      <c r="F76" s="192">
        <v>224</v>
      </c>
      <c r="G76" s="192">
        <v>212</v>
      </c>
      <c r="H76" s="193">
        <f>IF(MAX(E76,F76,G76)=E76,60*(F76-G76)/(MAX(E76,F76,G76)-MIN(E76,F76,G76)),IF(MAX(E76,F76,G76)=F76,(120+(60*(G76-E76)/(MAX(E76,F76,G76)-MIN(E76,F76,G76)))),IF(MAX(E76,F76,G76)=G76,(240+(60*(E76-F76)/(MAX(E76,F76,G76)-MIN(E76,F76,G76)))),0)))</f>
        <v>25.714285714285715</v>
      </c>
      <c r="I76" s="193">
        <f>ROUND((MAX(E76/255, F76/255, G76/255) - MIN(E76/255, F76/255, G76/255))/MAX(E76/255, F76/255, G76/255),3)*100</f>
        <v>11.700000000000001</v>
      </c>
      <c r="J76" s="1292">
        <f>ROUND(MAX(E76/255, F76/255, G76/255),3)*100</f>
        <v>94.1</v>
      </c>
      <c r="K76" s="1447" t="str">
        <f>IF(AND((H76&gt;23),(H76&lt;=(203))),"Warm","Cool")&amp;" "&amp;IF(IF(AND((H76&gt;23),(H76&lt;=(203))),"Warm","Cool")="Cool",IF((J76-I76)&gt;47.15,"여름","겨울"),IF((J76-I76)&gt;43.15,"봄","가을"))&amp;" "&amp;IF(IF(AND((H76&gt;23),(H76&lt;=(203))),"Warm","Cool")="Cool",IF(IF(IF(AND((H76&gt;23),(H76&lt;=(203))),"Warm","Cool")="Cool",IF((J76-I76)&gt;47.15,"여름","겨울"),IF((J76-I76)&gt;43.15,"봄","가을"))="여름",IF((J76-I76)&gt;60.8,"Light","Mute"),IF((J76-I76)&gt;23.58,"Bright","Deep")),IF(IF(IF(AND((H76&gt;23),(H76&lt;=(203))),"Warm","Cool")="Cool",IF((J76-I76)&gt;47.15,"여름","겨울"),IF((J76-I76)&gt;43.15,"봄","가을"))="봄",IF(I76&gt;23.8,"Bright","Light"),IF(I76&gt;54.65,"Deep","Mute")))</f>
        <v>Warm 봄 Light</v>
      </c>
      <c r="L76" s="461">
        <f>J76-I76</f>
        <v>82.399999999999991</v>
      </c>
      <c r="N76" s="6">
        <f>E76-F76</f>
        <v>16</v>
      </c>
      <c r="O76" s="1172">
        <f>F76/E76</f>
        <v>0.93333333333333335</v>
      </c>
      <c r="P76" s="6">
        <f>E76-G76</f>
        <v>28</v>
      </c>
      <c r="Q76" s="1172">
        <f>G76/E76</f>
        <v>0.8833333333333333</v>
      </c>
      <c r="AA76" s="120">
        <v>23.333333333333332</v>
      </c>
      <c r="AB76" s="120">
        <v>10.7</v>
      </c>
      <c r="AC76" s="120">
        <v>66.3</v>
      </c>
      <c r="AD76" s="120" t="str">
        <f t="shared" si="3"/>
        <v>Cool 여름 Mute</v>
      </c>
      <c r="AF76" s="303">
        <v>26.428571428571427</v>
      </c>
      <c r="AG76" s="303">
        <v>42.4</v>
      </c>
      <c r="AH76" s="303">
        <v>77.600000000000009</v>
      </c>
      <c r="AI76" s="303" t="str">
        <f t="shared" si="2"/>
        <v>Warm 가을 Deep</v>
      </c>
      <c r="AJ76" s="6" t="s">
        <v>364</v>
      </c>
    </row>
    <row r="77" spans="2:36" x14ac:dyDescent="0.4">
      <c r="B77" s="99" t="s">
        <v>255</v>
      </c>
      <c r="C77" s="99">
        <v>2</v>
      </c>
      <c r="D77" s="99">
        <v>8</v>
      </c>
      <c r="E77" s="227">
        <v>216</v>
      </c>
      <c r="F77" s="227">
        <v>196</v>
      </c>
      <c r="G77" s="227">
        <v>181</v>
      </c>
      <c r="H77" s="228">
        <f>IF(MAX(E77,F77,G77)=E77,60*(F77-G77)/(MAX(E77,F77,G77)-MIN(E77,F77,G77)),IF(MAX(E77,F77,G77)=F77,(120+(60*(G77-E77)/(MAX(E77,F77,G77)-MIN(E77,F77,G77)))),IF(MAX(E77,F77,G77)=G77,(240+(60*(E77-F77)/(MAX(E77,F77,G77)-MIN(E77,F77,G77)))),0)))</f>
        <v>25.714285714285715</v>
      </c>
      <c r="I77" s="228">
        <f>ROUND((MAX(E77/255, F77/255, G77/255) - MIN(E77/255, F77/255, G77/255))/MAX(E77/255, F77/255, G77/255),3)*100</f>
        <v>16.2</v>
      </c>
      <c r="J77" s="1293">
        <f>ROUND(MAX(E77/255, F77/255, G77/255),3)*100</f>
        <v>84.7</v>
      </c>
      <c r="K77" s="1448" t="str">
        <f>IF(AND((H77&gt;23),(H77&lt;=(203))),"Warm","Cool")&amp;" "&amp;IF(IF(AND((H77&gt;23),(H77&lt;=(203))),"Warm","Cool")="Cool",IF((J77-I77)&gt;47.15,"여름","겨울"),IF((J77-I77)&gt;43.15,"봄","가을"))&amp;" "&amp;IF(IF(AND((H77&gt;23),(H77&lt;=(203))),"Warm","Cool")="Cool",IF(IF(IF(AND((H77&gt;23),(H77&lt;=(203))),"Warm","Cool")="Cool",IF((J77-I77)&gt;47.15,"여름","겨울"),IF((J77-I77)&gt;43.15,"봄","가을"))="여름",IF((J77-I77)&gt;60.8,"Light","Mute"),IF((J77-I77)&gt;23.58,"Bright","Deep")),IF(IF(IF(AND((H77&gt;23),(H77&lt;=(203))),"Warm","Cool")="Cool",IF((J77-I77)&gt;47.15,"여름","겨울"),IF((J77-I77)&gt;43.15,"봄","가을"))="봄",IF(I77&gt;23.8,"Bright","Light"),IF(I77&gt;54.65,"Deep","Mute")))</f>
        <v>Warm 봄 Light</v>
      </c>
      <c r="L77" s="461">
        <f>J77-I77</f>
        <v>68.5</v>
      </c>
      <c r="N77" s="6">
        <f>E77-F77</f>
        <v>20</v>
      </c>
      <c r="O77" s="1172">
        <f>F77/E77</f>
        <v>0.90740740740740744</v>
      </c>
      <c r="P77" s="6">
        <f>E77-G77</f>
        <v>35</v>
      </c>
      <c r="Q77" s="1172">
        <f>G77/E77</f>
        <v>0.83796296296296291</v>
      </c>
      <c r="AA77" s="120">
        <v>23.333333333333332</v>
      </c>
      <c r="AB77" s="120">
        <v>10.7</v>
      </c>
      <c r="AC77" s="120">
        <v>66.3</v>
      </c>
      <c r="AD77" s="120" t="str">
        <f t="shared" si="3"/>
        <v>Cool 여름 Mute</v>
      </c>
      <c r="AF77" s="280">
        <v>26.739130434782609</v>
      </c>
      <c r="AG77" s="280">
        <v>45.800000000000004</v>
      </c>
      <c r="AH77" s="280">
        <v>78.8</v>
      </c>
      <c r="AI77" s="280" t="str">
        <f t="shared" si="2"/>
        <v>Warm 가을 Deep</v>
      </c>
      <c r="AJ77" s="6" t="s">
        <v>364</v>
      </c>
    </row>
    <row r="78" spans="2:36" x14ac:dyDescent="0.4">
      <c r="B78" s="99" t="s">
        <v>255</v>
      </c>
      <c r="C78" s="99">
        <v>8</v>
      </c>
      <c r="D78" s="99">
        <v>2</v>
      </c>
      <c r="E78" s="227">
        <v>216</v>
      </c>
      <c r="F78" s="227">
        <v>196</v>
      </c>
      <c r="G78" s="227">
        <v>181</v>
      </c>
      <c r="H78" s="228">
        <f>IF(MAX(E78,F78,G78)=E78,60*(F78-G78)/(MAX(E78,F78,G78)-MIN(E78,F78,G78)),IF(MAX(E78,F78,G78)=F78,(120+(60*(G78-E78)/(MAX(E78,F78,G78)-MIN(E78,F78,G78)))),IF(MAX(E78,F78,G78)=G78,(240+(60*(E78-F78)/(MAX(E78,F78,G78)-MIN(E78,F78,G78)))),0)))</f>
        <v>25.714285714285715</v>
      </c>
      <c r="I78" s="228">
        <f>ROUND((MAX(E78/255, F78/255, G78/255) - MIN(E78/255, F78/255, G78/255))/MAX(E78/255, F78/255, G78/255),3)*100</f>
        <v>16.2</v>
      </c>
      <c r="J78" s="1293">
        <f>ROUND(MAX(E78/255, F78/255, G78/255),3)*100</f>
        <v>84.7</v>
      </c>
      <c r="K78" s="1448" t="str">
        <f>IF(AND((H78&gt;23),(H78&lt;=(203))),"Warm","Cool")&amp;" "&amp;IF(IF(AND((H78&gt;23),(H78&lt;=(203))),"Warm","Cool")="Cool",IF((J78-I78)&gt;47.15,"여름","겨울"),IF((J78-I78)&gt;43.15,"봄","가을"))&amp;" "&amp;IF(IF(AND((H78&gt;23),(H78&lt;=(203))),"Warm","Cool")="Cool",IF(IF(IF(AND((H78&gt;23),(H78&lt;=(203))),"Warm","Cool")="Cool",IF((J78-I78)&gt;47.15,"여름","겨울"),IF((J78-I78)&gt;43.15,"봄","가을"))="여름",IF((J78-I78)&gt;60.8,"Light","Mute"),IF((J78-I78)&gt;23.58,"Bright","Deep")),IF(IF(IF(AND((H78&gt;23),(H78&lt;=(203))),"Warm","Cool")="Cool",IF((J78-I78)&gt;47.15,"여름","겨울"),IF((J78-I78)&gt;43.15,"봄","가을"))="봄",IF(I78&gt;23.8,"Bright","Light"),IF(I78&gt;54.65,"Deep","Mute")))</f>
        <v>Warm 봄 Light</v>
      </c>
      <c r="L78" s="461">
        <f>J78-I78</f>
        <v>68.5</v>
      </c>
      <c r="N78" s="6">
        <f>E78-F78</f>
        <v>20</v>
      </c>
      <c r="O78" s="1172">
        <f>F78/E78</f>
        <v>0.90740740740740744</v>
      </c>
      <c r="P78" s="6">
        <f>E78-G78</f>
        <v>35</v>
      </c>
      <c r="Q78" s="1172">
        <f>G78/E78</f>
        <v>0.83796296296296291</v>
      </c>
      <c r="AA78" s="261">
        <v>26.666666666666668</v>
      </c>
      <c r="AB78" s="261">
        <v>47.599999999999994</v>
      </c>
      <c r="AC78" s="261">
        <v>66.7</v>
      </c>
      <c r="AD78" s="261" t="str">
        <f t="shared" si="3"/>
        <v>Warm 가을 Deep</v>
      </c>
      <c r="AF78" s="248">
        <v>27</v>
      </c>
      <c r="AG78" s="248">
        <v>49</v>
      </c>
      <c r="AH78" s="248">
        <v>80</v>
      </c>
      <c r="AI78" s="248" t="str">
        <f t="shared" si="2"/>
        <v>Warm 가을 Deep</v>
      </c>
      <c r="AJ78" s="6" t="s">
        <v>364</v>
      </c>
    </row>
    <row r="79" spans="2:36" x14ac:dyDescent="0.4">
      <c r="B79" s="99" t="s">
        <v>255</v>
      </c>
      <c r="C79" s="99">
        <v>2</v>
      </c>
      <c r="D79" s="99">
        <v>7.5</v>
      </c>
      <c r="E79" s="223">
        <v>203</v>
      </c>
      <c r="F79" s="223">
        <v>183</v>
      </c>
      <c r="G79" s="223">
        <v>168</v>
      </c>
      <c r="H79" s="224">
        <f>IF(MAX(E79,F79,G79)=E79,60*(F79-G79)/(MAX(E79,F79,G79)-MIN(E79,F79,G79)),IF(MAX(E79,F79,G79)=F79,(120+(60*(G79-E79)/(MAX(E79,F79,G79)-MIN(E79,F79,G79)))),IF(MAX(E79,F79,G79)=G79,(240+(60*(E79-F79)/(MAX(E79,F79,G79)-MIN(E79,F79,G79)))),0)))</f>
        <v>25.714285714285715</v>
      </c>
      <c r="I79" s="224">
        <f>ROUND((MAX(E79/255, F79/255, G79/255) - MIN(E79/255, F79/255, G79/255))/MAX(E79/255, F79/255, G79/255),3)*100</f>
        <v>17.2</v>
      </c>
      <c r="J79" s="1294">
        <f>ROUND(MAX(E79/255, F79/255, G79/255),3)*100</f>
        <v>79.600000000000009</v>
      </c>
      <c r="K79" s="1449" t="str">
        <f>IF(AND((H79&gt;23),(H79&lt;=(203))),"Warm","Cool")&amp;" "&amp;IF(IF(AND((H79&gt;23),(H79&lt;=(203))),"Warm","Cool")="Cool",IF((J79-I79)&gt;47.15,"여름","겨울"),IF((J79-I79)&gt;43.15,"봄","가을"))&amp;" "&amp;IF(IF(AND((H79&gt;23),(H79&lt;=(203))),"Warm","Cool")="Cool",IF(IF(IF(AND((H79&gt;23),(H79&lt;=(203))),"Warm","Cool")="Cool",IF((J79-I79)&gt;47.15,"여름","겨울"),IF((J79-I79)&gt;43.15,"봄","가을"))="여름",IF((J79-I79)&gt;60.8,"Light","Mute"),IF((J79-I79)&gt;23.58,"Bright","Deep")),IF(IF(IF(AND((H79&gt;23),(H79&lt;=(203))),"Warm","Cool")="Cool",IF((J79-I79)&gt;47.15,"여름","겨울"),IF((J79-I79)&gt;43.15,"봄","가을"))="봄",IF(I79&gt;23.8,"Bright","Light"),IF(I79&gt;54.65,"Deep","Mute")))</f>
        <v>Warm 봄 Light</v>
      </c>
      <c r="L79" s="461">
        <f>J79-I79</f>
        <v>62.400000000000006</v>
      </c>
      <c r="N79" s="6">
        <f>E79-F79</f>
        <v>20</v>
      </c>
      <c r="O79" s="1172">
        <f>F79/E79</f>
        <v>0.90147783251231528</v>
      </c>
      <c r="P79" s="6">
        <f>E79-G79</f>
        <v>35</v>
      </c>
      <c r="Q79" s="1172">
        <f>G79/E79</f>
        <v>0.82758620689655171</v>
      </c>
      <c r="AA79" s="291">
        <v>25.882352941176471</v>
      </c>
      <c r="AB79" s="291">
        <v>29.799999999999997</v>
      </c>
      <c r="AC79" s="291">
        <v>67.100000000000009</v>
      </c>
      <c r="AD79" s="291" t="str">
        <f t="shared" si="3"/>
        <v>Cool 겨울 Bright</v>
      </c>
      <c r="AF79" s="218">
        <v>27.476635514018692</v>
      </c>
      <c r="AG79" s="218">
        <v>51.9</v>
      </c>
      <c r="AH79" s="218">
        <v>80.800000000000011</v>
      </c>
      <c r="AI79" s="218" t="str">
        <f t="shared" si="2"/>
        <v>Warm 가을 Deep</v>
      </c>
      <c r="AJ79" s="6" t="s">
        <v>364</v>
      </c>
    </row>
    <row r="80" spans="2:36" x14ac:dyDescent="0.4">
      <c r="B80" s="99" t="s">
        <v>255</v>
      </c>
      <c r="C80" s="99">
        <v>7</v>
      </c>
      <c r="D80" s="99">
        <v>2</v>
      </c>
      <c r="E80" s="223">
        <v>203</v>
      </c>
      <c r="F80" s="223">
        <v>183</v>
      </c>
      <c r="G80" s="223">
        <v>168</v>
      </c>
      <c r="H80" s="224">
        <f>IF(MAX(E80,F80,G80)=E80,60*(F80-G80)/(MAX(E80,F80,G80)-MIN(E80,F80,G80)),IF(MAX(E80,F80,G80)=F80,(120+(60*(G80-E80)/(MAX(E80,F80,G80)-MIN(E80,F80,G80)))),IF(MAX(E80,F80,G80)=G80,(240+(60*(E80-F80)/(MAX(E80,F80,G80)-MIN(E80,F80,G80)))),0)))</f>
        <v>25.714285714285715</v>
      </c>
      <c r="I80" s="224">
        <f>ROUND((MAX(E80/255, F80/255, G80/255) - MIN(E80/255, F80/255, G80/255))/MAX(E80/255, F80/255, G80/255),3)*100</f>
        <v>17.2</v>
      </c>
      <c r="J80" s="1294">
        <f>ROUND(MAX(E80/255, F80/255, G80/255),3)*100</f>
        <v>79.600000000000009</v>
      </c>
      <c r="K80" s="1449" t="str">
        <f>IF(AND((H80&gt;23),(H80&lt;=(203))),"Warm","Cool")&amp;" "&amp;IF(IF(AND((H80&gt;23),(H80&lt;=(203))),"Warm","Cool")="Cool",IF((J80-I80)&gt;47.15,"여름","겨울"),IF((J80-I80)&gt;43.15,"봄","가을"))&amp;" "&amp;IF(IF(AND((H80&gt;23),(H80&lt;=(203))),"Warm","Cool")="Cool",IF(IF(IF(AND((H80&gt;23),(H80&lt;=(203))),"Warm","Cool")="Cool",IF((J80-I80)&gt;47.15,"여름","겨울"),IF((J80-I80)&gt;43.15,"봄","가을"))="여름",IF((J80-I80)&gt;60.8,"Light","Mute"),IF((J80-I80)&gt;23.58,"Bright","Deep")),IF(IF(IF(AND((H80&gt;23),(H80&lt;=(203))),"Warm","Cool")="Cool",IF((J80-I80)&gt;47.15,"여름","겨울"),IF((J80-I80)&gt;43.15,"봄","가을"))="봄",IF(I80&gt;23.8,"Bright","Light"),IF(I80&gt;54.65,"Deep","Mute")))</f>
        <v>Warm 봄 Light</v>
      </c>
      <c r="L80" s="461">
        <f>J80-I80</f>
        <v>62.400000000000006</v>
      </c>
      <c r="N80" s="6">
        <f>E80-F80</f>
        <v>20</v>
      </c>
      <c r="O80" s="1172">
        <f>F80/E80</f>
        <v>0.90147783251231528</v>
      </c>
      <c r="P80" s="6">
        <f>E80-G80</f>
        <v>35</v>
      </c>
      <c r="Q80" s="1172">
        <f>G80/E80</f>
        <v>0.82758620689655171</v>
      </c>
      <c r="AA80" s="291">
        <v>25.882352941176471</v>
      </c>
      <c r="AB80" s="291">
        <v>29.799999999999997</v>
      </c>
      <c r="AC80" s="291">
        <v>67.100000000000009</v>
      </c>
      <c r="AD80" s="291" t="str">
        <f t="shared" si="3"/>
        <v>Cool 겨울 Bright</v>
      </c>
      <c r="AF80" s="199">
        <v>27.652173913043477</v>
      </c>
      <c r="AG80" s="199">
        <v>55.000000000000007</v>
      </c>
      <c r="AH80" s="199">
        <v>82</v>
      </c>
      <c r="AI80" s="199" t="str">
        <f t="shared" si="2"/>
        <v>Warm 가을 Deep</v>
      </c>
      <c r="AJ80" s="6" t="s">
        <v>364</v>
      </c>
    </row>
    <row r="81" spans="2:36" x14ac:dyDescent="0.4">
      <c r="B81" s="99" t="s">
        <v>255</v>
      </c>
      <c r="C81" s="99">
        <v>2</v>
      </c>
      <c r="D81" s="99">
        <v>7</v>
      </c>
      <c r="E81" s="219">
        <v>190</v>
      </c>
      <c r="F81" s="219">
        <v>170</v>
      </c>
      <c r="G81" s="219">
        <v>155</v>
      </c>
      <c r="H81" s="220">
        <f>IF(MAX(E81,F81,G81)=E81,60*(F81-G81)/(MAX(E81,F81,G81)-MIN(E81,F81,G81)),IF(MAX(E81,F81,G81)=F81,(120+(60*(G81-E81)/(MAX(E81,F81,G81)-MIN(E81,F81,G81)))),IF(MAX(E81,F81,G81)=G81,(240+(60*(E81-F81)/(MAX(E81,F81,G81)-MIN(E81,F81,G81)))),0)))</f>
        <v>25.714285714285715</v>
      </c>
      <c r="I81" s="220">
        <f>ROUND((MAX(E81/255, F81/255, G81/255) - MIN(E81/255, F81/255, G81/255))/MAX(E81/255, F81/255, G81/255),3)*100</f>
        <v>18.399999999999999</v>
      </c>
      <c r="J81" s="1295">
        <f>ROUND(MAX(E81/255, F81/255, G81/255),3)*100</f>
        <v>74.5</v>
      </c>
      <c r="K81" s="1450" t="str">
        <f>IF(AND((H81&gt;23),(H81&lt;=(203))),"Warm","Cool")&amp;" "&amp;IF(IF(AND((H81&gt;23),(H81&lt;=(203))),"Warm","Cool")="Cool",IF((J81-I81)&gt;47.15,"여름","겨울"),IF((J81-I81)&gt;43.15,"봄","가을"))&amp;" "&amp;IF(IF(AND((H81&gt;23),(H81&lt;=(203))),"Warm","Cool")="Cool",IF(IF(IF(AND((H81&gt;23),(H81&lt;=(203))),"Warm","Cool")="Cool",IF((J81-I81)&gt;47.15,"여름","겨울"),IF((J81-I81)&gt;43.15,"봄","가을"))="여름",IF((J81-I81)&gt;60.8,"Light","Mute"),IF((J81-I81)&gt;23.58,"Bright","Deep")),IF(IF(IF(AND((H81&gt;23),(H81&lt;=(203))),"Warm","Cool")="Cool",IF((J81-I81)&gt;47.15,"여름","겨울"),IF((J81-I81)&gt;43.15,"봄","가을"))="봄",IF(I81&gt;23.8,"Bright","Light"),IF(I81&gt;54.65,"Deep","Mute")))</f>
        <v>Warm 봄 Light</v>
      </c>
      <c r="L81" s="461">
        <f>J81-I81</f>
        <v>56.1</v>
      </c>
      <c r="N81" s="6">
        <f>E81-F81</f>
        <v>20</v>
      </c>
      <c r="O81" s="1172">
        <f>F81/E81</f>
        <v>0.89473684210526316</v>
      </c>
      <c r="P81" s="6">
        <f>E81-G81</f>
        <v>35</v>
      </c>
      <c r="Q81" s="1172">
        <f>G81/E81</f>
        <v>0.81578947368421051</v>
      </c>
      <c r="AA81" s="229">
        <v>26.966292134831459</v>
      </c>
      <c r="AB81" s="229">
        <v>51.4</v>
      </c>
      <c r="AC81" s="229">
        <v>67.800000000000011</v>
      </c>
      <c r="AD81" s="229" t="str">
        <f t="shared" si="3"/>
        <v>Warm 가을 Deep</v>
      </c>
      <c r="AF81" s="320">
        <v>26.823529411764707</v>
      </c>
      <c r="AG81" s="320">
        <v>40.300000000000004</v>
      </c>
      <c r="AH81" s="320">
        <v>82.699999999999989</v>
      </c>
      <c r="AI81" s="320" t="str">
        <f t="shared" si="2"/>
        <v>Warm 가을 Deep</v>
      </c>
      <c r="AJ81" s="6" t="s">
        <v>364</v>
      </c>
    </row>
    <row r="82" spans="2:36" x14ac:dyDescent="0.4">
      <c r="B82" s="99" t="s">
        <v>255</v>
      </c>
      <c r="C82" s="99">
        <v>6.5</v>
      </c>
      <c r="D82" s="99">
        <v>2</v>
      </c>
      <c r="E82" s="219">
        <v>190</v>
      </c>
      <c r="F82" s="219">
        <v>170</v>
      </c>
      <c r="G82" s="219">
        <v>155</v>
      </c>
      <c r="H82" s="220">
        <f>IF(MAX(E82,F82,G82)=E82,60*(F82-G82)/(MAX(E82,F82,G82)-MIN(E82,F82,G82)),IF(MAX(E82,F82,G82)=F82,(120+(60*(G82-E82)/(MAX(E82,F82,G82)-MIN(E82,F82,G82)))),IF(MAX(E82,F82,G82)=G82,(240+(60*(E82-F82)/(MAX(E82,F82,G82)-MIN(E82,F82,G82)))),0)))</f>
        <v>25.714285714285715</v>
      </c>
      <c r="I82" s="220">
        <f>ROUND((MAX(E82/255, F82/255, G82/255) - MIN(E82/255, F82/255, G82/255))/MAX(E82/255, F82/255, G82/255),3)*100</f>
        <v>18.399999999999999</v>
      </c>
      <c r="J82" s="1295">
        <f>ROUND(MAX(E82/255, F82/255, G82/255),3)*100</f>
        <v>74.5</v>
      </c>
      <c r="K82" s="1450" t="str">
        <f>IF(AND((H82&gt;23),(H82&lt;=(203))),"Warm","Cool")&amp;" "&amp;IF(IF(AND((H82&gt;23),(H82&lt;=(203))),"Warm","Cool")="Cool",IF((J82-I82)&gt;47.15,"여름","겨울"),IF((J82-I82)&gt;43.15,"봄","가을"))&amp;" "&amp;IF(IF(AND((H82&gt;23),(H82&lt;=(203))),"Warm","Cool")="Cool",IF(IF(IF(AND((H82&gt;23),(H82&lt;=(203))),"Warm","Cool")="Cool",IF((J82-I82)&gt;47.15,"여름","겨울"),IF((J82-I82)&gt;43.15,"봄","가을"))="여름",IF((J82-I82)&gt;60.8,"Light","Mute"),IF((J82-I82)&gt;23.58,"Bright","Deep")),IF(IF(IF(AND((H82&gt;23),(H82&lt;=(203))),"Warm","Cool")="Cool",IF((J82-I82)&gt;47.15,"여름","겨울"),IF((J82-I82)&gt;43.15,"봄","가을"))="봄",IF(I82&gt;23.8,"Bright","Light"),IF(I82&gt;54.65,"Deep","Mute")))</f>
        <v>Warm 봄 Light</v>
      </c>
      <c r="L82" s="461">
        <f>J82-I82</f>
        <v>56.1</v>
      </c>
      <c r="N82" s="6">
        <f>E82-F82</f>
        <v>20</v>
      </c>
      <c r="O82" s="1172">
        <f>F82/E82</f>
        <v>0.89473684210526316</v>
      </c>
      <c r="P82" s="6">
        <f>E82-G82</f>
        <v>35</v>
      </c>
      <c r="Q82" s="1172">
        <f>G82/E82</f>
        <v>0.81578947368421051</v>
      </c>
      <c r="AA82" s="169">
        <v>26.666666666666668</v>
      </c>
      <c r="AB82" s="169">
        <v>15.6</v>
      </c>
      <c r="AC82" s="169">
        <v>67.800000000000011</v>
      </c>
      <c r="AD82" s="169" t="str">
        <f t="shared" si="3"/>
        <v>Warm 봄 Light</v>
      </c>
      <c r="AF82" s="298">
        <v>27.096774193548388</v>
      </c>
      <c r="AG82" s="298">
        <v>43.5</v>
      </c>
      <c r="AH82" s="298">
        <v>83.899999999999991</v>
      </c>
      <c r="AI82" s="298" t="str">
        <f t="shared" si="2"/>
        <v>Warm 가을 Deep</v>
      </c>
      <c r="AJ82" s="6" t="s">
        <v>364</v>
      </c>
    </row>
    <row r="83" spans="2:36" x14ac:dyDescent="0.4">
      <c r="B83" s="99" t="s">
        <v>255</v>
      </c>
      <c r="C83" s="99">
        <v>2</v>
      </c>
      <c r="D83" s="99">
        <v>6.5</v>
      </c>
      <c r="E83" s="216">
        <v>177</v>
      </c>
      <c r="F83" s="216">
        <v>157</v>
      </c>
      <c r="G83" s="216">
        <v>142</v>
      </c>
      <c r="H83" s="217">
        <f>IF(MAX(E83,F83,G83)=E83,60*(F83-G83)/(MAX(E83,F83,G83)-MIN(E83,F83,G83)),IF(MAX(E83,F83,G83)=F83,(120+(60*(G83-E83)/(MAX(E83,F83,G83)-MIN(E83,F83,G83)))),IF(MAX(E83,F83,G83)=G83,(240+(60*(E83-F83)/(MAX(E83,F83,G83)-MIN(E83,F83,G83)))),0)))</f>
        <v>25.714285714285715</v>
      </c>
      <c r="I83" s="217">
        <f>ROUND((MAX(E83/255, F83/255, G83/255) - MIN(E83/255, F83/255, G83/255))/MAX(E83/255, F83/255, G83/255),3)*100</f>
        <v>19.8</v>
      </c>
      <c r="J83" s="1296">
        <f>ROUND(MAX(E83/255, F83/255, G83/255),3)*100</f>
        <v>69.399999999999991</v>
      </c>
      <c r="K83" s="1451" t="str">
        <f>IF(AND((H83&gt;23),(H83&lt;=(203))),"Warm","Cool")&amp;" "&amp;IF(IF(AND((H83&gt;23),(H83&lt;=(203))),"Warm","Cool")="Cool",IF((J83-I83)&gt;47.15,"여름","겨울"),IF((J83-I83)&gt;43.15,"봄","가을"))&amp;" "&amp;IF(IF(AND((H83&gt;23),(H83&lt;=(203))),"Warm","Cool")="Cool",IF(IF(IF(AND((H83&gt;23),(H83&lt;=(203))),"Warm","Cool")="Cool",IF((J83-I83)&gt;47.15,"여름","겨울"),IF((J83-I83)&gt;43.15,"봄","가을"))="여름",IF((J83-I83)&gt;60.8,"Light","Mute"),IF((J83-I83)&gt;23.58,"Bright","Deep")),IF(IF(IF(AND((H83&gt;23),(H83&lt;=(203))),"Warm","Cool")="Cool",IF((J83-I83)&gt;47.15,"여름","겨울"),IF((J83-I83)&gt;43.15,"봄","가을"))="봄",IF(I83&gt;23.8,"Bright","Light"),IF(I83&gt;54.65,"Deep","Mute")))</f>
        <v>Warm 봄 Light</v>
      </c>
      <c r="L83" s="461">
        <f>J83-I83</f>
        <v>49.599999999999994</v>
      </c>
      <c r="N83" s="6">
        <f>E83-F83</f>
        <v>20</v>
      </c>
      <c r="O83" s="1172">
        <f>F83/E83</f>
        <v>0.88700564971751417</v>
      </c>
      <c r="P83" s="6">
        <f>E83-G83</f>
        <v>35</v>
      </c>
      <c r="Q83" s="1172">
        <f>G83/E83</f>
        <v>0.80225988700564976</v>
      </c>
      <c r="AA83" s="169">
        <v>26.666666666666668</v>
      </c>
      <c r="AB83" s="169">
        <v>15.6</v>
      </c>
      <c r="AC83" s="169">
        <v>67.800000000000011</v>
      </c>
      <c r="AD83" s="169" t="str">
        <f t="shared" si="3"/>
        <v>Warm 봄 Light</v>
      </c>
      <c r="AF83" s="273">
        <v>27.058823529411764</v>
      </c>
      <c r="AG83" s="273">
        <v>46.800000000000004</v>
      </c>
      <c r="AH83" s="273">
        <v>85.5</v>
      </c>
      <c r="AI83" s="273" t="str">
        <f t="shared" si="2"/>
        <v>Warm 가을 Deep</v>
      </c>
      <c r="AJ83" s="6" t="s">
        <v>364</v>
      </c>
    </row>
    <row r="84" spans="2:36" x14ac:dyDescent="0.4">
      <c r="B84" s="99" t="s">
        <v>255</v>
      </c>
      <c r="C84" s="99">
        <v>6</v>
      </c>
      <c r="D84" s="99">
        <v>2</v>
      </c>
      <c r="E84" s="216">
        <v>177</v>
      </c>
      <c r="F84" s="216">
        <v>157</v>
      </c>
      <c r="G84" s="216">
        <v>142</v>
      </c>
      <c r="H84" s="217">
        <f>IF(MAX(E84,F84,G84)=E84,60*(F84-G84)/(MAX(E84,F84,G84)-MIN(E84,F84,G84)),IF(MAX(E84,F84,G84)=F84,(120+(60*(G84-E84)/(MAX(E84,F84,G84)-MIN(E84,F84,G84)))),IF(MAX(E84,F84,G84)=G84,(240+(60*(E84-F84)/(MAX(E84,F84,G84)-MIN(E84,F84,G84)))),0)))</f>
        <v>25.714285714285715</v>
      </c>
      <c r="I84" s="217">
        <f>ROUND((MAX(E84/255, F84/255, G84/255) - MIN(E84/255, F84/255, G84/255))/MAX(E84/255, F84/255, G84/255),3)*100</f>
        <v>19.8</v>
      </c>
      <c r="J84" s="1296">
        <f>ROUND(MAX(E84/255, F84/255, G84/255),3)*100</f>
        <v>69.399999999999991</v>
      </c>
      <c r="K84" s="1451" t="str">
        <f>IF(AND((H84&gt;23),(H84&lt;=(203))),"Warm","Cool")&amp;" "&amp;IF(IF(AND((H84&gt;23),(H84&lt;=(203))),"Warm","Cool")="Cool",IF((J84-I84)&gt;47.15,"여름","겨울"),IF((J84-I84)&gt;43.15,"봄","가을"))&amp;" "&amp;IF(IF(AND((H84&gt;23),(H84&lt;=(203))),"Warm","Cool")="Cool",IF(IF(IF(AND((H84&gt;23),(H84&lt;=(203))),"Warm","Cool")="Cool",IF((J84-I84)&gt;47.15,"여름","겨울"),IF((J84-I84)&gt;43.15,"봄","가을"))="여름",IF((J84-I84)&gt;60.8,"Light","Mute"),IF((J84-I84)&gt;23.58,"Bright","Deep")),IF(IF(IF(AND((H84&gt;23),(H84&lt;=(203))),"Warm","Cool")="Cool",IF((J84-I84)&gt;47.15,"여름","겨울"),IF((J84-I84)&gt;43.15,"봄","가을"))="봄",IF(I84&gt;23.8,"Bright","Light"),IF(I84&gt;54.65,"Deep","Mute")))</f>
        <v>Warm 봄 Light</v>
      </c>
      <c r="L84" s="461">
        <f>J84-I84</f>
        <v>49.599999999999994</v>
      </c>
      <c r="N84" s="6">
        <f>E84-F84</f>
        <v>20</v>
      </c>
      <c r="O84" s="1172">
        <f>F84/E84</f>
        <v>0.88700564971751417</v>
      </c>
      <c r="P84" s="6">
        <f>E84-G84</f>
        <v>35</v>
      </c>
      <c r="Q84" s="1172">
        <f>G84/E84</f>
        <v>0.80225988700564976</v>
      </c>
      <c r="AA84" s="325">
        <v>25.862068965517242</v>
      </c>
      <c r="AB84" s="325">
        <v>33.300000000000004</v>
      </c>
      <c r="AC84" s="325">
        <v>68.2</v>
      </c>
      <c r="AD84" s="325" t="str">
        <f t="shared" si="3"/>
        <v>Cool 겨울 Bright</v>
      </c>
      <c r="AF84" s="246">
        <v>27.522935779816514</v>
      </c>
      <c r="AG84" s="246">
        <v>49.5</v>
      </c>
      <c r="AH84" s="246">
        <v>86.3</v>
      </c>
      <c r="AI84" s="246" t="str">
        <f t="shared" si="2"/>
        <v>Warm 가을 Deep</v>
      </c>
      <c r="AJ84" s="6" t="s">
        <v>364</v>
      </c>
    </row>
    <row r="85" spans="2:36" x14ac:dyDescent="0.4">
      <c r="B85" s="99" t="s">
        <v>255</v>
      </c>
      <c r="C85" s="99">
        <v>2.5</v>
      </c>
      <c r="D85" s="99">
        <v>5.5</v>
      </c>
      <c r="E85" s="252">
        <v>154</v>
      </c>
      <c r="F85" s="252">
        <v>130</v>
      </c>
      <c r="G85" s="252">
        <v>112</v>
      </c>
      <c r="H85" s="253">
        <f>IF(MAX(E85,F85,G85)=E85,60*(F85-G85)/(MAX(E85,F85,G85)-MIN(E85,F85,G85)),IF(MAX(E85,F85,G85)=F85,(120+(60*(G85-E85)/(MAX(E85,F85,G85)-MIN(E85,F85,G85)))),IF(MAX(E85,F85,G85)=G85,(240+(60*(E85-F85)/(MAX(E85,F85,G85)-MIN(E85,F85,G85)))),0)))</f>
        <v>25.714285714285715</v>
      </c>
      <c r="I85" s="253">
        <f>ROUND((MAX(E85/255, F85/255, G85/255) - MIN(E85/255, F85/255, G85/255))/MAX(E85/255, F85/255, G85/255),3)*100</f>
        <v>27.3</v>
      </c>
      <c r="J85" s="1297">
        <f>ROUND(MAX(E85/255, F85/255, G85/255),3)*100</f>
        <v>60.4</v>
      </c>
      <c r="K85" s="1452" t="str">
        <f>IF(AND((H85&gt;23),(H85&lt;=(203))),"Warm","Cool")&amp;" "&amp;IF(IF(AND((H85&gt;23),(H85&lt;=(203))),"Warm","Cool")="Cool",IF((J85-I85)&gt;47.15,"여름","겨울"),IF((J85-I85)&gt;43.15,"봄","가을"))&amp;" "&amp;IF(IF(AND((H85&gt;23),(H85&lt;=(203))),"Warm","Cool")="Cool",IF(IF(IF(AND((H85&gt;23),(H85&lt;=(203))),"Warm","Cool")="Cool",IF((J85-I85)&gt;47.15,"여름","겨울"),IF((J85-I85)&gt;43.15,"봄","가을"))="여름",IF((J85-I85)&gt;60.8,"Light","Mute"),IF((J85-I85)&gt;23.58,"Bright","Deep")),IF(IF(IF(AND((H85&gt;23),(H85&lt;=(203))),"Warm","Cool")="Cool",IF((J85-I85)&gt;47.15,"여름","겨울"),IF((J85-I85)&gt;43.15,"봄","가을"))="봄",IF(I85&gt;23.8,"Bright","Light"),IF(I85&gt;54.65,"Deep","Mute")))</f>
        <v>Warm 가을 Mute</v>
      </c>
      <c r="L85" s="461">
        <f>J85-I85</f>
        <v>33.099999999999994</v>
      </c>
      <c r="N85" s="6">
        <f>E85-F85</f>
        <v>24</v>
      </c>
      <c r="O85" s="1172">
        <f>F85/E85</f>
        <v>0.8441558441558441</v>
      </c>
      <c r="P85" s="6">
        <f>E85-G85</f>
        <v>42</v>
      </c>
      <c r="Q85" s="1172">
        <f>G85/E85</f>
        <v>0.72727272727272729</v>
      </c>
      <c r="AA85" s="325">
        <v>25.862068965517242</v>
      </c>
      <c r="AB85" s="325">
        <v>33.300000000000004</v>
      </c>
      <c r="AC85" s="325">
        <v>68.2</v>
      </c>
      <c r="AD85" s="325" t="str">
        <f t="shared" si="3"/>
        <v>Cool 겨울 Bright</v>
      </c>
      <c r="AF85" s="215">
        <v>27.692307692307693</v>
      </c>
      <c r="AG85" s="215">
        <v>52.5</v>
      </c>
      <c r="AH85" s="215">
        <v>87.5</v>
      </c>
      <c r="AI85" s="215" t="str">
        <f t="shared" si="2"/>
        <v>Warm 가을 Deep</v>
      </c>
      <c r="AJ85" s="6" t="s">
        <v>364</v>
      </c>
    </row>
    <row r="86" spans="2:36" x14ac:dyDescent="0.4">
      <c r="B86" s="99" t="s">
        <v>255</v>
      </c>
      <c r="C86" s="99">
        <v>5</v>
      </c>
      <c r="D86" s="99">
        <v>2.5</v>
      </c>
      <c r="E86" s="252">
        <v>154</v>
      </c>
      <c r="F86" s="252">
        <v>130</v>
      </c>
      <c r="G86" s="252">
        <v>112</v>
      </c>
      <c r="H86" s="253">
        <f>IF(MAX(E86,F86,G86)=E86,60*(F86-G86)/(MAX(E86,F86,G86)-MIN(E86,F86,G86)),IF(MAX(E86,F86,G86)=F86,(120+(60*(G86-E86)/(MAX(E86,F86,G86)-MIN(E86,F86,G86)))),IF(MAX(E86,F86,G86)=G86,(240+(60*(E86-F86)/(MAX(E86,F86,G86)-MIN(E86,F86,G86)))),0)))</f>
        <v>25.714285714285715</v>
      </c>
      <c r="I86" s="253">
        <f>ROUND((MAX(E86/255, F86/255, G86/255) - MIN(E86/255, F86/255, G86/255))/MAX(E86/255, F86/255, G86/255),3)*100</f>
        <v>27.3</v>
      </c>
      <c r="J86" s="1297">
        <f>ROUND(MAX(E86/255, F86/255, G86/255),3)*100</f>
        <v>60.4</v>
      </c>
      <c r="K86" s="1452" t="str">
        <f>IF(AND((H86&gt;23),(H86&lt;=(203))),"Warm","Cool")&amp;" "&amp;IF(IF(AND((H86&gt;23),(H86&lt;=(203))),"Warm","Cool")="Cool",IF((J86-I86)&gt;47.15,"여름","겨울"),IF((J86-I86)&gt;43.15,"봄","가을"))&amp;" "&amp;IF(IF(AND((H86&gt;23),(H86&lt;=(203))),"Warm","Cool")="Cool",IF(IF(IF(AND((H86&gt;23),(H86&lt;=(203))),"Warm","Cool")="Cool",IF((J86-I86)&gt;47.15,"여름","겨울"),IF((J86-I86)&gt;43.15,"봄","가을"))="여름",IF((J86-I86)&gt;60.8,"Light","Mute"),IF((J86-I86)&gt;23.58,"Bright","Deep")),IF(IF(IF(AND((H86&gt;23),(H86&lt;=(203))),"Warm","Cool")="Cool",IF((J86-I86)&gt;47.15,"여름","겨울"),IF((J86-I86)&gt;43.15,"봄","가을"))="봄",IF(I86&gt;23.8,"Bright","Light"),IF(I86&gt;54.65,"Deep","Mute")))</f>
        <v>Warm 가을 Mute</v>
      </c>
      <c r="L86" s="461">
        <f>J86-I86</f>
        <v>33.099999999999994</v>
      </c>
      <c r="N86" s="6">
        <f>E86-F86</f>
        <v>24</v>
      </c>
      <c r="O86" s="1172">
        <f>F86/E86</f>
        <v>0.8441558441558441</v>
      </c>
      <c r="P86" s="6">
        <f>E86-G86</f>
        <v>42</v>
      </c>
      <c r="Q86" s="1172">
        <f>G86/E86</f>
        <v>0.72727272727272729</v>
      </c>
      <c r="AA86" s="191">
        <v>27.216494845360824</v>
      </c>
      <c r="AB86" s="191">
        <v>55.1</v>
      </c>
      <c r="AC86" s="191">
        <v>69</v>
      </c>
      <c r="AD86" s="191" t="str">
        <f t="shared" si="3"/>
        <v>Warm 가을 Deep</v>
      </c>
      <c r="AF86" s="239">
        <v>28.235294117647058</v>
      </c>
      <c r="AG86" s="239">
        <v>50.2</v>
      </c>
      <c r="AH86" s="239">
        <v>92.9</v>
      </c>
      <c r="AI86" s="239" t="str">
        <f t="shared" si="2"/>
        <v>Warm 가을 Deep</v>
      </c>
      <c r="AJ86" s="6" t="s">
        <v>364</v>
      </c>
    </row>
    <row r="87" spans="2:36" x14ac:dyDescent="0.4">
      <c r="B87" s="99" t="s">
        <v>255</v>
      </c>
      <c r="C87" s="99">
        <v>5</v>
      </c>
      <c r="D87" s="99">
        <v>4.5</v>
      </c>
      <c r="E87" s="377">
        <v>144</v>
      </c>
      <c r="F87" s="377">
        <v>99</v>
      </c>
      <c r="G87" s="377">
        <v>65</v>
      </c>
      <c r="H87" s="202">
        <f>IF(MAX(E87,F87,G87)=E87,60*(F87-G87)/(MAX(E87,F87,G87)-MIN(E87,F87,G87)),IF(MAX(E87,F87,G87)=F87,(120+(60*(G87-E87)/(MAX(E87,F87,G87)-MIN(E87,F87,G87)))),IF(MAX(E87,F87,G87)=G87,(240+(60*(E87-F87)/(MAX(E87,F87,G87)-MIN(E87,F87,G87)))),0)))</f>
        <v>25.822784810126581</v>
      </c>
      <c r="I87" s="202">
        <f>ROUND((MAX(E87/255, F87/255, G87/255) - MIN(E87/255, F87/255, G87/255))/MAX(E87/255, F87/255, G87/255),3)*100</f>
        <v>54.900000000000006</v>
      </c>
      <c r="J87" s="1298">
        <f>ROUND(MAX(E87/255, F87/255, G87/255),3)*100</f>
        <v>56.499999999999993</v>
      </c>
      <c r="K87" s="1453" t="str">
        <f>IF(AND((H87&gt;23),(H87&lt;=(203))),"Warm","Cool")&amp;" "&amp;IF(IF(AND((H87&gt;23),(H87&lt;=(203))),"Warm","Cool")="Cool",IF((J87-I87)&gt;47.15,"여름","겨울"),IF((J87-I87)&gt;43.15,"봄","가을"))&amp;" "&amp;IF(IF(AND((H87&gt;23),(H87&lt;=(203))),"Warm","Cool")="Cool",IF(IF(IF(AND((H87&gt;23),(H87&lt;=(203))),"Warm","Cool")="Cool",IF((J87-I87)&gt;47.15,"여름","겨울"),IF((J87-I87)&gt;43.15,"봄","가을"))="여름",IF((J87-I87)&gt;60.8,"Light","Mute"),IF((J87-I87)&gt;23.58,"Bright","Deep")),IF(IF(IF(AND((H87&gt;23),(H87&lt;=(203))),"Warm","Cool")="Cool",IF((J87-I87)&gt;47.15,"여름","겨울"),IF((J87-I87)&gt;43.15,"봄","가을"))="봄",IF(I87&gt;23.8,"Bright","Light"),IF(I87&gt;54.65,"Deep","Mute")))</f>
        <v>Warm 가을 Deep</v>
      </c>
      <c r="L87" s="461">
        <f>J87-I87</f>
        <v>1.5999999999999872</v>
      </c>
      <c r="N87" s="6">
        <f>E87-F87</f>
        <v>45</v>
      </c>
      <c r="O87" s="1172">
        <f>F87/E87</f>
        <v>0.6875</v>
      </c>
      <c r="P87" s="6">
        <f>E87-G87</f>
        <v>79</v>
      </c>
      <c r="Q87" s="1172">
        <f>G87/E87</f>
        <v>0.4513888888888889</v>
      </c>
      <c r="AA87" s="217">
        <v>25.714285714285715</v>
      </c>
      <c r="AB87" s="217">
        <v>19.8</v>
      </c>
      <c r="AC87" s="217">
        <v>69.399999999999991</v>
      </c>
      <c r="AD87" s="217" t="str">
        <f t="shared" si="3"/>
        <v>Cool 여름 Mute</v>
      </c>
      <c r="AF87" s="239">
        <v>28.235294117647058</v>
      </c>
      <c r="AG87" s="239">
        <v>50.2</v>
      </c>
      <c r="AH87" s="239">
        <v>92.9</v>
      </c>
      <c r="AI87" s="239" t="str">
        <f t="shared" si="2"/>
        <v>Warm 가을 Deep</v>
      </c>
      <c r="AJ87" s="6" t="s">
        <v>364</v>
      </c>
    </row>
    <row r="88" spans="2:36" x14ac:dyDescent="0.4">
      <c r="B88" s="99" t="s">
        <v>255</v>
      </c>
      <c r="C88" s="99">
        <v>4.5</v>
      </c>
      <c r="D88" s="99">
        <v>4.5</v>
      </c>
      <c r="E88" s="366">
        <v>141</v>
      </c>
      <c r="F88" s="366">
        <v>100</v>
      </c>
      <c r="G88" s="366">
        <v>69</v>
      </c>
      <c r="H88" s="222">
        <f>IF(MAX(E88,F88,G88)=E88,60*(F88-G88)/(MAX(E88,F88,G88)-MIN(E88,F88,G88)),IF(MAX(E88,F88,G88)=F88,(120+(60*(G88-E88)/(MAX(E88,F88,G88)-MIN(E88,F88,G88)))),IF(MAX(E88,F88,G88)=G88,(240+(60*(E88-F88)/(MAX(E88,F88,G88)-MIN(E88,F88,G88)))),0)))</f>
        <v>25.833333333333332</v>
      </c>
      <c r="I88" s="222">
        <f>ROUND((MAX(E88/255, F88/255, G88/255) - MIN(E88/255, F88/255, G88/255))/MAX(E88/255, F88/255, G88/255),3)*100</f>
        <v>51.1</v>
      </c>
      <c r="J88" s="1299">
        <f>ROUND(MAX(E88/255, F88/255, G88/255),3)*100</f>
        <v>55.300000000000004</v>
      </c>
      <c r="K88" s="1454" t="str">
        <f>IF(AND((H88&gt;23),(H88&lt;=(203))),"Warm","Cool")&amp;" "&amp;IF(IF(AND((H88&gt;23),(H88&lt;=(203))),"Warm","Cool")="Cool",IF((J88-I88)&gt;47.15,"여름","겨울"),IF((J88-I88)&gt;43.15,"봄","가을"))&amp;" "&amp;IF(IF(AND((H88&gt;23),(H88&lt;=(203))),"Warm","Cool")="Cool",IF(IF(IF(AND((H88&gt;23),(H88&lt;=(203))),"Warm","Cool")="Cool",IF((J88-I88)&gt;47.15,"여름","겨울"),IF((J88-I88)&gt;43.15,"봄","가을"))="여름",IF((J88-I88)&gt;60.8,"Light","Mute"),IF((J88-I88)&gt;23.58,"Bright","Deep")),IF(IF(IF(AND((H88&gt;23),(H88&lt;=(203))),"Warm","Cool")="Cool",IF((J88-I88)&gt;47.15,"여름","겨울"),IF((J88-I88)&gt;43.15,"봄","가을"))="봄",IF(I88&gt;23.8,"Bright","Light"),IF(I88&gt;54.65,"Deep","Mute")))</f>
        <v>Warm 가을 Mute</v>
      </c>
      <c r="L88" s="461">
        <f>J88-I88</f>
        <v>4.2000000000000028</v>
      </c>
      <c r="N88" s="6">
        <f>E88-F88</f>
        <v>41</v>
      </c>
      <c r="O88" s="1172">
        <f>F88/E88</f>
        <v>0.70921985815602839</v>
      </c>
      <c r="P88" s="6">
        <f>E88-G88</f>
        <v>72</v>
      </c>
      <c r="Q88" s="1172">
        <f>G88/E88</f>
        <v>0.48936170212765956</v>
      </c>
      <c r="AA88" s="217">
        <v>25.714285714285715</v>
      </c>
      <c r="AB88" s="217">
        <v>19.8</v>
      </c>
      <c r="AC88" s="217">
        <v>69.399999999999991</v>
      </c>
      <c r="AD88" s="217" t="str">
        <f t="shared" si="3"/>
        <v>Cool 여름 Mute</v>
      </c>
      <c r="AF88" s="207">
        <v>28.59375</v>
      </c>
      <c r="AG88" s="207">
        <v>53.300000000000004</v>
      </c>
      <c r="AH88" s="207">
        <v>94.1</v>
      </c>
      <c r="AI88" s="207" t="str">
        <f t="shared" si="2"/>
        <v>Warm 가을 Deep</v>
      </c>
      <c r="AJ88" s="6" t="s">
        <v>364</v>
      </c>
    </row>
    <row r="89" spans="2:36" x14ac:dyDescent="0.4">
      <c r="B89" s="99" t="s">
        <v>255</v>
      </c>
      <c r="C89" s="99">
        <v>4</v>
      </c>
      <c r="D89" s="99">
        <v>5</v>
      </c>
      <c r="E89" s="349">
        <v>151</v>
      </c>
      <c r="F89" s="349">
        <v>114</v>
      </c>
      <c r="G89" s="349">
        <v>86</v>
      </c>
      <c r="H89" s="262">
        <f>IF(MAX(E89,F89,G89)=E89,60*(F89-G89)/(MAX(E89,F89,G89)-MIN(E89,F89,G89)),IF(MAX(E89,F89,G89)=F89,(120+(60*(G89-E89)/(MAX(E89,F89,G89)-MIN(E89,F89,G89)))),IF(MAX(E89,F89,G89)=G89,(240+(60*(E89-F89)/(MAX(E89,F89,G89)-MIN(E89,F89,G89)))),0)))</f>
        <v>25.846153846153847</v>
      </c>
      <c r="I89" s="262">
        <f>ROUND((MAX(E89/255, F89/255, G89/255) - MIN(E89/255, F89/255, G89/255))/MAX(E89/255, F89/255, G89/255),3)*100</f>
        <v>43</v>
      </c>
      <c r="J89" s="1300">
        <f>ROUND(MAX(E89/255, F89/255, G89/255),3)*100</f>
        <v>59.199999999999996</v>
      </c>
      <c r="K89" s="1455" t="str">
        <f>IF(AND((H89&gt;23),(H89&lt;=(203))),"Warm","Cool")&amp;" "&amp;IF(IF(AND((H89&gt;23),(H89&lt;=(203))),"Warm","Cool")="Cool",IF((J89-I89)&gt;47.15,"여름","겨울"),IF((J89-I89)&gt;43.15,"봄","가을"))&amp;" "&amp;IF(IF(AND((H89&gt;23),(H89&lt;=(203))),"Warm","Cool")="Cool",IF(IF(IF(AND((H89&gt;23),(H89&lt;=(203))),"Warm","Cool")="Cool",IF((J89-I89)&gt;47.15,"여름","겨울"),IF((J89-I89)&gt;43.15,"봄","가을"))="여름",IF((J89-I89)&gt;60.8,"Light","Mute"),IF((J89-I89)&gt;23.58,"Bright","Deep")),IF(IF(IF(AND((H89&gt;23),(H89&lt;=(203))),"Warm","Cool")="Cool",IF((J89-I89)&gt;47.15,"여름","겨울"),IF((J89-I89)&gt;43.15,"봄","가을"))="봄",IF(I89&gt;23.8,"Bright","Light"),IF(I89&gt;54.65,"Deep","Mute")))</f>
        <v>Warm 가을 Mute</v>
      </c>
      <c r="L89" s="461">
        <f>J89-I89</f>
        <v>16.199999999999996</v>
      </c>
      <c r="N89" s="6">
        <f>E89-F89</f>
        <v>37</v>
      </c>
      <c r="O89" s="1172">
        <f>F89/E89</f>
        <v>0.75496688741721851</v>
      </c>
      <c r="P89" s="6">
        <f>E89-G89</f>
        <v>65</v>
      </c>
      <c r="Q89" s="1172">
        <f>G89/E89</f>
        <v>0.56953642384105962</v>
      </c>
      <c r="AA89" s="340">
        <v>25.970149253731343</v>
      </c>
      <c r="AB89" s="340">
        <v>37.6</v>
      </c>
      <c r="AC89" s="340">
        <v>69.8</v>
      </c>
      <c r="AD89" s="340" t="str">
        <f t="shared" si="3"/>
        <v>Cool 겨울 Bright</v>
      </c>
      <c r="AF89" s="175">
        <v>28.676470588235293</v>
      </c>
      <c r="AG89" s="175">
        <v>56.000000000000007</v>
      </c>
      <c r="AH89" s="175">
        <v>95.3</v>
      </c>
      <c r="AI89" s="175" t="str">
        <f t="shared" si="2"/>
        <v>Warm 가을 Deep</v>
      </c>
      <c r="AJ89" s="6" t="s">
        <v>364</v>
      </c>
    </row>
    <row r="90" spans="2:36" x14ac:dyDescent="0.4">
      <c r="B90" s="99" t="s">
        <v>255</v>
      </c>
      <c r="C90" s="99">
        <v>3.5</v>
      </c>
      <c r="D90" s="99">
        <v>6</v>
      </c>
      <c r="E90" s="324">
        <v>174</v>
      </c>
      <c r="F90" s="324">
        <v>141</v>
      </c>
      <c r="G90" s="324">
        <v>116</v>
      </c>
      <c r="H90" s="325">
        <f>IF(MAX(E90,F90,G90)=E90,60*(F90-G90)/(MAX(E90,F90,G90)-MIN(E90,F90,G90)),IF(MAX(E90,F90,G90)=F90,(120+(60*(G90-E90)/(MAX(E90,F90,G90)-MIN(E90,F90,G90)))),IF(MAX(E90,F90,G90)=G90,(240+(60*(E90-F90)/(MAX(E90,F90,G90)-MIN(E90,F90,G90)))),0)))</f>
        <v>25.862068965517242</v>
      </c>
      <c r="I90" s="325">
        <f>ROUND((MAX(E90/255, F90/255, G90/255) - MIN(E90/255, F90/255, G90/255))/MAX(E90/255, F90/255, G90/255),3)*100</f>
        <v>33.300000000000004</v>
      </c>
      <c r="J90" s="1301">
        <f>ROUND(MAX(E90/255, F90/255, G90/255),3)*100</f>
        <v>68.2</v>
      </c>
      <c r="K90" s="1456" t="str">
        <f>IF(AND((H90&gt;23),(H90&lt;=(203))),"Warm","Cool")&amp;" "&amp;IF(IF(AND((H90&gt;23),(H90&lt;=(203))),"Warm","Cool")="Cool",IF((J90-I90)&gt;47.15,"여름","겨울"),IF((J90-I90)&gt;43.15,"봄","가을"))&amp;" "&amp;IF(IF(AND((H90&gt;23),(H90&lt;=(203))),"Warm","Cool")="Cool",IF(IF(IF(AND((H90&gt;23),(H90&lt;=(203))),"Warm","Cool")="Cool",IF((J90-I90)&gt;47.15,"여름","겨울"),IF((J90-I90)&gt;43.15,"봄","가을"))="여름",IF((J90-I90)&gt;60.8,"Light","Mute"),IF((J90-I90)&gt;23.58,"Bright","Deep")),IF(IF(IF(AND((H90&gt;23),(H90&lt;=(203))),"Warm","Cool")="Cool",IF((J90-I90)&gt;47.15,"여름","겨울"),IF((J90-I90)&gt;43.15,"봄","가을"))="봄",IF(I90&gt;23.8,"Bright","Light"),IF(I90&gt;54.65,"Deep","Mute")))</f>
        <v>Warm 가을 Mute</v>
      </c>
      <c r="L90" s="461">
        <f>J90-I90</f>
        <v>34.9</v>
      </c>
      <c r="N90" s="6">
        <f>E90-F90</f>
        <v>33</v>
      </c>
      <c r="O90" s="1172">
        <f>F90/E90</f>
        <v>0.81034482758620685</v>
      </c>
      <c r="P90" s="6">
        <f>E90-G90</f>
        <v>58</v>
      </c>
      <c r="Q90" s="1172">
        <f>G90/E90</f>
        <v>0.66666666666666663</v>
      </c>
      <c r="AA90" s="163">
        <v>27.428571428571427</v>
      </c>
      <c r="AB90" s="163">
        <v>58.699999999999996</v>
      </c>
      <c r="AC90" s="163">
        <v>70.199999999999989</v>
      </c>
      <c r="AD90" s="163" t="str">
        <f t="shared" si="3"/>
        <v>Warm 가을 Deep</v>
      </c>
      <c r="AF90" s="170">
        <v>28.95104895104895</v>
      </c>
      <c r="AG90" s="170">
        <v>58.4</v>
      </c>
      <c r="AH90" s="170">
        <v>96.1</v>
      </c>
      <c r="AI90" s="170" t="str">
        <f t="shared" si="2"/>
        <v>Warm 가을 Deep</v>
      </c>
      <c r="AJ90" s="6" t="s">
        <v>364</v>
      </c>
    </row>
    <row r="91" spans="2:36" x14ac:dyDescent="0.4">
      <c r="B91" s="99" t="s">
        <v>255</v>
      </c>
      <c r="C91" s="99">
        <v>5.5</v>
      </c>
      <c r="D91" s="99">
        <v>3.5</v>
      </c>
      <c r="E91" s="324">
        <v>174</v>
      </c>
      <c r="F91" s="324">
        <v>141</v>
      </c>
      <c r="G91" s="324">
        <v>116</v>
      </c>
      <c r="H91" s="325">
        <f>IF(MAX(E91,F91,G91)=E91,60*(F91-G91)/(MAX(E91,F91,G91)-MIN(E91,F91,G91)),IF(MAX(E91,F91,G91)=F91,(120+(60*(G91-E91)/(MAX(E91,F91,G91)-MIN(E91,F91,G91)))),IF(MAX(E91,F91,G91)=G91,(240+(60*(E91-F91)/(MAX(E91,F91,G91)-MIN(E91,F91,G91)))),0)))</f>
        <v>25.862068965517242</v>
      </c>
      <c r="I91" s="325">
        <f>ROUND((MAX(E91/255, F91/255, G91/255) - MIN(E91/255, F91/255, G91/255))/MAX(E91/255, F91/255, G91/255),3)*100</f>
        <v>33.300000000000004</v>
      </c>
      <c r="J91" s="1301">
        <f>ROUND(MAX(E91/255, F91/255, G91/255),3)*100</f>
        <v>68.2</v>
      </c>
      <c r="K91" s="1456" t="str">
        <f>IF(AND((H91&gt;23),(H91&lt;=(203))),"Warm","Cool")&amp;" "&amp;IF(IF(AND((H91&gt;23),(H91&lt;=(203))),"Warm","Cool")="Cool",IF((J91-I91)&gt;47.15,"여름","겨울"),IF((J91-I91)&gt;43.15,"봄","가을"))&amp;" "&amp;IF(IF(AND((H91&gt;23),(H91&lt;=(203))),"Warm","Cool")="Cool",IF(IF(IF(AND((H91&gt;23),(H91&lt;=(203))),"Warm","Cool")="Cool",IF((J91-I91)&gt;47.15,"여름","겨울"),IF((J91-I91)&gt;43.15,"봄","가을"))="여름",IF((J91-I91)&gt;60.8,"Light","Mute"),IF((J91-I91)&gt;23.58,"Bright","Deep")),IF(IF(IF(AND((H91&gt;23),(H91&lt;=(203))),"Warm","Cool")="Cool",IF((J91-I91)&gt;47.15,"여름","겨울"),IF((J91-I91)&gt;43.15,"봄","가을"))="봄",IF(I91&gt;23.8,"Bright","Light"),IF(I91&gt;54.65,"Deep","Mute")))</f>
        <v>Warm 가을 Mute</v>
      </c>
      <c r="L91" s="461">
        <f>J91-I91</f>
        <v>34.9</v>
      </c>
      <c r="N91" s="6">
        <f>E91-F91</f>
        <v>33</v>
      </c>
      <c r="O91" s="1172">
        <f>F91/E91</f>
        <v>0.81034482758620685</v>
      </c>
      <c r="P91" s="6">
        <f>E91-G91</f>
        <v>58</v>
      </c>
      <c r="Q91" s="1172">
        <f>G91/E91</f>
        <v>0.66666666666666663</v>
      </c>
      <c r="AA91" s="140">
        <v>27.857142857142858</v>
      </c>
      <c r="AB91" s="140">
        <v>61.9</v>
      </c>
      <c r="AC91" s="140">
        <v>71</v>
      </c>
      <c r="AD91" s="140" t="str">
        <f t="shared" si="3"/>
        <v>Warm 가을 Deep</v>
      </c>
      <c r="AF91" s="144">
        <v>29.403973509933774</v>
      </c>
      <c r="AG91" s="144">
        <v>61.1</v>
      </c>
      <c r="AH91" s="144">
        <v>96.899999999999991</v>
      </c>
      <c r="AI91" s="144" t="str">
        <f t="shared" si="2"/>
        <v>Warm 가을 Deep</v>
      </c>
      <c r="AJ91" s="6" t="s">
        <v>364</v>
      </c>
    </row>
    <row r="92" spans="2:36" x14ac:dyDescent="0.4">
      <c r="B92" s="99" t="s">
        <v>255</v>
      </c>
      <c r="C92" s="99">
        <v>3.5</v>
      </c>
      <c r="D92" s="99">
        <v>5.5</v>
      </c>
      <c r="E92" s="322">
        <v>161</v>
      </c>
      <c r="F92" s="322">
        <v>128</v>
      </c>
      <c r="G92" s="322">
        <v>103</v>
      </c>
      <c r="H92" s="292">
        <f>IF(MAX(E92,F92,G92)=E92,60*(F92-G92)/(MAX(E92,F92,G92)-MIN(E92,F92,G92)),IF(MAX(E92,F92,G92)=F92,(120+(60*(G92-E92)/(MAX(E92,F92,G92)-MIN(E92,F92,G92)))),IF(MAX(E92,F92,G92)=G92,(240+(60*(E92-F92)/(MAX(E92,F92,G92)-MIN(E92,F92,G92)))),0)))</f>
        <v>25.862068965517242</v>
      </c>
      <c r="I92" s="292">
        <f>ROUND((MAX(E92/255, F92/255, G92/255) - MIN(E92/255, F92/255, G92/255))/MAX(E92/255, F92/255, G92/255),3)*100</f>
        <v>36</v>
      </c>
      <c r="J92" s="1302">
        <f>ROUND(MAX(E92/255, F92/255, G92/255),3)*100</f>
        <v>63.1</v>
      </c>
      <c r="K92" s="1457" t="str">
        <f>IF(AND((H92&gt;23),(H92&lt;=(203))),"Warm","Cool")&amp;" "&amp;IF(IF(AND((H92&gt;23),(H92&lt;=(203))),"Warm","Cool")="Cool",IF((J92-I92)&gt;47.15,"여름","겨울"),IF((J92-I92)&gt;43.15,"봄","가을"))&amp;" "&amp;IF(IF(AND((H92&gt;23),(H92&lt;=(203))),"Warm","Cool")="Cool",IF(IF(IF(AND((H92&gt;23),(H92&lt;=(203))),"Warm","Cool")="Cool",IF((J92-I92)&gt;47.15,"여름","겨울"),IF((J92-I92)&gt;43.15,"봄","가을"))="여름",IF((J92-I92)&gt;60.8,"Light","Mute"),IF((J92-I92)&gt;23.58,"Bright","Deep")),IF(IF(IF(AND((H92&gt;23),(H92&lt;=(203))),"Warm","Cool")="Cool",IF((J92-I92)&gt;47.15,"여름","겨울"),IF((J92-I92)&gt;43.15,"봄","가을"))="봄",IF(I92&gt;23.8,"Bright","Light"),IF(I92&gt;54.65,"Deep","Mute")))</f>
        <v>Warm 가을 Mute</v>
      </c>
      <c r="L92" s="461">
        <f>J92-I92</f>
        <v>27.1</v>
      </c>
      <c r="N92" s="6">
        <f>E92-F92</f>
        <v>33</v>
      </c>
      <c r="O92" s="1172">
        <f>F92/E92</f>
        <v>0.79503105590062106</v>
      </c>
      <c r="P92" s="6">
        <f>E92-G92</f>
        <v>58</v>
      </c>
      <c r="Q92" s="1172">
        <f>G92/E92</f>
        <v>0.63975155279503104</v>
      </c>
      <c r="AA92" s="316">
        <v>26.4</v>
      </c>
      <c r="AB92" s="316">
        <v>41.4</v>
      </c>
      <c r="AC92" s="316">
        <v>71</v>
      </c>
      <c r="AD92" s="316" t="str">
        <f t="shared" si="3"/>
        <v>Warm 가을 Deep</v>
      </c>
      <c r="AF92" s="102">
        <v>24.705882352941178</v>
      </c>
      <c r="AG92" s="102">
        <v>14.499999999999998</v>
      </c>
      <c r="AH92" s="102">
        <v>45.9</v>
      </c>
      <c r="AI92" s="102" t="str">
        <f t="shared" si="2"/>
        <v>Warm 가을 Mute</v>
      </c>
      <c r="AJ92" s="6" t="s">
        <v>368</v>
      </c>
    </row>
    <row r="93" spans="2:36" x14ac:dyDescent="0.4">
      <c r="B93" s="99" t="s">
        <v>255</v>
      </c>
      <c r="C93" s="99">
        <v>5</v>
      </c>
      <c r="D93" s="99">
        <v>3.5</v>
      </c>
      <c r="E93" s="322">
        <v>161</v>
      </c>
      <c r="F93" s="322">
        <v>128</v>
      </c>
      <c r="G93" s="322">
        <v>103</v>
      </c>
      <c r="H93" s="292">
        <f>IF(MAX(E93,F93,G93)=E93,60*(F93-G93)/(MAX(E93,F93,G93)-MIN(E93,F93,G93)),IF(MAX(E93,F93,G93)=F93,(120+(60*(G93-E93)/(MAX(E93,F93,G93)-MIN(E93,F93,G93)))),IF(MAX(E93,F93,G93)=G93,(240+(60*(E93-F93)/(MAX(E93,F93,G93)-MIN(E93,F93,G93)))),0)))</f>
        <v>25.862068965517242</v>
      </c>
      <c r="I93" s="292">
        <f>ROUND((MAX(E93/255, F93/255, G93/255) - MIN(E93/255, F93/255, G93/255))/MAX(E93/255, F93/255, G93/255),3)*100</f>
        <v>36</v>
      </c>
      <c r="J93" s="1302">
        <f>ROUND(MAX(E93/255, F93/255, G93/255),3)*100</f>
        <v>63.1</v>
      </c>
      <c r="K93" s="1457" t="str">
        <f>IF(AND((H93&gt;23),(H93&lt;=(203))),"Warm","Cool")&amp;" "&amp;IF(IF(AND((H93&gt;23),(H93&lt;=(203))),"Warm","Cool")="Cool",IF((J93-I93)&gt;47.15,"여름","겨울"),IF((J93-I93)&gt;43.15,"봄","가을"))&amp;" "&amp;IF(IF(AND((H93&gt;23),(H93&lt;=(203))),"Warm","Cool")="Cool",IF(IF(IF(AND((H93&gt;23),(H93&lt;=(203))),"Warm","Cool")="Cool",IF((J93-I93)&gt;47.15,"여름","겨울"),IF((J93-I93)&gt;43.15,"봄","가을"))="여름",IF((J93-I93)&gt;60.8,"Light","Mute"),IF((J93-I93)&gt;23.58,"Bright","Deep")),IF(IF(IF(AND((H93&gt;23),(H93&lt;=(203))),"Warm","Cool")="Cool",IF((J93-I93)&gt;47.15,"여름","겨울"),IF((J93-I93)&gt;43.15,"봄","가을"))="봄",IF(I93&gt;23.8,"Bright","Light"),IF(I93&gt;54.65,"Deep","Mute")))</f>
        <v>Warm 가을 Mute</v>
      </c>
      <c r="L93" s="461">
        <f>J93-I93</f>
        <v>27.1</v>
      </c>
      <c r="N93" s="6">
        <f>E93-F93</f>
        <v>33</v>
      </c>
      <c r="O93" s="1172">
        <f>F93/E93</f>
        <v>0.79503105590062106</v>
      </c>
      <c r="P93" s="6">
        <f>E93-G93</f>
        <v>58</v>
      </c>
      <c r="Q93" s="1172">
        <f>G93/E93</f>
        <v>0.63975155279503104</v>
      </c>
      <c r="AA93" s="258">
        <v>25.90909090909091</v>
      </c>
      <c r="AB93" s="258">
        <v>24.3</v>
      </c>
      <c r="AC93" s="258">
        <v>71</v>
      </c>
      <c r="AD93" s="258" t="str">
        <f t="shared" si="3"/>
        <v>Cool 겨울 Bright</v>
      </c>
      <c r="AF93" s="152">
        <v>24.705882352941178</v>
      </c>
      <c r="AG93" s="152">
        <v>27.200000000000003</v>
      </c>
      <c r="AH93" s="152">
        <v>49</v>
      </c>
      <c r="AI93" s="152" t="str">
        <f t="shared" si="2"/>
        <v>Warm 가을 Mute</v>
      </c>
      <c r="AJ93" s="6" t="s">
        <v>368</v>
      </c>
    </row>
    <row r="94" spans="2:36" x14ac:dyDescent="0.4">
      <c r="B94" s="99" t="s">
        <v>255</v>
      </c>
      <c r="C94" s="99">
        <v>3</v>
      </c>
      <c r="D94" s="99">
        <v>6.5</v>
      </c>
      <c r="E94" s="293">
        <v>184</v>
      </c>
      <c r="F94" s="293">
        <v>155</v>
      </c>
      <c r="G94" s="293">
        <v>133</v>
      </c>
      <c r="H94" s="294">
        <f>IF(MAX(E94,F94,G94)=E94,60*(F94-G94)/(MAX(E94,F94,G94)-MIN(E94,F94,G94)),IF(MAX(E94,F94,G94)=F94,(120+(60*(G94-E94)/(MAX(E94,F94,G94)-MIN(E94,F94,G94)))),IF(MAX(E94,F94,G94)=G94,(240+(60*(E94-F94)/(MAX(E94,F94,G94)-MIN(E94,F94,G94)))),0)))</f>
        <v>25.882352941176471</v>
      </c>
      <c r="I94" s="294">
        <f>ROUND((MAX(E94/255, F94/255, G94/255) - MIN(E94/255, F94/255, G94/255))/MAX(E94/255, F94/255, G94/255),3)*100</f>
        <v>27.700000000000003</v>
      </c>
      <c r="J94" s="1303">
        <f>ROUND(MAX(E94/255, F94/255, G94/255),3)*100</f>
        <v>72.2</v>
      </c>
      <c r="K94" s="1458" t="str">
        <f>IF(AND((H94&gt;23),(H94&lt;=(203))),"Warm","Cool")&amp;" "&amp;IF(IF(AND((H94&gt;23),(H94&lt;=(203))),"Warm","Cool")="Cool",IF((J94-I94)&gt;47.15,"여름","겨울"),IF((J94-I94)&gt;43.15,"봄","가을"))&amp;" "&amp;IF(IF(AND((H94&gt;23),(H94&lt;=(203))),"Warm","Cool")="Cool",IF(IF(IF(AND((H94&gt;23),(H94&lt;=(203))),"Warm","Cool")="Cool",IF((J94-I94)&gt;47.15,"여름","겨울"),IF((J94-I94)&gt;43.15,"봄","가을"))="여름",IF((J94-I94)&gt;60.8,"Light","Mute"),IF((J94-I94)&gt;23.58,"Bright","Deep")),IF(IF(IF(AND((H94&gt;23),(H94&lt;=(203))),"Warm","Cool")="Cool",IF((J94-I94)&gt;47.15,"여름","겨울"),IF((J94-I94)&gt;43.15,"봄","가을"))="봄",IF(I94&gt;23.8,"Bright","Light"),IF(I94&gt;54.65,"Deep","Mute")))</f>
        <v>Warm 봄 Bright</v>
      </c>
      <c r="L94" s="461">
        <f>J94-I94</f>
        <v>44.5</v>
      </c>
      <c r="N94" s="6">
        <f>E94-F94</f>
        <v>29</v>
      </c>
      <c r="O94" s="1172">
        <f>F94/E94</f>
        <v>0.84239130434782605</v>
      </c>
      <c r="P94" s="6">
        <f>E94-G94</f>
        <v>51</v>
      </c>
      <c r="Q94" s="1172">
        <f>G94/E94</f>
        <v>0.72282608695652173</v>
      </c>
      <c r="AA94" s="258">
        <v>25.90909090909091</v>
      </c>
      <c r="AB94" s="258">
        <v>24.3</v>
      </c>
      <c r="AC94" s="258">
        <v>71</v>
      </c>
      <c r="AD94" s="258" t="str">
        <f t="shared" si="3"/>
        <v>Cool 겨울 Bright</v>
      </c>
      <c r="AF94" s="106">
        <v>24.705882352941178</v>
      </c>
      <c r="AG94" s="106">
        <v>13.100000000000001</v>
      </c>
      <c r="AH94" s="106">
        <v>51</v>
      </c>
      <c r="AI94" s="106" t="str">
        <f t="shared" si="2"/>
        <v>Warm 가을 Mute</v>
      </c>
      <c r="AJ94" s="6" t="s">
        <v>368</v>
      </c>
    </row>
    <row r="95" spans="2:36" x14ac:dyDescent="0.4">
      <c r="B95" s="99" t="s">
        <v>255</v>
      </c>
      <c r="C95" s="99">
        <v>6</v>
      </c>
      <c r="D95" s="99">
        <v>3</v>
      </c>
      <c r="E95" s="293">
        <v>184</v>
      </c>
      <c r="F95" s="293">
        <v>155</v>
      </c>
      <c r="G95" s="293">
        <v>133</v>
      </c>
      <c r="H95" s="294">
        <f>IF(MAX(E95,F95,G95)=E95,60*(F95-G95)/(MAX(E95,F95,G95)-MIN(E95,F95,G95)),IF(MAX(E95,F95,G95)=F95,(120+(60*(G95-E95)/(MAX(E95,F95,G95)-MIN(E95,F95,G95)))),IF(MAX(E95,F95,G95)=G95,(240+(60*(E95-F95)/(MAX(E95,F95,G95)-MIN(E95,F95,G95)))),0)))</f>
        <v>25.882352941176471</v>
      </c>
      <c r="I95" s="294">
        <f>ROUND((MAX(E95/255, F95/255, G95/255) - MIN(E95/255, F95/255, G95/255))/MAX(E95/255, F95/255, G95/255),3)*100</f>
        <v>27.700000000000003</v>
      </c>
      <c r="J95" s="1303">
        <f>ROUND(MAX(E95/255, F95/255, G95/255),3)*100</f>
        <v>72.2</v>
      </c>
      <c r="K95" s="1458" t="str">
        <f>IF(AND((H95&gt;23),(H95&lt;=(203))),"Warm","Cool")&amp;" "&amp;IF(IF(AND((H95&gt;23),(H95&lt;=(203))),"Warm","Cool")="Cool",IF((J95-I95)&gt;47.15,"여름","겨울"),IF((J95-I95)&gt;43.15,"봄","가을"))&amp;" "&amp;IF(IF(AND((H95&gt;23),(H95&lt;=(203))),"Warm","Cool")="Cool",IF(IF(IF(AND((H95&gt;23),(H95&lt;=(203))),"Warm","Cool")="Cool",IF((J95-I95)&gt;47.15,"여름","겨울"),IF((J95-I95)&gt;43.15,"봄","가을"))="여름",IF((J95-I95)&gt;60.8,"Light","Mute"),IF((J95-I95)&gt;23.58,"Bright","Deep")),IF(IF(IF(AND((H95&gt;23),(H95&lt;=(203))),"Warm","Cool")="Cool",IF((J95-I95)&gt;47.15,"여름","겨울"),IF((J95-I95)&gt;43.15,"봄","가을"))="봄",IF(I95&gt;23.8,"Bright","Light"),IF(I95&gt;54.65,"Deep","Mute")))</f>
        <v>Warm 봄 Bright</v>
      </c>
      <c r="L95" s="461">
        <f>J95-I95</f>
        <v>44.5</v>
      </c>
      <c r="N95" s="6">
        <f>E95-F95</f>
        <v>29</v>
      </c>
      <c r="O95" s="1172">
        <f>F95/E95</f>
        <v>0.84239130434782605</v>
      </c>
      <c r="P95" s="6">
        <f>E95-G95</f>
        <v>51</v>
      </c>
      <c r="Q95" s="1172">
        <f>G95/E95</f>
        <v>0.72282608695652173</v>
      </c>
      <c r="AA95" s="124">
        <v>26.666666666666668</v>
      </c>
      <c r="AB95" s="124">
        <v>9.9</v>
      </c>
      <c r="AC95" s="124">
        <v>71.399999999999991</v>
      </c>
      <c r="AD95" s="124" t="str">
        <f t="shared" si="3"/>
        <v>Warm 봄 Light</v>
      </c>
      <c r="AF95" s="106">
        <v>24.705882352941178</v>
      </c>
      <c r="AG95" s="106">
        <v>13.100000000000001</v>
      </c>
      <c r="AH95" s="106">
        <v>51</v>
      </c>
      <c r="AI95" s="106" t="str">
        <f t="shared" si="2"/>
        <v>Warm 가을 Mute</v>
      </c>
      <c r="AJ95" s="6" t="s">
        <v>368</v>
      </c>
    </row>
    <row r="96" spans="2:36" x14ac:dyDescent="0.4">
      <c r="B96" s="99" t="s">
        <v>255</v>
      </c>
      <c r="C96" s="99">
        <v>3</v>
      </c>
      <c r="D96" s="99">
        <v>6</v>
      </c>
      <c r="E96" s="290">
        <v>171</v>
      </c>
      <c r="F96" s="290">
        <v>142</v>
      </c>
      <c r="G96" s="290">
        <v>120</v>
      </c>
      <c r="H96" s="291">
        <f>IF(MAX(E96,F96,G96)=E96,60*(F96-G96)/(MAX(E96,F96,G96)-MIN(E96,F96,G96)),IF(MAX(E96,F96,G96)=F96,(120+(60*(G96-E96)/(MAX(E96,F96,G96)-MIN(E96,F96,G96)))),IF(MAX(E96,F96,G96)=G96,(240+(60*(E96-F96)/(MAX(E96,F96,G96)-MIN(E96,F96,G96)))),0)))</f>
        <v>25.882352941176471</v>
      </c>
      <c r="I96" s="291">
        <f>ROUND((MAX(E96/255, F96/255, G96/255) - MIN(E96/255, F96/255, G96/255))/MAX(E96/255, F96/255, G96/255),3)*100</f>
        <v>29.799999999999997</v>
      </c>
      <c r="J96" s="1304">
        <f>ROUND(MAX(E96/255, F96/255, G96/255),3)*100</f>
        <v>67.100000000000009</v>
      </c>
      <c r="K96" s="1459" t="str">
        <f>IF(AND((H96&gt;23),(H96&lt;=(203))),"Warm","Cool")&amp;" "&amp;IF(IF(AND((H96&gt;23),(H96&lt;=(203))),"Warm","Cool")="Cool",IF((J96-I96)&gt;47.15,"여름","겨울"),IF((J96-I96)&gt;43.15,"봄","가을"))&amp;" "&amp;IF(IF(AND((H96&gt;23),(H96&lt;=(203))),"Warm","Cool")="Cool",IF(IF(IF(AND((H96&gt;23),(H96&lt;=(203))),"Warm","Cool")="Cool",IF((J96-I96)&gt;47.15,"여름","겨울"),IF((J96-I96)&gt;43.15,"봄","가을"))="여름",IF((J96-I96)&gt;60.8,"Light","Mute"),IF((J96-I96)&gt;23.58,"Bright","Deep")),IF(IF(IF(AND((H96&gt;23),(H96&lt;=(203))),"Warm","Cool")="Cool",IF((J96-I96)&gt;47.15,"여름","겨울"),IF((J96-I96)&gt;43.15,"봄","가을"))="봄",IF(I96&gt;23.8,"Bright","Light"),IF(I96&gt;54.65,"Deep","Mute")))</f>
        <v>Warm 가을 Mute</v>
      </c>
      <c r="L96" s="461">
        <f>J96-I96</f>
        <v>37.300000000000011</v>
      </c>
      <c r="N96" s="6">
        <f>E96-F96</f>
        <v>29</v>
      </c>
      <c r="O96" s="1172">
        <f>F96/E96</f>
        <v>0.83040935672514615</v>
      </c>
      <c r="P96" s="6">
        <f>E96-G96</f>
        <v>51</v>
      </c>
      <c r="Q96" s="1172">
        <f>G96/E96</f>
        <v>0.70175438596491224</v>
      </c>
      <c r="AA96" s="124">
        <v>26.666666666666668</v>
      </c>
      <c r="AB96" s="124">
        <v>9.9</v>
      </c>
      <c r="AC96" s="124">
        <v>71.399999999999991</v>
      </c>
      <c r="AD96" s="124" t="str">
        <f t="shared" si="3"/>
        <v>Warm 봄 Light</v>
      </c>
      <c r="AF96" s="206">
        <v>24.705882352941178</v>
      </c>
      <c r="AG96" s="206">
        <v>24.6</v>
      </c>
      <c r="AH96" s="206">
        <v>54.1</v>
      </c>
      <c r="AI96" s="206" t="str">
        <f t="shared" si="2"/>
        <v>Warm 가을 Mute</v>
      </c>
      <c r="AJ96" s="6" t="s">
        <v>368</v>
      </c>
    </row>
    <row r="97" spans="2:36" x14ac:dyDescent="0.4">
      <c r="B97" s="99" t="s">
        <v>255</v>
      </c>
      <c r="C97" s="99">
        <v>5.5</v>
      </c>
      <c r="D97" s="99">
        <v>3</v>
      </c>
      <c r="E97" s="290">
        <v>171</v>
      </c>
      <c r="F97" s="290">
        <v>142</v>
      </c>
      <c r="G97" s="290">
        <v>120</v>
      </c>
      <c r="H97" s="291">
        <f>IF(MAX(E97,F97,G97)=E97,60*(F97-G97)/(MAX(E97,F97,G97)-MIN(E97,F97,G97)),IF(MAX(E97,F97,G97)=F97,(120+(60*(G97-E97)/(MAX(E97,F97,G97)-MIN(E97,F97,G97)))),IF(MAX(E97,F97,G97)=G97,(240+(60*(E97-F97)/(MAX(E97,F97,G97)-MIN(E97,F97,G97)))),0)))</f>
        <v>25.882352941176471</v>
      </c>
      <c r="I97" s="291">
        <f>ROUND((MAX(E97/255, F97/255, G97/255) - MIN(E97/255, F97/255, G97/255))/MAX(E97/255, F97/255, G97/255),3)*100</f>
        <v>29.799999999999997</v>
      </c>
      <c r="J97" s="1304">
        <f>ROUND(MAX(E97/255, F97/255, G97/255),3)*100</f>
        <v>67.100000000000009</v>
      </c>
      <c r="K97" s="1459" t="str">
        <f>IF(AND((H97&gt;23),(H97&lt;=(203))),"Warm","Cool")&amp;" "&amp;IF(IF(AND((H97&gt;23),(H97&lt;=(203))),"Warm","Cool")="Cool",IF((J97-I97)&gt;47.15,"여름","겨울"),IF((J97-I97)&gt;43.15,"봄","가을"))&amp;" "&amp;IF(IF(AND((H97&gt;23),(H97&lt;=(203))),"Warm","Cool")="Cool",IF(IF(IF(AND((H97&gt;23),(H97&lt;=(203))),"Warm","Cool")="Cool",IF((J97-I97)&gt;47.15,"여름","겨울"),IF((J97-I97)&gt;43.15,"봄","가을"))="여름",IF((J97-I97)&gt;60.8,"Light","Mute"),IF((J97-I97)&gt;23.58,"Bright","Deep")),IF(IF(IF(AND((H97&gt;23),(H97&lt;=(203))),"Warm","Cool")="Cool",IF((J97-I97)&gt;47.15,"여름","겨울"),IF((J97-I97)&gt;43.15,"봄","가을"))="봄",IF(I97&gt;23.8,"Bright","Light"),IF(I97&gt;54.65,"Deep","Mute")))</f>
        <v>Warm 가을 Mute</v>
      </c>
      <c r="L97" s="461">
        <f>J97-I97</f>
        <v>37.300000000000011</v>
      </c>
      <c r="N97" s="6">
        <f>E97-F97</f>
        <v>29</v>
      </c>
      <c r="O97" s="1172">
        <f>F97/E97</f>
        <v>0.83040935672514615</v>
      </c>
      <c r="P97" s="6">
        <f>E97-G97</f>
        <v>51</v>
      </c>
      <c r="Q97" s="1172">
        <f>G97/E97</f>
        <v>0.70175438596491224</v>
      </c>
      <c r="AA97" s="286">
        <v>26.746987951807228</v>
      </c>
      <c r="AB97" s="286">
        <v>45.1</v>
      </c>
      <c r="AC97" s="286">
        <v>72.2</v>
      </c>
      <c r="AD97" s="286" t="str">
        <f t="shared" si="3"/>
        <v>Warm 가을 Deep</v>
      </c>
      <c r="AF97" s="206">
        <v>24.705882352941178</v>
      </c>
      <c r="AG97" s="206">
        <v>24.6</v>
      </c>
      <c r="AH97" s="206">
        <v>54.1</v>
      </c>
      <c r="AI97" s="206" t="str">
        <f t="shared" si="2"/>
        <v>Warm 가을 Mute</v>
      </c>
      <c r="AJ97" s="6" t="s">
        <v>368</v>
      </c>
    </row>
    <row r="98" spans="2:36" x14ac:dyDescent="0.4">
      <c r="B98" s="99" t="s">
        <v>255</v>
      </c>
      <c r="C98" s="99">
        <v>2.5</v>
      </c>
      <c r="D98" s="99">
        <v>8</v>
      </c>
      <c r="E98" s="266">
        <v>220</v>
      </c>
      <c r="F98" s="266">
        <v>195</v>
      </c>
      <c r="G98" s="266">
        <v>176</v>
      </c>
      <c r="H98" s="267">
        <f>IF(MAX(E98,F98,G98)=E98,60*(F98-G98)/(MAX(E98,F98,G98)-MIN(E98,F98,G98)),IF(MAX(E98,F98,G98)=F98,(120+(60*(G98-E98)/(MAX(E98,F98,G98)-MIN(E98,F98,G98)))),IF(MAX(E98,F98,G98)=G98,(240+(60*(E98-F98)/(MAX(E98,F98,G98)-MIN(E98,F98,G98)))),0)))</f>
        <v>25.90909090909091</v>
      </c>
      <c r="I98" s="267">
        <f>ROUND((MAX(E98/255, F98/255, G98/255) - MIN(E98/255, F98/255, G98/255))/MAX(E98/255, F98/255, G98/255),3)*100</f>
        <v>20</v>
      </c>
      <c r="J98" s="1305">
        <f>ROUND(MAX(E98/255, F98/255, G98/255),3)*100</f>
        <v>86.3</v>
      </c>
      <c r="K98" s="1460" t="str">
        <f>IF(AND((H98&gt;23),(H98&lt;=(203))),"Warm","Cool")&amp;" "&amp;IF(IF(AND((H98&gt;23),(H98&lt;=(203))),"Warm","Cool")="Cool",IF((J98-I98)&gt;47.15,"여름","겨울"),IF((J98-I98)&gt;43.15,"봄","가을"))&amp;" "&amp;IF(IF(AND((H98&gt;23),(H98&lt;=(203))),"Warm","Cool")="Cool",IF(IF(IF(AND((H98&gt;23),(H98&lt;=(203))),"Warm","Cool")="Cool",IF((J98-I98)&gt;47.15,"여름","겨울"),IF((J98-I98)&gt;43.15,"봄","가을"))="여름",IF((J98-I98)&gt;60.8,"Light","Mute"),IF((J98-I98)&gt;23.58,"Bright","Deep")),IF(IF(IF(AND((H98&gt;23),(H98&lt;=(203))),"Warm","Cool")="Cool",IF((J98-I98)&gt;47.15,"여름","겨울"),IF((J98-I98)&gt;43.15,"봄","가을"))="봄",IF(I98&gt;23.8,"Bright","Light"),IF(I98&gt;54.65,"Deep","Mute")))</f>
        <v>Warm 봄 Light</v>
      </c>
      <c r="L98" s="461">
        <f>J98-I98</f>
        <v>66.3</v>
      </c>
      <c r="N98" s="6">
        <f>E98-F98</f>
        <v>25</v>
      </c>
      <c r="O98" s="1172">
        <f>F98/E98</f>
        <v>0.88636363636363635</v>
      </c>
      <c r="P98" s="6">
        <f>E98-G98</f>
        <v>44</v>
      </c>
      <c r="Q98" s="1172">
        <f>G98/E98</f>
        <v>0.8</v>
      </c>
      <c r="AA98" s="294">
        <v>25.882352941176471</v>
      </c>
      <c r="AB98" s="294">
        <v>27.700000000000003</v>
      </c>
      <c r="AC98" s="294">
        <v>72.2</v>
      </c>
      <c r="AD98" s="294" t="str">
        <f t="shared" si="3"/>
        <v>Cool 겨울 Bright</v>
      </c>
      <c r="AF98" s="226">
        <v>24.878048780487806</v>
      </c>
      <c r="AG98" s="226">
        <v>29.099999999999998</v>
      </c>
      <c r="AH98" s="226">
        <v>55.300000000000004</v>
      </c>
      <c r="AI98" s="226" t="str">
        <f t="shared" si="2"/>
        <v>Warm 가을 Mute</v>
      </c>
      <c r="AJ98" s="6" t="s">
        <v>368</v>
      </c>
    </row>
    <row r="99" spans="2:36" x14ac:dyDescent="0.4">
      <c r="B99" s="99" t="s">
        <v>255</v>
      </c>
      <c r="C99" s="99">
        <v>8</v>
      </c>
      <c r="D99" s="99">
        <v>2.5</v>
      </c>
      <c r="E99" s="266">
        <v>220</v>
      </c>
      <c r="F99" s="266">
        <v>195</v>
      </c>
      <c r="G99" s="266">
        <v>176</v>
      </c>
      <c r="H99" s="267">
        <f>IF(MAX(E99,F99,G99)=E99,60*(F99-G99)/(MAX(E99,F99,G99)-MIN(E99,F99,G99)),IF(MAX(E99,F99,G99)=F99,(120+(60*(G99-E99)/(MAX(E99,F99,G99)-MIN(E99,F99,G99)))),IF(MAX(E99,F99,G99)=G99,(240+(60*(E99-F99)/(MAX(E99,F99,G99)-MIN(E99,F99,G99)))),0)))</f>
        <v>25.90909090909091</v>
      </c>
      <c r="I99" s="267">
        <f>ROUND((MAX(E99/255, F99/255, G99/255) - MIN(E99/255, F99/255, G99/255))/MAX(E99/255, F99/255, G99/255),3)*100</f>
        <v>20</v>
      </c>
      <c r="J99" s="1305">
        <f>ROUND(MAX(E99/255, F99/255, G99/255),3)*100</f>
        <v>86.3</v>
      </c>
      <c r="K99" s="1460" t="str">
        <f>IF(AND((H99&gt;23),(H99&lt;=(203))),"Warm","Cool")&amp;" "&amp;IF(IF(AND((H99&gt;23),(H99&lt;=(203))),"Warm","Cool")="Cool",IF((J99-I99)&gt;47.15,"여름","겨울"),IF((J99-I99)&gt;43.15,"봄","가을"))&amp;" "&amp;IF(IF(AND((H99&gt;23),(H99&lt;=(203))),"Warm","Cool")="Cool",IF(IF(IF(AND((H99&gt;23),(H99&lt;=(203))),"Warm","Cool")="Cool",IF((J99-I99)&gt;47.15,"여름","겨울"),IF((J99-I99)&gt;43.15,"봄","가을"))="여름",IF((J99-I99)&gt;60.8,"Light","Mute"),IF((J99-I99)&gt;23.58,"Bright","Deep")),IF(IF(IF(AND((H99&gt;23),(H99&lt;=(203))),"Warm","Cool")="Cool",IF((J99-I99)&gt;47.15,"여름","겨울"),IF((J99-I99)&gt;43.15,"봄","가을"))="봄",IF(I99&gt;23.8,"Bright","Light"),IF(I99&gt;54.65,"Deep","Mute")))</f>
        <v>Warm 봄 Light</v>
      </c>
      <c r="L99" s="461">
        <f>J99-I99</f>
        <v>66.3</v>
      </c>
      <c r="N99" s="6">
        <f>E99-F99</f>
        <v>25</v>
      </c>
      <c r="O99" s="1172">
        <f>F99/E99</f>
        <v>0.88636363636363635</v>
      </c>
      <c r="P99" s="6">
        <f>E99-G99</f>
        <v>44</v>
      </c>
      <c r="Q99" s="1172">
        <f>G99/E99</f>
        <v>0.8</v>
      </c>
      <c r="AA99" s="294">
        <v>25.882352941176471</v>
      </c>
      <c r="AB99" s="294">
        <v>27.700000000000003</v>
      </c>
      <c r="AC99" s="294">
        <v>72.2</v>
      </c>
      <c r="AD99" s="294" t="str">
        <f t="shared" si="3"/>
        <v>Cool 겨울 Bright</v>
      </c>
      <c r="AF99" s="226">
        <v>24.878048780487806</v>
      </c>
      <c r="AG99" s="226">
        <v>29.099999999999998</v>
      </c>
      <c r="AH99" s="226">
        <v>55.300000000000004</v>
      </c>
      <c r="AI99" s="226" t="str">
        <f t="shared" si="2"/>
        <v>Warm 가을 Mute</v>
      </c>
      <c r="AJ99" s="6" t="s">
        <v>368</v>
      </c>
    </row>
    <row r="100" spans="2:36" x14ac:dyDescent="0.4">
      <c r="B100" s="99" t="s">
        <v>255</v>
      </c>
      <c r="C100" s="99">
        <v>2.5</v>
      </c>
      <c r="D100" s="99">
        <v>7.5</v>
      </c>
      <c r="E100" s="263">
        <v>207</v>
      </c>
      <c r="F100" s="263">
        <v>182</v>
      </c>
      <c r="G100" s="263">
        <v>163</v>
      </c>
      <c r="H100" s="264">
        <f>IF(MAX(E100,F100,G100)=E100,60*(F100-G100)/(MAX(E100,F100,G100)-MIN(E100,F100,G100)),IF(MAX(E100,F100,G100)=F100,(120+(60*(G100-E100)/(MAX(E100,F100,G100)-MIN(E100,F100,G100)))),IF(MAX(E100,F100,G100)=G100,(240+(60*(E100-F100)/(MAX(E100,F100,G100)-MIN(E100,F100,G100)))),0)))</f>
        <v>25.90909090909091</v>
      </c>
      <c r="I100" s="264">
        <f>ROUND((MAX(E100/255, F100/255, G100/255) - MIN(E100/255, F100/255, G100/255))/MAX(E100/255, F100/255, G100/255),3)*100</f>
        <v>21.3</v>
      </c>
      <c r="J100" s="1306">
        <f>ROUND(MAX(E100/255, F100/255, G100/255),3)*100</f>
        <v>81.2</v>
      </c>
      <c r="K100" s="1461" t="str">
        <f>IF(AND((H100&gt;23),(H100&lt;=(203))),"Warm","Cool")&amp;" "&amp;IF(IF(AND((H100&gt;23),(H100&lt;=(203))),"Warm","Cool")="Cool",IF((J100-I100)&gt;47.15,"여름","겨울"),IF((J100-I100)&gt;43.15,"봄","가을"))&amp;" "&amp;IF(IF(AND((H100&gt;23),(H100&lt;=(203))),"Warm","Cool")="Cool",IF(IF(IF(AND((H100&gt;23),(H100&lt;=(203))),"Warm","Cool")="Cool",IF((J100-I100)&gt;47.15,"여름","겨울"),IF((J100-I100)&gt;43.15,"봄","가을"))="여름",IF((J100-I100)&gt;60.8,"Light","Mute"),IF((J100-I100)&gt;23.58,"Bright","Deep")),IF(IF(IF(AND((H100&gt;23),(H100&lt;=(203))),"Warm","Cool")="Cool",IF((J100-I100)&gt;47.15,"여름","겨울"),IF((J100-I100)&gt;43.15,"봄","가을"))="봄",IF(I100&gt;23.8,"Bright","Light"),IF(I100&gt;54.65,"Deep","Mute")))</f>
        <v>Warm 봄 Light</v>
      </c>
      <c r="L100" s="461">
        <f>J100-I100</f>
        <v>59.900000000000006</v>
      </c>
      <c r="N100" s="6">
        <f>E100-F100</f>
        <v>25</v>
      </c>
      <c r="O100" s="1172">
        <f>F100/E100</f>
        <v>0.87922705314009664</v>
      </c>
      <c r="P100" s="6">
        <f>E100-G100</f>
        <v>44</v>
      </c>
      <c r="Q100" s="1172">
        <f>G100/E100</f>
        <v>0.7874396135265701</v>
      </c>
      <c r="AA100" s="174">
        <v>26.666666666666668</v>
      </c>
      <c r="AB100" s="174">
        <v>14.499999999999998</v>
      </c>
      <c r="AC100" s="174">
        <v>72.899999999999991</v>
      </c>
      <c r="AD100" s="174" t="str">
        <f t="shared" si="3"/>
        <v>Warm 봄 Light</v>
      </c>
      <c r="AF100" s="162">
        <v>25.384615384615383</v>
      </c>
      <c r="AG100" s="162">
        <v>17.7</v>
      </c>
      <c r="AH100" s="162">
        <v>57.599999999999994</v>
      </c>
      <c r="AI100" s="162" t="str">
        <f t="shared" si="2"/>
        <v>Warm 가을 Mute</v>
      </c>
      <c r="AJ100" s="6" t="s">
        <v>368</v>
      </c>
    </row>
    <row r="101" spans="2:36" x14ac:dyDescent="0.4">
      <c r="B101" s="99" t="s">
        <v>255</v>
      </c>
      <c r="C101" s="99">
        <v>7</v>
      </c>
      <c r="D101" s="99">
        <v>2.5</v>
      </c>
      <c r="E101" s="263">
        <v>207</v>
      </c>
      <c r="F101" s="263">
        <v>182</v>
      </c>
      <c r="G101" s="263">
        <v>163</v>
      </c>
      <c r="H101" s="264">
        <f>IF(MAX(E101,F101,G101)=E101,60*(F101-G101)/(MAX(E101,F101,G101)-MIN(E101,F101,G101)),IF(MAX(E101,F101,G101)=F101,(120+(60*(G101-E101)/(MAX(E101,F101,G101)-MIN(E101,F101,G101)))),IF(MAX(E101,F101,G101)=G101,(240+(60*(E101-F101)/(MAX(E101,F101,G101)-MIN(E101,F101,G101)))),0)))</f>
        <v>25.90909090909091</v>
      </c>
      <c r="I101" s="264">
        <f>ROUND((MAX(E101/255, F101/255, G101/255) - MIN(E101/255, F101/255, G101/255))/MAX(E101/255, F101/255, G101/255),3)*100</f>
        <v>21.3</v>
      </c>
      <c r="J101" s="1306">
        <f>ROUND(MAX(E101/255, F101/255, G101/255),3)*100</f>
        <v>81.2</v>
      </c>
      <c r="K101" s="1461" t="str">
        <f>IF(AND((H101&gt;23),(H101&lt;=(203))),"Warm","Cool")&amp;" "&amp;IF(IF(AND((H101&gt;23),(H101&lt;=(203))),"Warm","Cool")="Cool",IF((J101-I101)&gt;47.15,"여름","겨울"),IF((J101-I101)&gt;43.15,"봄","가을"))&amp;" "&amp;IF(IF(AND((H101&gt;23),(H101&lt;=(203))),"Warm","Cool")="Cool",IF(IF(IF(AND((H101&gt;23),(H101&lt;=(203))),"Warm","Cool")="Cool",IF((J101-I101)&gt;47.15,"여름","겨울"),IF((J101-I101)&gt;43.15,"봄","가을"))="여름",IF((J101-I101)&gt;60.8,"Light","Mute"),IF((J101-I101)&gt;23.58,"Bright","Deep")),IF(IF(IF(AND((H101&gt;23),(H101&lt;=(203))),"Warm","Cool")="Cool",IF((J101-I101)&gt;47.15,"여름","겨울"),IF((J101-I101)&gt;43.15,"봄","가을"))="봄",IF(I101&gt;23.8,"Bright","Light"),IF(I101&gt;54.65,"Deep","Mute")))</f>
        <v>Warm 봄 Light</v>
      </c>
      <c r="L101" s="461">
        <f>J101-I101</f>
        <v>59.900000000000006</v>
      </c>
      <c r="N101" s="6">
        <f>E101-F101</f>
        <v>25</v>
      </c>
      <c r="O101" s="1172">
        <f>F101/E101</f>
        <v>0.87922705314009664</v>
      </c>
      <c r="P101" s="6">
        <f>E101-G101</f>
        <v>44</v>
      </c>
      <c r="Q101" s="1172">
        <f>G101/E101</f>
        <v>0.7874396135265701</v>
      </c>
      <c r="AA101" s="174">
        <v>26.666666666666668</v>
      </c>
      <c r="AB101" s="174">
        <v>14.499999999999998</v>
      </c>
      <c r="AC101" s="174">
        <v>72.899999999999991</v>
      </c>
      <c r="AD101" s="174" t="str">
        <f t="shared" si="3"/>
        <v>Warm 봄 Light</v>
      </c>
      <c r="AF101" s="162">
        <v>25.384615384615383</v>
      </c>
      <c r="AG101" s="162">
        <v>17.7</v>
      </c>
      <c r="AH101" s="162">
        <v>57.599999999999994</v>
      </c>
      <c r="AI101" s="162" t="str">
        <f t="shared" si="2"/>
        <v>Warm 가을 Mute</v>
      </c>
      <c r="AJ101" s="6" t="s">
        <v>368</v>
      </c>
    </row>
    <row r="102" spans="2:36" x14ac:dyDescent="0.4">
      <c r="B102" s="99" t="s">
        <v>255</v>
      </c>
      <c r="C102" s="99">
        <v>2.5</v>
      </c>
      <c r="D102" s="99">
        <v>7</v>
      </c>
      <c r="E102" s="259">
        <v>194</v>
      </c>
      <c r="F102" s="259">
        <v>169</v>
      </c>
      <c r="G102" s="259">
        <v>150</v>
      </c>
      <c r="H102" s="260">
        <f>IF(MAX(E102,F102,G102)=E102,60*(F102-G102)/(MAX(E102,F102,G102)-MIN(E102,F102,G102)),IF(MAX(E102,F102,G102)=F102,(120+(60*(G102-E102)/(MAX(E102,F102,G102)-MIN(E102,F102,G102)))),IF(MAX(E102,F102,G102)=G102,(240+(60*(E102-F102)/(MAX(E102,F102,G102)-MIN(E102,F102,G102)))),0)))</f>
        <v>25.90909090909091</v>
      </c>
      <c r="I102" s="260">
        <f>ROUND((MAX(E102/255, F102/255, G102/255) - MIN(E102/255, F102/255, G102/255))/MAX(E102/255, F102/255, G102/255),3)*100</f>
        <v>22.7</v>
      </c>
      <c r="J102" s="1307">
        <f>ROUND(MAX(E102/255, F102/255, G102/255),3)*100</f>
        <v>76.099999999999994</v>
      </c>
      <c r="K102" s="1462" t="str">
        <f>IF(AND((H102&gt;23),(H102&lt;=(203))),"Warm","Cool")&amp;" "&amp;IF(IF(AND((H102&gt;23),(H102&lt;=(203))),"Warm","Cool")="Cool",IF((J102-I102)&gt;47.15,"여름","겨울"),IF((J102-I102)&gt;43.15,"봄","가을"))&amp;" "&amp;IF(IF(AND((H102&gt;23),(H102&lt;=(203))),"Warm","Cool")="Cool",IF(IF(IF(AND((H102&gt;23),(H102&lt;=(203))),"Warm","Cool")="Cool",IF((J102-I102)&gt;47.15,"여름","겨울"),IF((J102-I102)&gt;43.15,"봄","가을"))="여름",IF((J102-I102)&gt;60.8,"Light","Mute"),IF((J102-I102)&gt;23.58,"Bright","Deep")),IF(IF(IF(AND((H102&gt;23),(H102&lt;=(203))),"Warm","Cool")="Cool",IF((J102-I102)&gt;47.15,"여름","겨울"),IF((J102-I102)&gt;43.15,"봄","가을"))="봄",IF(I102&gt;23.8,"Bright","Light"),IF(I102&gt;54.65,"Deep","Mute")))</f>
        <v>Warm 봄 Light</v>
      </c>
      <c r="L102" s="461">
        <f>J102-I102</f>
        <v>53.399999999999991</v>
      </c>
      <c r="N102" s="6">
        <f>E102-F102</f>
        <v>25</v>
      </c>
      <c r="O102" s="1172">
        <f>F102/E102</f>
        <v>0.87113402061855671</v>
      </c>
      <c r="P102" s="6">
        <f>E102-G102</f>
        <v>44</v>
      </c>
      <c r="Q102" s="1172">
        <f>G102/E102</f>
        <v>0.77319587628865982</v>
      </c>
      <c r="AA102" s="250">
        <v>27.032967032967033</v>
      </c>
      <c r="AB102" s="250">
        <v>48.699999999999996</v>
      </c>
      <c r="AC102" s="250">
        <v>73.3</v>
      </c>
      <c r="AD102" s="250" t="str">
        <f t="shared" si="3"/>
        <v>Warm 가을 Deep</v>
      </c>
      <c r="AF102" s="211">
        <v>24.705882352941178</v>
      </c>
      <c r="AG102" s="211">
        <v>22.5</v>
      </c>
      <c r="AH102" s="211">
        <v>59.199999999999996</v>
      </c>
      <c r="AI102" s="211" t="str">
        <f t="shared" si="2"/>
        <v>Warm 가을 Mute</v>
      </c>
      <c r="AJ102" s="6" t="s">
        <v>368</v>
      </c>
    </row>
    <row r="103" spans="2:36" x14ac:dyDescent="0.4">
      <c r="B103" s="99" t="s">
        <v>255</v>
      </c>
      <c r="C103" s="99">
        <v>6.5</v>
      </c>
      <c r="D103" s="99">
        <v>2.5</v>
      </c>
      <c r="E103" s="259">
        <v>194</v>
      </c>
      <c r="F103" s="259">
        <v>169</v>
      </c>
      <c r="G103" s="259">
        <v>150</v>
      </c>
      <c r="H103" s="260">
        <f>IF(MAX(E103,F103,G103)=E103,60*(F103-G103)/(MAX(E103,F103,G103)-MIN(E103,F103,G103)),IF(MAX(E103,F103,G103)=F103,(120+(60*(G103-E103)/(MAX(E103,F103,G103)-MIN(E103,F103,G103)))),IF(MAX(E103,F103,G103)=G103,(240+(60*(E103-F103)/(MAX(E103,F103,G103)-MIN(E103,F103,G103)))),0)))</f>
        <v>25.90909090909091</v>
      </c>
      <c r="I103" s="260">
        <f>ROUND((MAX(E103/255, F103/255, G103/255) - MIN(E103/255, F103/255, G103/255))/MAX(E103/255, F103/255, G103/255),3)*100</f>
        <v>22.7</v>
      </c>
      <c r="J103" s="1307">
        <f>ROUND(MAX(E103/255, F103/255, G103/255),3)*100</f>
        <v>76.099999999999994</v>
      </c>
      <c r="K103" s="1462" t="str">
        <f>IF(AND((H103&gt;23),(H103&lt;=(203))),"Warm","Cool")&amp;" "&amp;IF(IF(AND((H103&gt;23),(H103&lt;=(203))),"Warm","Cool")="Cool",IF((J103-I103)&gt;47.15,"여름","겨울"),IF((J103-I103)&gt;43.15,"봄","가을"))&amp;" "&amp;IF(IF(AND((H103&gt;23),(H103&lt;=(203))),"Warm","Cool")="Cool",IF(IF(IF(AND((H103&gt;23),(H103&lt;=(203))),"Warm","Cool")="Cool",IF((J103-I103)&gt;47.15,"여름","겨울"),IF((J103-I103)&gt;43.15,"봄","가을"))="여름",IF((J103-I103)&gt;60.8,"Light","Mute"),IF((J103-I103)&gt;23.58,"Bright","Deep")),IF(IF(IF(AND((H103&gt;23),(H103&lt;=(203))),"Warm","Cool")="Cool",IF((J103-I103)&gt;47.15,"여름","겨울"),IF((J103-I103)&gt;43.15,"봄","가을"))="봄",IF(I103&gt;23.8,"Bright","Light"),IF(I103&gt;54.65,"Deep","Mute")))</f>
        <v>Warm 봄 Light</v>
      </c>
      <c r="L103" s="461">
        <f>J103-I103</f>
        <v>53.399999999999991</v>
      </c>
      <c r="N103" s="6">
        <f>E103-F103</f>
        <v>25</v>
      </c>
      <c r="O103" s="1172">
        <f>F103/E103</f>
        <v>0.87113402061855671</v>
      </c>
      <c r="P103" s="6">
        <f>E103-G103</f>
        <v>44</v>
      </c>
      <c r="Q103" s="1172">
        <f>G103/E103</f>
        <v>0.77319587628865982</v>
      </c>
      <c r="AA103" s="327">
        <v>26</v>
      </c>
      <c r="AB103" s="327">
        <v>31.900000000000002</v>
      </c>
      <c r="AC103" s="327">
        <v>73.7</v>
      </c>
      <c r="AD103" s="327" t="str">
        <f t="shared" si="3"/>
        <v>Cool 겨울 Bright</v>
      </c>
      <c r="AF103" s="211">
        <v>24.705882352941178</v>
      </c>
      <c r="AG103" s="211">
        <v>22.5</v>
      </c>
      <c r="AH103" s="211">
        <v>59.199999999999996</v>
      </c>
      <c r="AI103" s="211" t="str">
        <f t="shared" si="2"/>
        <v>Warm 가을 Mute</v>
      </c>
      <c r="AJ103" s="6" t="s">
        <v>368</v>
      </c>
    </row>
    <row r="104" spans="2:36" x14ac:dyDescent="0.4">
      <c r="B104" s="99" t="s">
        <v>255</v>
      </c>
      <c r="C104" s="99">
        <v>2.5</v>
      </c>
      <c r="D104" s="99">
        <v>6.5</v>
      </c>
      <c r="E104" s="257">
        <v>181</v>
      </c>
      <c r="F104" s="257">
        <v>156</v>
      </c>
      <c r="G104" s="257">
        <v>137</v>
      </c>
      <c r="H104" s="258">
        <f>IF(MAX(E104,F104,G104)=E104,60*(F104-G104)/(MAX(E104,F104,G104)-MIN(E104,F104,G104)),IF(MAX(E104,F104,G104)=F104,(120+(60*(G104-E104)/(MAX(E104,F104,G104)-MIN(E104,F104,G104)))),IF(MAX(E104,F104,G104)=G104,(240+(60*(E104-F104)/(MAX(E104,F104,G104)-MIN(E104,F104,G104)))),0)))</f>
        <v>25.90909090909091</v>
      </c>
      <c r="I104" s="258">
        <f>ROUND((MAX(E104/255, F104/255, G104/255) - MIN(E104/255, F104/255, G104/255))/MAX(E104/255, F104/255, G104/255),3)*100</f>
        <v>24.3</v>
      </c>
      <c r="J104" s="1308">
        <f>ROUND(MAX(E104/255, F104/255, G104/255),3)*100</f>
        <v>71</v>
      </c>
      <c r="K104" s="1463" t="str">
        <f>IF(AND((H104&gt;23),(H104&lt;=(203))),"Warm","Cool")&amp;" "&amp;IF(IF(AND((H104&gt;23),(H104&lt;=(203))),"Warm","Cool")="Cool",IF((J104-I104)&gt;47.15,"여름","겨울"),IF((J104-I104)&gt;43.15,"봄","가을"))&amp;" "&amp;IF(IF(AND((H104&gt;23),(H104&lt;=(203))),"Warm","Cool")="Cool",IF(IF(IF(AND((H104&gt;23),(H104&lt;=(203))),"Warm","Cool")="Cool",IF((J104-I104)&gt;47.15,"여름","겨울"),IF((J104-I104)&gt;43.15,"봄","가을"))="여름",IF((J104-I104)&gt;60.8,"Light","Mute"),IF((J104-I104)&gt;23.58,"Bright","Deep")),IF(IF(IF(AND((H104&gt;23),(H104&lt;=(203))),"Warm","Cool")="Cool",IF((J104-I104)&gt;47.15,"여름","겨울"),IF((J104-I104)&gt;43.15,"봄","가을"))="봄",IF(I104&gt;23.8,"Bright","Light"),IF(I104&gt;54.65,"Deep","Mute")))</f>
        <v>Warm 봄 Bright</v>
      </c>
      <c r="L104" s="461">
        <f>J104-I104</f>
        <v>46.7</v>
      </c>
      <c r="N104" s="6">
        <f>E104-F104</f>
        <v>25</v>
      </c>
      <c r="O104" s="1172">
        <f>F104/E104</f>
        <v>0.86187845303867405</v>
      </c>
      <c r="P104" s="6">
        <f>E104-G104</f>
        <v>44</v>
      </c>
      <c r="Q104" s="1172">
        <f>G104/E104</f>
        <v>0.75690607734806625</v>
      </c>
      <c r="AA104" s="327">
        <v>26</v>
      </c>
      <c r="AB104" s="327">
        <v>31.900000000000002</v>
      </c>
      <c r="AC104" s="327">
        <v>73.7</v>
      </c>
      <c r="AD104" s="327" t="str">
        <f t="shared" si="3"/>
        <v>Cool 겨울 Bright</v>
      </c>
      <c r="AF104" s="253">
        <v>25.714285714285715</v>
      </c>
      <c r="AG104" s="253">
        <v>27.3</v>
      </c>
      <c r="AH104" s="253">
        <v>60.4</v>
      </c>
      <c r="AI104" s="253" t="str">
        <f t="shared" si="2"/>
        <v>Warm 가을 Mute</v>
      </c>
      <c r="AJ104" s="6" t="s">
        <v>368</v>
      </c>
    </row>
    <row r="105" spans="2:36" x14ac:dyDescent="0.4">
      <c r="B105" s="99" t="s">
        <v>255</v>
      </c>
      <c r="C105" s="99">
        <v>6</v>
      </c>
      <c r="D105" s="99">
        <v>2.5</v>
      </c>
      <c r="E105" s="257">
        <v>181</v>
      </c>
      <c r="F105" s="257">
        <v>156</v>
      </c>
      <c r="G105" s="257">
        <v>137</v>
      </c>
      <c r="H105" s="258">
        <f>IF(MAX(E105,F105,G105)=E105,60*(F105-G105)/(MAX(E105,F105,G105)-MIN(E105,F105,G105)),IF(MAX(E105,F105,G105)=F105,(120+(60*(G105-E105)/(MAX(E105,F105,G105)-MIN(E105,F105,G105)))),IF(MAX(E105,F105,G105)=G105,(240+(60*(E105-F105)/(MAX(E105,F105,G105)-MIN(E105,F105,G105)))),0)))</f>
        <v>25.90909090909091</v>
      </c>
      <c r="I105" s="258">
        <f>ROUND((MAX(E105/255, F105/255, G105/255) - MIN(E105/255, F105/255, G105/255))/MAX(E105/255, F105/255, G105/255),3)*100</f>
        <v>24.3</v>
      </c>
      <c r="J105" s="1308">
        <f>ROUND(MAX(E105/255, F105/255, G105/255),3)*100</f>
        <v>71</v>
      </c>
      <c r="K105" s="1463" t="str">
        <f>IF(AND((H105&gt;23),(H105&lt;=(203))),"Warm","Cool")&amp;" "&amp;IF(IF(AND((H105&gt;23),(H105&lt;=(203))),"Warm","Cool")="Cool",IF((J105-I105)&gt;47.15,"여름","겨울"),IF((J105-I105)&gt;43.15,"봄","가을"))&amp;" "&amp;IF(IF(AND((H105&gt;23),(H105&lt;=(203))),"Warm","Cool")="Cool",IF(IF(IF(AND((H105&gt;23),(H105&lt;=(203))),"Warm","Cool")="Cool",IF((J105-I105)&gt;47.15,"여름","겨울"),IF((J105-I105)&gt;43.15,"봄","가을"))="여름",IF((J105-I105)&gt;60.8,"Light","Mute"),IF((J105-I105)&gt;23.58,"Bright","Deep")),IF(IF(IF(AND((H105&gt;23),(H105&lt;=(203))),"Warm","Cool")="Cool",IF((J105-I105)&gt;47.15,"여름","겨울"),IF((J105-I105)&gt;43.15,"봄","가을"))="봄",IF(I105&gt;23.8,"Bright","Light"),IF(I105&gt;54.65,"Deep","Mute")))</f>
        <v>Warm 봄 Bright</v>
      </c>
      <c r="L105" s="461">
        <f>J105-I105</f>
        <v>46.7</v>
      </c>
      <c r="N105" s="6">
        <f>E105-F105</f>
        <v>25</v>
      </c>
      <c r="O105" s="1172">
        <f>F105/E105</f>
        <v>0.86187845303867405</v>
      </c>
      <c r="P105" s="6">
        <f>E105-G105</f>
        <v>44</v>
      </c>
      <c r="Q105" s="1172">
        <f>G105/E105</f>
        <v>0.75690607734806625</v>
      </c>
      <c r="AA105" s="225">
        <v>26.938775510204081</v>
      </c>
      <c r="AB105" s="225">
        <v>51.6</v>
      </c>
      <c r="AC105" s="225">
        <v>74.5</v>
      </c>
      <c r="AD105" s="225" t="str">
        <f t="shared" si="3"/>
        <v>Warm 가을 Deep</v>
      </c>
      <c r="AF105" s="253">
        <v>25.714285714285715</v>
      </c>
      <c r="AG105" s="253">
        <v>27.3</v>
      </c>
      <c r="AH105" s="253">
        <v>60.4</v>
      </c>
      <c r="AI105" s="253" t="str">
        <f t="shared" si="2"/>
        <v>Warm 가을 Mute</v>
      </c>
      <c r="AJ105" s="6" t="s">
        <v>368</v>
      </c>
    </row>
    <row r="106" spans="2:36" x14ac:dyDescent="0.4">
      <c r="B106" s="99" t="s">
        <v>255</v>
      </c>
      <c r="C106" s="99">
        <v>4</v>
      </c>
      <c r="D106" s="99">
        <v>6.5</v>
      </c>
      <c r="E106" s="352">
        <v>191</v>
      </c>
      <c r="F106" s="352">
        <v>153</v>
      </c>
      <c r="G106" s="352">
        <v>124</v>
      </c>
      <c r="H106" s="353">
        <f>IF(MAX(E106,F106,G106)=E106,60*(F106-G106)/(MAX(E106,F106,G106)-MIN(E106,F106,G106)),IF(MAX(E106,F106,G106)=F106,(120+(60*(G106-E106)/(MAX(E106,F106,G106)-MIN(E106,F106,G106)))),IF(MAX(E106,F106,G106)=G106,(240+(60*(E106-F106)/(MAX(E106,F106,G106)-MIN(E106,F106,G106)))),0)))</f>
        <v>25.970149253731343</v>
      </c>
      <c r="I106" s="353">
        <f>ROUND((MAX(E106/255, F106/255, G106/255) - MIN(E106/255, F106/255, G106/255))/MAX(E106/255, F106/255, G106/255),3)*100</f>
        <v>35.099999999999994</v>
      </c>
      <c r="J106" s="1309">
        <f>ROUND(MAX(E106/255, F106/255, G106/255),3)*100</f>
        <v>74.900000000000006</v>
      </c>
      <c r="K106" s="1464" t="str">
        <f>IF(AND((H106&gt;23),(H106&lt;=(203))),"Warm","Cool")&amp;" "&amp;IF(IF(AND((H106&gt;23),(H106&lt;=(203))),"Warm","Cool")="Cool",IF((J106-I106)&gt;47.15,"여름","겨울"),IF((J106-I106)&gt;43.15,"봄","가을"))&amp;" "&amp;IF(IF(AND((H106&gt;23),(H106&lt;=(203))),"Warm","Cool")="Cool",IF(IF(IF(AND((H106&gt;23),(H106&lt;=(203))),"Warm","Cool")="Cool",IF((J106-I106)&gt;47.15,"여름","겨울"),IF((J106-I106)&gt;43.15,"봄","가을"))="여름",IF((J106-I106)&gt;60.8,"Light","Mute"),IF((J106-I106)&gt;23.58,"Bright","Deep")),IF(IF(IF(AND((H106&gt;23),(H106&lt;=(203))),"Warm","Cool")="Cool",IF((J106-I106)&gt;47.15,"여름","겨울"),IF((J106-I106)&gt;43.15,"봄","가을"))="봄",IF(I106&gt;23.8,"Bright","Light"),IF(I106&gt;54.65,"Deep","Mute")))</f>
        <v>Warm 가을 Mute</v>
      </c>
      <c r="L106" s="461">
        <f>J106-I106</f>
        <v>39.800000000000011</v>
      </c>
      <c r="N106" s="6">
        <f>E106-F106</f>
        <v>38</v>
      </c>
      <c r="O106" s="1172">
        <f>F106/E106</f>
        <v>0.80104712041884818</v>
      </c>
      <c r="P106" s="6">
        <f>E106-G106</f>
        <v>67</v>
      </c>
      <c r="Q106" s="1172">
        <f>G106/E106</f>
        <v>0.64921465968586389</v>
      </c>
      <c r="AA106" s="220">
        <v>25.714285714285715</v>
      </c>
      <c r="AB106" s="220">
        <v>18.399999999999999</v>
      </c>
      <c r="AC106" s="220">
        <v>74.5</v>
      </c>
      <c r="AD106" s="220" t="str">
        <f t="shared" si="3"/>
        <v>Cool 여름 Mute</v>
      </c>
      <c r="AF106" s="283">
        <v>25.2</v>
      </c>
      <c r="AG106" s="283">
        <v>31.6</v>
      </c>
      <c r="AH106" s="283">
        <v>62</v>
      </c>
      <c r="AI106" s="283" t="str">
        <f t="shared" si="2"/>
        <v>Warm 가을 Mute</v>
      </c>
      <c r="AJ106" s="6" t="s">
        <v>368</v>
      </c>
    </row>
    <row r="107" spans="2:36" x14ac:dyDescent="0.4">
      <c r="B107" s="99" t="s">
        <v>255</v>
      </c>
      <c r="C107" s="99">
        <v>4</v>
      </c>
      <c r="D107" s="99">
        <v>6</v>
      </c>
      <c r="E107" s="351">
        <v>178</v>
      </c>
      <c r="F107" s="351">
        <v>140</v>
      </c>
      <c r="G107" s="351">
        <v>111</v>
      </c>
      <c r="H107" s="340">
        <f>IF(MAX(E107,F107,G107)=E107,60*(F107-G107)/(MAX(E107,F107,G107)-MIN(E107,F107,G107)),IF(MAX(E107,F107,G107)=F107,(120+(60*(G107-E107)/(MAX(E107,F107,G107)-MIN(E107,F107,G107)))),IF(MAX(E107,F107,G107)=G107,(240+(60*(E107-F107)/(MAX(E107,F107,G107)-MIN(E107,F107,G107)))),0)))</f>
        <v>25.970149253731343</v>
      </c>
      <c r="I107" s="340">
        <f>ROUND((MAX(E107/255, F107/255, G107/255) - MIN(E107/255, F107/255, G107/255))/MAX(E107/255, F107/255, G107/255),3)*100</f>
        <v>37.6</v>
      </c>
      <c r="J107" s="1310">
        <f>ROUND(MAX(E107/255, F107/255, G107/255),3)*100</f>
        <v>69.8</v>
      </c>
      <c r="K107" s="1465" t="str">
        <f>IF(AND((H107&gt;23),(H107&lt;=(203))),"Warm","Cool")&amp;" "&amp;IF(IF(AND((H107&gt;23),(H107&lt;=(203))),"Warm","Cool")="Cool",IF((J107-I107)&gt;47.15,"여름","겨울"),IF((J107-I107)&gt;43.15,"봄","가을"))&amp;" "&amp;IF(IF(AND((H107&gt;23),(H107&lt;=(203))),"Warm","Cool")="Cool",IF(IF(IF(AND((H107&gt;23),(H107&lt;=(203))),"Warm","Cool")="Cool",IF((J107-I107)&gt;47.15,"여름","겨울"),IF((J107-I107)&gt;43.15,"봄","가을"))="여름",IF((J107-I107)&gt;60.8,"Light","Mute"),IF((J107-I107)&gt;23.58,"Bright","Deep")),IF(IF(IF(AND((H107&gt;23),(H107&lt;=(203))),"Warm","Cool")="Cool",IF((J107-I107)&gt;47.15,"여름","겨울"),IF((J107-I107)&gt;43.15,"봄","가을"))="봄",IF(I107&gt;23.8,"Bright","Light"),IF(I107&gt;54.65,"Deep","Mute")))</f>
        <v>Warm 가을 Mute</v>
      </c>
      <c r="L107" s="461">
        <f>J107-I107</f>
        <v>32.199999999999996</v>
      </c>
      <c r="N107" s="6">
        <f>E107-F107</f>
        <v>38</v>
      </c>
      <c r="O107" s="1172">
        <f>F107/E107</f>
        <v>0.7865168539325843</v>
      </c>
      <c r="P107" s="6">
        <f>E107-G107</f>
        <v>67</v>
      </c>
      <c r="Q107" s="1172">
        <f>G107/E107</f>
        <v>0.6235955056179775</v>
      </c>
      <c r="AA107" s="220">
        <v>25.714285714285715</v>
      </c>
      <c r="AB107" s="220">
        <v>18.399999999999999</v>
      </c>
      <c r="AC107" s="220">
        <v>74.5</v>
      </c>
      <c r="AD107" s="220" t="str">
        <f t="shared" si="3"/>
        <v>Cool 여름 Mute</v>
      </c>
      <c r="AF107" s="283">
        <v>25.2</v>
      </c>
      <c r="AG107" s="283">
        <v>31.6</v>
      </c>
      <c r="AH107" s="283">
        <v>62</v>
      </c>
      <c r="AI107" s="283" t="str">
        <f t="shared" si="2"/>
        <v>Warm 가을 Mute</v>
      </c>
      <c r="AJ107" s="6" t="s">
        <v>368</v>
      </c>
    </row>
    <row r="108" spans="2:36" x14ac:dyDescent="0.4">
      <c r="B108" s="99" t="s">
        <v>255</v>
      </c>
      <c r="C108" s="99">
        <v>3.5</v>
      </c>
      <c r="D108" s="99">
        <v>7</v>
      </c>
      <c r="E108" s="328">
        <v>201</v>
      </c>
      <c r="F108" s="328">
        <v>167</v>
      </c>
      <c r="G108" s="328">
        <v>141</v>
      </c>
      <c r="H108" s="329">
        <f>IF(MAX(E108,F108,G108)=E108,60*(F108-G108)/(MAX(E108,F108,G108)-MIN(E108,F108,G108)),IF(MAX(E108,F108,G108)=F108,(120+(60*(G108-E108)/(MAX(E108,F108,G108)-MIN(E108,F108,G108)))),IF(MAX(E108,F108,G108)=G108,(240+(60*(E108-F108)/(MAX(E108,F108,G108)-MIN(E108,F108,G108)))),0)))</f>
        <v>26</v>
      </c>
      <c r="I108" s="329">
        <f>ROUND((MAX(E108/255, F108/255, G108/255) - MIN(E108/255, F108/255, G108/255))/MAX(E108/255, F108/255, G108/255),3)*100</f>
        <v>29.9</v>
      </c>
      <c r="J108" s="1311">
        <f>ROUND(MAX(E108/255, F108/255, G108/255),3)*100</f>
        <v>78.8</v>
      </c>
      <c r="K108" s="1466" t="str">
        <f>IF(AND((H108&gt;23),(H108&lt;=(203))),"Warm","Cool")&amp;" "&amp;IF(IF(AND((H108&gt;23),(H108&lt;=(203))),"Warm","Cool")="Cool",IF((J108-I108)&gt;47.15,"여름","겨울"),IF((J108-I108)&gt;43.15,"봄","가을"))&amp;" "&amp;IF(IF(AND((H108&gt;23),(H108&lt;=(203))),"Warm","Cool")="Cool",IF(IF(IF(AND((H108&gt;23),(H108&lt;=(203))),"Warm","Cool")="Cool",IF((J108-I108)&gt;47.15,"여름","겨울"),IF((J108-I108)&gt;43.15,"봄","가을"))="여름",IF((J108-I108)&gt;60.8,"Light","Mute"),IF((J108-I108)&gt;23.58,"Bright","Deep")),IF(IF(IF(AND((H108&gt;23),(H108&lt;=(203))),"Warm","Cool")="Cool",IF((J108-I108)&gt;47.15,"여름","겨울"),IF((J108-I108)&gt;43.15,"봄","가을"))="봄",IF(I108&gt;23.8,"Bright","Light"),IF(I108&gt;54.65,"Deep","Mute")))</f>
        <v>Warm 봄 Bright</v>
      </c>
      <c r="L108" s="461">
        <f>J108-I108</f>
        <v>48.9</v>
      </c>
      <c r="N108" s="6">
        <f>E108-F108</f>
        <v>34</v>
      </c>
      <c r="O108" s="1172">
        <f>F108/E108</f>
        <v>0.8308457711442786</v>
      </c>
      <c r="P108" s="6">
        <f>E108-G108</f>
        <v>60</v>
      </c>
      <c r="Q108" s="1172">
        <f>G108/E108</f>
        <v>0.70149253731343286</v>
      </c>
      <c r="AA108" s="353">
        <v>25.970149253731343</v>
      </c>
      <c r="AB108" s="353">
        <v>35.099999999999994</v>
      </c>
      <c r="AC108" s="353">
        <v>74.900000000000006</v>
      </c>
      <c r="AD108" s="353" t="str">
        <f t="shared" si="3"/>
        <v>Cool 겨울 Bright</v>
      </c>
      <c r="AF108" s="256">
        <v>25.11627906976744</v>
      </c>
      <c r="AG108" s="256">
        <v>25.6</v>
      </c>
      <c r="AH108" s="256">
        <v>65.900000000000006</v>
      </c>
      <c r="AI108" s="256" t="str">
        <f t="shared" si="2"/>
        <v>Warm 가을 Mute</v>
      </c>
      <c r="AJ108" s="6" t="s">
        <v>368</v>
      </c>
    </row>
    <row r="109" spans="2:36" x14ac:dyDescent="0.4">
      <c r="B109" s="99" t="s">
        <v>255</v>
      </c>
      <c r="C109" s="99">
        <v>6.5</v>
      </c>
      <c r="D109" s="99">
        <v>3.5</v>
      </c>
      <c r="E109" s="328">
        <v>201</v>
      </c>
      <c r="F109" s="328">
        <v>167</v>
      </c>
      <c r="G109" s="328">
        <v>141</v>
      </c>
      <c r="H109" s="329">
        <f>IF(MAX(E109,F109,G109)=E109,60*(F109-G109)/(MAX(E109,F109,G109)-MIN(E109,F109,G109)),IF(MAX(E109,F109,G109)=F109,(120+(60*(G109-E109)/(MAX(E109,F109,G109)-MIN(E109,F109,G109)))),IF(MAX(E109,F109,G109)=G109,(240+(60*(E109-F109)/(MAX(E109,F109,G109)-MIN(E109,F109,G109)))),0)))</f>
        <v>26</v>
      </c>
      <c r="I109" s="329">
        <f>ROUND((MAX(E109/255, F109/255, G109/255) - MIN(E109/255, F109/255, G109/255))/MAX(E109/255, F109/255, G109/255),3)*100</f>
        <v>29.9</v>
      </c>
      <c r="J109" s="1311">
        <f>ROUND(MAX(E109/255, F109/255, G109/255),3)*100</f>
        <v>78.8</v>
      </c>
      <c r="K109" s="1466" t="str">
        <f>IF(AND((H109&gt;23),(H109&lt;=(203))),"Warm","Cool")&amp;" "&amp;IF(IF(AND((H109&gt;23),(H109&lt;=(203))),"Warm","Cool")="Cool",IF((J109-I109)&gt;47.15,"여름","겨울"),IF((J109-I109)&gt;43.15,"봄","가을"))&amp;" "&amp;IF(IF(AND((H109&gt;23),(H109&lt;=(203))),"Warm","Cool")="Cool",IF(IF(IF(AND((H109&gt;23),(H109&lt;=(203))),"Warm","Cool")="Cool",IF((J109-I109)&gt;47.15,"여름","겨울"),IF((J109-I109)&gt;43.15,"봄","가을"))="여름",IF((J109-I109)&gt;60.8,"Light","Mute"),IF((J109-I109)&gt;23.58,"Bright","Deep")),IF(IF(IF(AND((H109&gt;23),(H109&lt;=(203))),"Warm","Cool")="Cool",IF((J109-I109)&gt;47.15,"여름","겨울"),IF((J109-I109)&gt;43.15,"봄","가을"))="봄",IF(I109&gt;23.8,"Bright","Light"),IF(I109&gt;54.65,"Deep","Mute")))</f>
        <v>Warm 봄 Bright</v>
      </c>
      <c r="L109" s="461">
        <f>J109-I109</f>
        <v>48.9</v>
      </c>
      <c r="N109" s="6">
        <f>E109-F109</f>
        <v>34</v>
      </c>
      <c r="O109" s="1172">
        <f>F109/E109</f>
        <v>0.8308457711442786</v>
      </c>
      <c r="P109" s="6">
        <f>E109-G109</f>
        <v>60</v>
      </c>
      <c r="Q109" s="1172">
        <f>G109/E109</f>
        <v>0.70149253731343286</v>
      </c>
      <c r="AA109" s="184">
        <v>27.476635514018692</v>
      </c>
      <c r="AB109" s="184">
        <v>55.400000000000006</v>
      </c>
      <c r="AC109" s="184">
        <v>75.7</v>
      </c>
      <c r="AD109" s="184" t="str">
        <f t="shared" si="3"/>
        <v>Warm 가을 Deep</v>
      </c>
      <c r="AF109" s="256">
        <v>25.11627906976744</v>
      </c>
      <c r="AG109" s="256">
        <v>25.6</v>
      </c>
      <c r="AH109" s="256">
        <v>65.900000000000006</v>
      </c>
      <c r="AI109" s="256" t="str">
        <f t="shared" si="2"/>
        <v>Warm 가을 Mute</v>
      </c>
      <c r="AJ109" s="6" t="s">
        <v>368</v>
      </c>
    </row>
    <row r="110" spans="2:36" x14ac:dyDescent="0.4">
      <c r="B110" s="99" t="s">
        <v>255</v>
      </c>
      <c r="C110" s="99">
        <v>3.5</v>
      </c>
      <c r="D110" s="99">
        <v>6.5</v>
      </c>
      <c r="E110" s="326">
        <v>188</v>
      </c>
      <c r="F110" s="326">
        <v>154</v>
      </c>
      <c r="G110" s="326">
        <v>128</v>
      </c>
      <c r="H110" s="327">
        <f>IF(MAX(E110,F110,G110)=E110,60*(F110-G110)/(MAX(E110,F110,G110)-MIN(E110,F110,G110)),IF(MAX(E110,F110,G110)=F110,(120+(60*(G110-E110)/(MAX(E110,F110,G110)-MIN(E110,F110,G110)))),IF(MAX(E110,F110,G110)=G110,(240+(60*(E110-F110)/(MAX(E110,F110,G110)-MIN(E110,F110,G110)))),0)))</f>
        <v>26</v>
      </c>
      <c r="I110" s="327">
        <f>ROUND((MAX(E110/255, F110/255, G110/255) - MIN(E110/255, F110/255, G110/255))/MAX(E110/255, F110/255, G110/255),3)*100</f>
        <v>31.900000000000002</v>
      </c>
      <c r="J110" s="1312">
        <f>ROUND(MAX(E110/255, F110/255, G110/255),3)*100</f>
        <v>73.7</v>
      </c>
      <c r="K110" s="1467" t="str">
        <f>IF(AND((H110&gt;23),(H110&lt;=(203))),"Warm","Cool")&amp;" "&amp;IF(IF(AND((H110&gt;23),(H110&lt;=(203))),"Warm","Cool")="Cool",IF((J110-I110)&gt;47.15,"여름","겨울"),IF((J110-I110)&gt;43.15,"봄","가을"))&amp;" "&amp;IF(IF(AND((H110&gt;23),(H110&lt;=(203))),"Warm","Cool")="Cool",IF(IF(IF(AND((H110&gt;23),(H110&lt;=(203))),"Warm","Cool")="Cool",IF((J110-I110)&gt;47.15,"여름","겨울"),IF((J110-I110)&gt;43.15,"봄","가을"))="여름",IF((J110-I110)&gt;60.8,"Light","Mute"),IF((J110-I110)&gt;23.58,"Bright","Deep")),IF(IF(IF(AND((H110&gt;23),(H110&lt;=(203))),"Warm","Cool")="Cool",IF((J110-I110)&gt;47.15,"여름","겨울"),IF((J110-I110)&gt;43.15,"봄","가을"))="봄",IF(I110&gt;23.8,"Bright","Light"),IF(I110&gt;54.65,"Deep","Mute")))</f>
        <v>Warm 가을 Mute</v>
      </c>
      <c r="L110" s="461">
        <f>J110-I110</f>
        <v>41.8</v>
      </c>
      <c r="N110" s="6">
        <f>E110-F110</f>
        <v>34</v>
      </c>
      <c r="O110" s="1172">
        <f>F110/E110</f>
        <v>0.81914893617021278</v>
      </c>
      <c r="P110" s="6">
        <f>E110-G110</f>
        <v>60</v>
      </c>
      <c r="Q110" s="1172">
        <f>G110/E110</f>
        <v>0.68085106382978722</v>
      </c>
      <c r="AA110" s="332">
        <v>26.4</v>
      </c>
      <c r="AB110" s="332">
        <v>38.700000000000003</v>
      </c>
      <c r="AC110" s="332">
        <v>76.099999999999994</v>
      </c>
      <c r="AD110" s="332" t="str">
        <f t="shared" si="3"/>
        <v>Warm 가을 Deep</v>
      </c>
      <c r="AF110" s="291">
        <v>25.882352941176471</v>
      </c>
      <c r="AG110" s="291">
        <v>29.799999999999997</v>
      </c>
      <c r="AH110" s="291">
        <v>67.100000000000009</v>
      </c>
      <c r="AI110" s="291" t="str">
        <f t="shared" si="2"/>
        <v>Warm 가을 Mute</v>
      </c>
      <c r="AJ110" s="6" t="s">
        <v>368</v>
      </c>
    </row>
    <row r="111" spans="2:36" x14ac:dyDescent="0.4">
      <c r="B111" s="99" t="s">
        <v>255</v>
      </c>
      <c r="C111" s="99">
        <v>6</v>
      </c>
      <c r="D111" s="99">
        <v>3.5</v>
      </c>
      <c r="E111" s="326">
        <v>188</v>
      </c>
      <c r="F111" s="326">
        <v>154</v>
      </c>
      <c r="G111" s="326">
        <v>128</v>
      </c>
      <c r="H111" s="327">
        <f>IF(MAX(E111,F111,G111)=E111,60*(F111-G111)/(MAX(E111,F111,G111)-MIN(E111,F111,G111)),IF(MAX(E111,F111,G111)=F111,(120+(60*(G111-E111)/(MAX(E111,F111,G111)-MIN(E111,F111,G111)))),IF(MAX(E111,F111,G111)=G111,(240+(60*(E111-F111)/(MAX(E111,F111,G111)-MIN(E111,F111,G111)))),0)))</f>
        <v>26</v>
      </c>
      <c r="I111" s="327">
        <f>ROUND((MAX(E111/255, F111/255, G111/255) - MIN(E111/255, F111/255, G111/255))/MAX(E111/255, F111/255, G111/255),3)*100</f>
        <v>31.900000000000002</v>
      </c>
      <c r="J111" s="1312">
        <f>ROUND(MAX(E111/255, F111/255, G111/255),3)*100</f>
        <v>73.7</v>
      </c>
      <c r="K111" s="1467" t="str">
        <f>IF(AND((H111&gt;23),(H111&lt;=(203))),"Warm","Cool")&amp;" "&amp;IF(IF(AND((H111&gt;23),(H111&lt;=(203))),"Warm","Cool")="Cool",IF((J111-I111)&gt;47.15,"여름","겨울"),IF((J111-I111)&gt;43.15,"봄","가을"))&amp;" "&amp;IF(IF(AND((H111&gt;23),(H111&lt;=(203))),"Warm","Cool")="Cool",IF(IF(IF(AND((H111&gt;23),(H111&lt;=(203))),"Warm","Cool")="Cool",IF((J111-I111)&gt;47.15,"여름","겨울"),IF((J111-I111)&gt;43.15,"봄","가을"))="여름",IF((J111-I111)&gt;60.8,"Light","Mute"),IF((J111-I111)&gt;23.58,"Bright","Deep")),IF(IF(IF(AND((H111&gt;23),(H111&lt;=(203))),"Warm","Cool")="Cool",IF((J111-I111)&gt;47.15,"여름","겨울"),IF((J111-I111)&gt;43.15,"봄","가을"))="봄",IF(I111&gt;23.8,"Bright","Light"),IF(I111&gt;54.65,"Deep","Mute")))</f>
        <v>Warm 가을 Mute</v>
      </c>
      <c r="L111" s="461">
        <f>J111-I111</f>
        <v>41.8</v>
      </c>
      <c r="N111" s="6">
        <f>E111-F111</f>
        <v>34</v>
      </c>
      <c r="O111" s="1172">
        <f>F111/E111</f>
        <v>0.81914893617021278</v>
      </c>
      <c r="P111" s="6">
        <f>E111-G111</f>
        <v>60</v>
      </c>
      <c r="Q111" s="1172">
        <f>G111/E111</f>
        <v>0.68085106382978722</v>
      </c>
      <c r="AA111" s="260">
        <v>25.90909090909091</v>
      </c>
      <c r="AB111" s="260">
        <v>22.7</v>
      </c>
      <c r="AC111" s="260">
        <v>76.099999999999994</v>
      </c>
      <c r="AD111" s="260" t="str">
        <f t="shared" si="3"/>
        <v>Cool 여름 Mute</v>
      </c>
      <c r="AF111" s="291">
        <v>25.882352941176471</v>
      </c>
      <c r="AG111" s="291">
        <v>29.799999999999997</v>
      </c>
      <c r="AH111" s="291">
        <v>67.100000000000009</v>
      </c>
      <c r="AI111" s="291" t="str">
        <f t="shared" si="2"/>
        <v>Warm 가을 Mute</v>
      </c>
      <c r="AJ111" s="6" t="s">
        <v>368</v>
      </c>
    </row>
    <row r="112" spans="2:36" x14ac:dyDescent="0.4">
      <c r="B112" s="99" t="s">
        <v>255</v>
      </c>
      <c r="C112" s="99">
        <v>3</v>
      </c>
      <c r="D112" s="99">
        <v>8</v>
      </c>
      <c r="E112" s="301">
        <v>224</v>
      </c>
      <c r="F112" s="301">
        <v>194</v>
      </c>
      <c r="G112" s="301">
        <v>171</v>
      </c>
      <c r="H112" s="302">
        <f>IF(MAX(E112,F112,G112)=E112,60*(F112-G112)/(MAX(E112,F112,G112)-MIN(E112,F112,G112)),IF(MAX(E112,F112,G112)=F112,(120+(60*(G112-E112)/(MAX(E112,F112,G112)-MIN(E112,F112,G112)))),IF(MAX(E112,F112,G112)=G112,(240+(60*(E112-F112)/(MAX(E112,F112,G112)-MIN(E112,F112,G112)))),0)))</f>
        <v>26.037735849056602</v>
      </c>
      <c r="I112" s="302">
        <f>ROUND((MAX(E112/255, F112/255, G112/255) - MIN(E112/255, F112/255, G112/255))/MAX(E112/255, F112/255, G112/255),3)*100</f>
        <v>23.7</v>
      </c>
      <c r="J112" s="1313">
        <f>ROUND(MAX(E112/255, F112/255, G112/255),3)*100</f>
        <v>87.8</v>
      </c>
      <c r="K112" s="1468" t="str">
        <f>IF(AND((H112&gt;23),(H112&lt;=(203))),"Warm","Cool")&amp;" "&amp;IF(IF(AND((H112&gt;23),(H112&lt;=(203))),"Warm","Cool")="Cool",IF((J112-I112)&gt;47.15,"여름","겨울"),IF((J112-I112)&gt;43.15,"봄","가을"))&amp;" "&amp;IF(IF(AND((H112&gt;23),(H112&lt;=(203))),"Warm","Cool")="Cool",IF(IF(IF(AND((H112&gt;23),(H112&lt;=(203))),"Warm","Cool")="Cool",IF((J112-I112)&gt;47.15,"여름","겨울"),IF((J112-I112)&gt;43.15,"봄","가을"))="여름",IF((J112-I112)&gt;60.8,"Light","Mute"),IF((J112-I112)&gt;23.58,"Bright","Deep")),IF(IF(IF(AND((H112&gt;23),(H112&lt;=(203))),"Warm","Cool")="Cool",IF((J112-I112)&gt;47.15,"여름","겨울"),IF((J112-I112)&gt;43.15,"봄","가을"))="봄",IF(I112&gt;23.8,"Bright","Light"),IF(I112&gt;54.65,"Deep","Mute")))</f>
        <v>Warm 봄 Light</v>
      </c>
      <c r="L112" s="461">
        <f>J112-I112</f>
        <v>64.099999999999994</v>
      </c>
      <c r="N112" s="6">
        <f>E112-F112</f>
        <v>30</v>
      </c>
      <c r="O112" s="1172">
        <f>F112/E112</f>
        <v>0.8660714285714286</v>
      </c>
      <c r="P112" s="6">
        <f>E112-G112</f>
        <v>53</v>
      </c>
      <c r="Q112" s="1172">
        <f>G112/E112</f>
        <v>0.7633928571428571</v>
      </c>
      <c r="AA112" s="260">
        <v>25.90909090909091</v>
      </c>
      <c r="AB112" s="260">
        <v>22.7</v>
      </c>
      <c r="AC112" s="260">
        <v>76.099999999999994</v>
      </c>
      <c r="AD112" s="260" t="str">
        <f t="shared" si="3"/>
        <v>Cool 여름 Mute</v>
      </c>
      <c r="AF112" s="327">
        <v>26</v>
      </c>
      <c r="AG112" s="327">
        <v>31.900000000000002</v>
      </c>
      <c r="AH112" s="327">
        <v>73.7</v>
      </c>
      <c r="AI112" s="327" t="str">
        <f t="shared" si="2"/>
        <v>Warm 가을 Mute</v>
      </c>
      <c r="AJ112" s="6" t="s">
        <v>368</v>
      </c>
    </row>
    <row r="113" spans="2:36" x14ac:dyDescent="0.4">
      <c r="B113" s="99" t="s">
        <v>255</v>
      </c>
      <c r="C113" s="99">
        <v>8</v>
      </c>
      <c r="D113" s="99">
        <v>3</v>
      </c>
      <c r="E113" s="301">
        <v>224</v>
      </c>
      <c r="F113" s="301">
        <v>194</v>
      </c>
      <c r="G113" s="301">
        <v>171</v>
      </c>
      <c r="H113" s="302">
        <f>IF(MAX(E113,F113,G113)=E113,60*(F113-G113)/(MAX(E113,F113,G113)-MIN(E113,F113,G113)),IF(MAX(E113,F113,G113)=F113,(120+(60*(G113-E113)/(MAX(E113,F113,G113)-MIN(E113,F113,G113)))),IF(MAX(E113,F113,G113)=G113,(240+(60*(E113-F113)/(MAX(E113,F113,G113)-MIN(E113,F113,G113)))),0)))</f>
        <v>26.037735849056602</v>
      </c>
      <c r="I113" s="302">
        <f>ROUND((MAX(E113/255, F113/255, G113/255) - MIN(E113/255, F113/255, G113/255))/MAX(E113/255, F113/255, G113/255),3)*100</f>
        <v>23.7</v>
      </c>
      <c r="J113" s="1313">
        <f>ROUND(MAX(E113/255, F113/255, G113/255),3)*100</f>
        <v>87.8</v>
      </c>
      <c r="K113" s="1468" t="str">
        <f>IF(AND((H113&gt;23),(H113&lt;=(203))),"Warm","Cool")&amp;" "&amp;IF(IF(AND((H113&gt;23),(H113&lt;=(203))),"Warm","Cool")="Cool",IF((J113-I113)&gt;47.15,"여름","겨울"),IF((J113-I113)&gt;43.15,"봄","가을"))&amp;" "&amp;IF(IF(AND((H113&gt;23),(H113&lt;=(203))),"Warm","Cool")="Cool",IF(IF(IF(AND((H113&gt;23),(H113&lt;=(203))),"Warm","Cool")="Cool",IF((J113-I113)&gt;47.15,"여름","겨울"),IF((J113-I113)&gt;43.15,"봄","가을"))="여름",IF((J113-I113)&gt;60.8,"Light","Mute"),IF((J113-I113)&gt;23.58,"Bright","Deep")),IF(IF(IF(AND((H113&gt;23),(H113&lt;=(203))),"Warm","Cool")="Cool",IF((J113-I113)&gt;47.15,"여름","겨울"),IF((J113-I113)&gt;43.15,"봄","가을"))="봄",IF(I113&gt;23.8,"Bright","Light"),IF(I113&gt;54.65,"Deep","Mute")))</f>
        <v>Warm 봄 Light</v>
      </c>
      <c r="L113" s="461">
        <f>J113-I113</f>
        <v>64.099999999999994</v>
      </c>
      <c r="N113" s="6">
        <f>E113-F113</f>
        <v>30</v>
      </c>
      <c r="O113" s="1172">
        <f>F113/E113</f>
        <v>0.8660714285714286</v>
      </c>
      <c r="P113" s="6">
        <f>E113-G113</f>
        <v>53</v>
      </c>
      <c r="Q113" s="1172">
        <f>G113/E113</f>
        <v>0.7633928571428571</v>
      </c>
      <c r="AA113" s="167">
        <v>27.894736842105264</v>
      </c>
      <c r="AB113" s="167">
        <v>58.5</v>
      </c>
      <c r="AC113" s="167">
        <v>76.5</v>
      </c>
      <c r="AD113" s="167" t="str">
        <f t="shared" si="3"/>
        <v>Warm 가을 Deep</v>
      </c>
      <c r="AF113" s="327">
        <v>26</v>
      </c>
      <c r="AG113" s="327">
        <v>31.900000000000002</v>
      </c>
      <c r="AH113" s="327">
        <v>73.7</v>
      </c>
      <c r="AI113" s="327" t="str">
        <f t="shared" si="2"/>
        <v>Warm 가을 Mute</v>
      </c>
      <c r="AJ113" s="6" t="s">
        <v>368</v>
      </c>
    </row>
    <row r="114" spans="2:36" x14ac:dyDescent="0.4">
      <c r="B114" s="99" t="s">
        <v>255</v>
      </c>
      <c r="C114" s="99">
        <v>3</v>
      </c>
      <c r="D114" s="99">
        <v>7.5</v>
      </c>
      <c r="E114" s="299">
        <v>211</v>
      </c>
      <c r="F114" s="299">
        <v>181</v>
      </c>
      <c r="G114" s="299">
        <v>158</v>
      </c>
      <c r="H114" s="300">
        <f>IF(MAX(E114,F114,G114)=E114,60*(F114-G114)/(MAX(E114,F114,G114)-MIN(E114,F114,G114)),IF(MAX(E114,F114,G114)=F114,(120+(60*(G114-E114)/(MAX(E114,F114,G114)-MIN(E114,F114,G114)))),IF(MAX(E114,F114,G114)=G114,(240+(60*(E114-F114)/(MAX(E114,F114,G114)-MIN(E114,F114,G114)))),0)))</f>
        <v>26.037735849056602</v>
      </c>
      <c r="I114" s="300">
        <f>ROUND((MAX(E114/255, F114/255, G114/255) - MIN(E114/255, F114/255, G114/255))/MAX(E114/255, F114/255, G114/255),3)*100</f>
        <v>25.1</v>
      </c>
      <c r="J114" s="1314">
        <f>ROUND(MAX(E114/255, F114/255, G114/255),3)*100</f>
        <v>82.699999999999989</v>
      </c>
      <c r="K114" s="1469" t="str">
        <f>IF(AND((H114&gt;23),(H114&lt;=(203))),"Warm","Cool")&amp;" "&amp;IF(IF(AND((H114&gt;23),(H114&lt;=(203))),"Warm","Cool")="Cool",IF((J114-I114)&gt;47.15,"여름","겨울"),IF((J114-I114)&gt;43.15,"봄","가을"))&amp;" "&amp;IF(IF(AND((H114&gt;23),(H114&lt;=(203))),"Warm","Cool")="Cool",IF(IF(IF(AND((H114&gt;23),(H114&lt;=(203))),"Warm","Cool")="Cool",IF((J114-I114)&gt;47.15,"여름","겨울"),IF((J114-I114)&gt;43.15,"봄","가을"))="여름",IF((J114-I114)&gt;60.8,"Light","Mute"),IF((J114-I114)&gt;23.58,"Bright","Deep")),IF(IF(IF(AND((H114&gt;23),(H114&lt;=(203))),"Warm","Cool")="Cool",IF((J114-I114)&gt;47.15,"여름","겨울"),IF((J114-I114)&gt;43.15,"봄","가을"))="봄",IF(I114&gt;23.8,"Bright","Light"),IF(I114&gt;54.65,"Deep","Mute")))</f>
        <v>Warm 봄 Bright</v>
      </c>
      <c r="L114" s="461">
        <f>J114-I114</f>
        <v>57.599999999999987</v>
      </c>
      <c r="N114" s="6">
        <f>E114-F114</f>
        <v>30</v>
      </c>
      <c r="O114" s="1172">
        <f>F114/E114</f>
        <v>0.85781990521327012</v>
      </c>
      <c r="P114" s="6">
        <f>E114-G114</f>
        <v>53</v>
      </c>
      <c r="Q114" s="1172">
        <f>G114/E114</f>
        <v>0.74881516587677721</v>
      </c>
      <c r="AA114" s="128">
        <v>26.666666666666668</v>
      </c>
      <c r="AB114" s="128">
        <v>9.1999999999999993</v>
      </c>
      <c r="AC114" s="128">
        <v>76.5</v>
      </c>
      <c r="AD114" s="128" t="str">
        <f t="shared" si="3"/>
        <v>Warm 봄 Light</v>
      </c>
      <c r="AF114" s="356">
        <v>26.086956521739129</v>
      </c>
      <c r="AG114" s="356">
        <v>33.700000000000003</v>
      </c>
      <c r="AH114" s="356">
        <v>80.400000000000006</v>
      </c>
      <c r="AI114" s="356" t="str">
        <f t="shared" si="2"/>
        <v>Warm 봄 Bright</v>
      </c>
      <c r="AJ114" s="6" t="s">
        <v>367</v>
      </c>
    </row>
    <row r="115" spans="2:36" x14ac:dyDescent="0.4">
      <c r="B115" s="99" t="s">
        <v>255</v>
      </c>
      <c r="C115" s="99">
        <v>7</v>
      </c>
      <c r="D115" s="99">
        <v>3</v>
      </c>
      <c r="E115" s="299">
        <v>211</v>
      </c>
      <c r="F115" s="299">
        <v>181</v>
      </c>
      <c r="G115" s="299">
        <v>158</v>
      </c>
      <c r="H115" s="300">
        <f>IF(MAX(E115,F115,G115)=E115,60*(F115-G115)/(MAX(E115,F115,G115)-MIN(E115,F115,G115)),IF(MAX(E115,F115,G115)=F115,(120+(60*(G115-E115)/(MAX(E115,F115,G115)-MIN(E115,F115,G115)))),IF(MAX(E115,F115,G115)=G115,(240+(60*(E115-F115)/(MAX(E115,F115,G115)-MIN(E115,F115,G115)))),0)))</f>
        <v>26.037735849056602</v>
      </c>
      <c r="I115" s="300">
        <f>ROUND((MAX(E115/255, F115/255, G115/255) - MIN(E115/255, F115/255, G115/255))/MAX(E115/255, F115/255, G115/255),3)*100</f>
        <v>25.1</v>
      </c>
      <c r="J115" s="1314">
        <f>ROUND(MAX(E115/255, F115/255, G115/255),3)*100</f>
        <v>82.699999999999989</v>
      </c>
      <c r="K115" s="1469" t="str">
        <f>IF(AND((H115&gt;23),(H115&lt;=(203))),"Warm","Cool")&amp;" "&amp;IF(IF(AND((H115&gt;23),(H115&lt;=(203))),"Warm","Cool")="Cool",IF((J115-I115)&gt;47.15,"여름","겨울"),IF((J115-I115)&gt;43.15,"봄","가을"))&amp;" "&amp;IF(IF(AND((H115&gt;23),(H115&lt;=(203))),"Warm","Cool")="Cool",IF(IF(IF(AND((H115&gt;23),(H115&lt;=(203))),"Warm","Cool")="Cool",IF((J115-I115)&gt;47.15,"여름","겨울"),IF((J115-I115)&gt;43.15,"봄","가을"))="여름",IF((J115-I115)&gt;60.8,"Light","Mute"),IF((J115-I115)&gt;23.58,"Bright","Deep")),IF(IF(IF(AND((H115&gt;23),(H115&lt;=(203))),"Warm","Cool")="Cool",IF((J115-I115)&gt;47.15,"여름","겨울"),IF((J115-I115)&gt;43.15,"봄","가을"))="봄",IF(I115&gt;23.8,"Bright","Light"),IF(I115&gt;54.65,"Deep","Mute")))</f>
        <v>Warm 봄 Bright</v>
      </c>
      <c r="L115" s="461">
        <f>J115-I115</f>
        <v>57.599999999999987</v>
      </c>
      <c r="N115" s="6">
        <f>E115-F115</f>
        <v>30</v>
      </c>
      <c r="O115" s="1172">
        <f>F115/E115</f>
        <v>0.85781990521327012</v>
      </c>
      <c r="P115" s="6">
        <f>E115-G115</f>
        <v>53</v>
      </c>
      <c r="Q115" s="1172">
        <f>G115/E115</f>
        <v>0.74881516587677721</v>
      </c>
      <c r="AA115" s="128">
        <v>26.666666666666668</v>
      </c>
      <c r="AB115" s="128">
        <v>9.1999999999999993</v>
      </c>
      <c r="AC115" s="128">
        <v>76.5</v>
      </c>
      <c r="AD115" s="128" t="str">
        <f t="shared" si="3"/>
        <v>Warm 봄 Light</v>
      </c>
      <c r="AF115" s="344">
        <v>26.493506493506494</v>
      </c>
      <c r="AG115" s="344">
        <v>37</v>
      </c>
      <c r="AH115" s="344">
        <v>81.599999999999994</v>
      </c>
      <c r="AI115" s="344" t="str">
        <f t="shared" si="2"/>
        <v>Warm 봄 Bright</v>
      </c>
      <c r="AJ115" s="6" t="s">
        <v>367</v>
      </c>
    </row>
    <row r="116" spans="2:36" x14ac:dyDescent="0.4">
      <c r="B116" s="99" t="s">
        <v>255</v>
      </c>
      <c r="C116" s="99">
        <v>3</v>
      </c>
      <c r="D116" s="99">
        <v>7</v>
      </c>
      <c r="E116" s="296">
        <v>198</v>
      </c>
      <c r="F116" s="296">
        <v>168</v>
      </c>
      <c r="G116" s="296">
        <v>145</v>
      </c>
      <c r="H116" s="297">
        <f>IF(MAX(E116,F116,G116)=E116,60*(F116-G116)/(MAX(E116,F116,G116)-MIN(E116,F116,G116)),IF(MAX(E116,F116,G116)=F116,(120+(60*(G116-E116)/(MAX(E116,F116,G116)-MIN(E116,F116,G116)))),IF(MAX(E116,F116,G116)=G116,(240+(60*(E116-F116)/(MAX(E116,F116,G116)-MIN(E116,F116,G116)))),0)))</f>
        <v>26.037735849056602</v>
      </c>
      <c r="I116" s="297">
        <f>ROUND((MAX(E116/255, F116/255, G116/255) - MIN(E116/255, F116/255, G116/255))/MAX(E116/255, F116/255, G116/255),3)*100</f>
        <v>26.8</v>
      </c>
      <c r="J116" s="1315">
        <f>ROUND(MAX(E116/255, F116/255, G116/255),3)*100</f>
        <v>77.600000000000009</v>
      </c>
      <c r="K116" s="1470" t="str">
        <f>IF(AND((H116&gt;23),(H116&lt;=(203))),"Warm","Cool")&amp;" "&amp;IF(IF(AND((H116&gt;23),(H116&lt;=(203))),"Warm","Cool")="Cool",IF((J116-I116)&gt;47.15,"여름","겨울"),IF((J116-I116)&gt;43.15,"봄","가을"))&amp;" "&amp;IF(IF(AND((H116&gt;23),(H116&lt;=(203))),"Warm","Cool")="Cool",IF(IF(IF(AND((H116&gt;23),(H116&lt;=(203))),"Warm","Cool")="Cool",IF((J116-I116)&gt;47.15,"여름","겨울"),IF((J116-I116)&gt;43.15,"봄","가을"))="여름",IF((J116-I116)&gt;60.8,"Light","Mute"),IF((J116-I116)&gt;23.58,"Bright","Deep")),IF(IF(IF(AND((H116&gt;23),(H116&lt;=(203))),"Warm","Cool")="Cool",IF((J116-I116)&gt;47.15,"여름","겨울"),IF((J116-I116)&gt;43.15,"봄","가을"))="봄",IF(I116&gt;23.8,"Bright","Light"),IF(I116&gt;54.65,"Deep","Mute")))</f>
        <v>Warm 봄 Bright</v>
      </c>
      <c r="L116" s="461">
        <f>J116-I116</f>
        <v>50.800000000000011</v>
      </c>
      <c r="N116" s="6">
        <f>E116-F116</f>
        <v>30</v>
      </c>
      <c r="O116" s="1172">
        <f>F116/E116</f>
        <v>0.84848484848484851</v>
      </c>
      <c r="P116" s="6">
        <f>E116-G116</f>
        <v>53</v>
      </c>
      <c r="Q116" s="1172">
        <f>G116/E116</f>
        <v>0.73232323232323238</v>
      </c>
      <c r="AA116" s="303">
        <v>26.428571428571427</v>
      </c>
      <c r="AB116" s="303">
        <v>42.4</v>
      </c>
      <c r="AC116" s="303">
        <v>77.600000000000009</v>
      </c>
      <c r="AD116" s="303" t="str">
        <f t="shared" si="3"/>
        <v>Warm 가을 Deep</v>
      </c>
      <c r="AF116" s="361">
        <v>26.582278481012658</v>
      </c>
      <c r="AG116" s="361">
        <v>35.6</v>
      </c>
      <c r="AH116" s="361">
        <v>87.1</v>
      </c>
      <c r="AI116" s="361" t="str">
        <f t="shared" si="2"/>
        <v>Warm 봄 Bright</v>
      </c>
      <c r="AJ116" s="6" t="s">
        <v>367</v>
      </c>
    </row>
    <row r="117" spans="2:36" x14ac:dyDescent="0.4">
      <c r="B117" s="99" t="s">
        <v>255</v>
      </c>
      <c r="C117" s="99">
        <v>6.5</v>
      </c>
      <c r="D117" s="99">
        <v>3</v>
      </c>
      <c r="E117" s="296">
        <v>198</v>
      </c>
      <c r="F117" s="296">
        <v>168</v>
      </c>
      <c r="G117" s="296">
        <v>145</v>
      </c>
      <c r="H117" s="297">
        <f>IF(MAX(E117,F117,G117)=E117,60*(F117-G117)/(MAX(E117,F117,G117)-MIN(E117,F117,G117)),IF(MAX(E117,F117,G117)=F117,(120+(60*(G117-E117)/(MAX(E117,F117,G117)-MIN(E117,F117,G117)))),IF(MAX(E117,F117,G117)=G117,(240+(60*(E117-F117)/(MAX(E117,F117,G117)-MIN(E117,F117,G117)))),0)))</f>
        <v>26.037735849056602</v>
      </c>
      <c r="I117" s="297">
        <f>ROUND((MAX(E117/255, F117/255, G117/255) - MIN(E117/255, F117/255, G117/255))/MAX(E117/255, F117/255, G117/255),3)*100</f>
        <v>26.8</v>
      </c>
      <c r="J117" s="1315">
        <f>ROUND(MAX(E117/255, F117/255, G117/255),3)*100</f>
        <v>77.600000000000009</v>
      </c>
      <c r="K117" s="1470" t="str">
        <f>IF(AND((H117&gt;23),(H117&lt;=(203))),"Warm","Cool")&amp;" "&amp;IF(IF(AND((H117&gt;23),(H117&lt;=(203))),"Warm","Cool")="Cool",IF((J117-I117)&gt;47.15,"여름","겨울"),IF((J117-I117)&gt;43.15,"봄","가을"))&amp;" "&amp;IF(IF(AND((H117&gt;23),(H117&lt;=(203))),"Warm","Cool")="Cool",IF(IF(IF(AND((H117&gt;23),(H117&lt;=(203))),"Warm","Cool")="Cool",IF((J117-I117)&gt;47.15,"여름","겨울"),IF((J117-I117)&gt;43.15,"봄","가을"))="여름",IF((J117-I117)&gt;60.8,"Light","Mute"),IF((J117-I117)&gt;23.58,"Bright","Deep")),IF(IF(IF(AND((H117&gt;23),(H117&lt;=(203))),"Warm","Cool")="Cool",IF((J117-I117)&gt;47.15,"여름","겨울"),IF((J117-I117)&gt;43.15,"봄","가을"))="봄",IF(I117&gt;23.8,"Bright","Light"),IF(I117&gt;54.65,"Deep","Mute")))</f>
        <v>Warm 봄 Bright</v>
      </c>
      <c r="L117" s="461">
        <f>J117-I117</f>
        <v>50.800000000000011</v>
      </c>
      <c r="N117" s="6">
        <f>E117-F117</f>
        <v>30</v>
      </c>
      <c r="O117" s="1172">
        <f>F117/E117</f>
        <v>0.84848484848484851</v>
      </c>
      <c r="P117" s="6">
        <f>E117-G117</f>
        <v>53</v>
      </c>
      <c r="Q117" s="1172">
        <f>G117/E117</f>
        <v>0.73232323232323238</v>
      </c>
      <c r="AA117" s="297">
        <v>26.037735849056602</v>
      </c>
      <c r="AB117" s="297">
        <v>26.8</v>
      </c>
      <c r="AC117" s="297">
        <v>77.600000000000009</v>
      </c>
      <c r="AD117" s="297" t="str">
        <f t="shared" si="3"/>
        <v>Warm 봄 Light</v>
      </c>
      <c r="AF117" s="361">
        <v>26.582278481012658</v>
      </c>
      <c r="AG117" s="361">
        <v>35.6</v>
      </c>
      <c r="AH117" s="361">
        <v>87.1</v>
      </c>
      <c r="AI117" s="361" t="str">
        <f t="shared" si="2"/>
        <v>Warm 봄 Bright</v>
      </c>
      <c r="AJ117" s="6" t="s">
        <v>367</v>
      </c>
    </row>
    <row r="118" spans="2:36" x14ac:dyDescent="0.4">
      <c r="B118" s="99" t="s">
        <v>255</v>
      </c>
      <c r="C118" s="99">
        <v>4</v>
      </c>
      <c r="D118" s="99">
        <v>7</v>
      </c>
      <c r="E118" s="355">
        <v>205</v>
      </c>
      <c r="F118" s="355">
        <v>166</v>
      </c>
      <c r="G118" s="355">
        <v>136</v>
      </c>
      <c r="H118" s="356">
        <f>IF(MAX(E118,F118,G118)=E118,60*(F118-G118)/(MAX(E118,F118,G118)-MIN(E118,F118,G118)),IF(MAX(E118,F118,G118)=F118,(120+(60*(G118-E118)/(MAX(E118,F118,G118)-MIN(E118,F118,G118)))),IF(MAX(E118,F118,G118)=G118,(240+(60*(E118-F118)/(MAX(E118,F118,G118)-MIN(E118,F118,G118)))),0)))</f>
        <v>26.086956521739129</v>
      </c>
      <c r="I118" s="356">
        <f>ROUND((MAX(E118/255, F118/255, G118/255) - MIN(E118/255, F118/255, G118/255))/MAX(E118/255, F118/255, G118/255),3)*100</f>
        <v>33.700000000000003</v>
      </c>
      <c r="J118" s="1316">
        <f>ROUND(MAX(E118/255, F118/255, G118/255),3)*100</f>
        <v>80.400000000000006</v>
      </c>
      <c r="K118" s="1471" t="str">
        <f>IF(AND((H118&gt;23),(H118&lt;=(203))),"Warm","Cool")&amp;" "&amp;IF(IF(AND((H118&gt;23),(H118&lt;=(203))),"Warm","Cool")="Cool",IF((J118-I118)&gt;47.15,"여름","겨울"),IF((J118-I118)&gt;43.15,"봄","가을"))&amp;" "&amp;IF(IF(AND((H118&gt;23),(H118&lt;=(203))),"Warm","Cool")="Cool",IF(IF(IF(AND((H118&gt;23),(H118&lt;=(203))),"Warm","Cool")="Cool",IF((J118-I118)&gt;47.15,"여름","겨울"),IF((J118-I118)&gt;43.15,"봄","가을"))="여름",IF((J118-I118)&gt;60.8,"Light","Mute"),IF((J118-I118)&gt;23.58,"Bright","Deep")),IF(IF(IF(AND((H118&gt;23),(H118&lt;=(203))),"Warm","Cool")="Cool",IF((J118-I118)&gt;47.15,"여름","겨울"),IF((J118-I118)&gt;43.15,"봄","가을"))="봄",IF(I118&gt;23.8,"Bright","Light"),IF(I118&gt;54.65,"Deep","Mute")))</f>
        <v>Warm 봄 Bright</v>
      </c>
      <c r="L118" s="461">
        <f>J118-I118</f>
        <v>46.7</v>
      </c>
      <c r="N118" s="6">
        <f>E118-F118</f>
        <v>39</v>
      </c>
      <c r="O118" s="1172">
        <f>F118/E118</f>
        <v>0.80975609756097566</v>
      </c>
      <c r="P118" s="6">
        <f>E118-G118</f>
        <v>69</v>
      </c>
      <c r="Q118" s="1172">
        <f>G118/E118</f>
        <v>0.6634146341463415</v>
      </c>
      <c r="AA118" s="297">
        <v>26.037735849056602</v>
      </c>
      <c r="AB118" s="297">
        <v>26.8</v>
      </c>
      <c r="AC118" s="297">
        <v>77.600000000000009</v>
      </c>
      <c r="AD118" s="297" t="str">
        <f t="shared" si="3"/>
        <v>Warm 봄 Light</v>
      </c>
      <c r="AF118" s="335">
        <v>26.896551724137932</v>
      </c>
      <c r="AG118" s="335">
        <v>38.700000000000003</v>
      </c>
      <c r="AH118" s="335">
        <v>88.2</v>
      </c>
      <c r="AI118" s="335" t="str">
        <f t="shared" si="2"/>
        <v>Warm 봄 Bright</v>
      </c>
      <c r="AJ118" s="6" t="s">
        <v>367</v>
      </c>
    </row>
    <row r="119" spans="2:36" x14ac:dyDescent="0.4">
      <c r="B119" s="99" t="s">
        <v>255</v>
      </c>
      <c r="C119" s="99">
        <v>3.5</v>
      </c>
      <c r="D119" s="99">
        <v>7.5</v>
      </c>
      <c r="E119" s="330">
        <v>215</v>
      </c>
      <c r="F119" s="330">
        <v>180</v>
      </c>
      <c r="G119" s="330">
        <v>153</v>
      </c>
      <c r="H119" s="331">
        <f>IF(MAX(E119,F119,G119)=E119,60*(F119-G119)/(MAX(E119,F119,G119)-MIN(E119,F119,G119)),IF(MAX(E119,F119,G119)=F119,(120+(60*(G119-E119)/(MAX(E119,F119,G119)-MIN(E119,F119,G119)))),IF(MAX(E119,F119,G119)=G119,(240+(60*(E119-F119)/(MAX(E119,F119,G119)-MIN(E119,F119,G119)))),0)))</f>
        <v>26.129032258064516</v>
      </c>
      <c r="I119" s="331">
        <f>ROUND((MAX(E119/255, F119/255, G119/255) - MIN(E119/255, F119/255, G119/255))/MAX(E119/255, F119/255, G119/255),3)*100</f>
        <v>28.799999999999997</v>
      </c>
      <c r="J119" s="1317">
        <f>ROUND(MAX(E119/255, F119/255, G119/255),3)*100</f>
        <v>84.3</v>
      </c>
      <c r="K119" s="1472" t="str">
        <f>IF(AND((H119&gt;23),(H119&lt;=(203))),"Warm","Cool")&amp;" "&amp;IF(IF(AND((H119&gt;23),(H119&lt;=(203))),"Warm","Cool")="Cool",IF((J119-I119)&gt;47.15,"여름","겨울"),IF((J119-I119)&gt;43.15,"봄","가을"))&amp;" "&amp;IF(IF(AND((H119&gt;23),(H119&lt;=(203))),"Warm","Cool")="Cool",IF(IF(IF(AND((H119&gt;23),(H119&lt;=(203))),"Warm","Cool")="Cool",IF((J119-I119)&gt;47.15,"여름","겨울"),IF((J119-I119)&gt;43.15,"봄","가을"))="여름",IF((J119-I119)&gt;60.8,"Light","Mute"),IF((J119-I119)&gt;23.58,"Bright","Deep")),IF(IF(IF(AND((H119&gt;23),(H119&lt;=(203))),"Warm","Cool")="Cool",IF((J119-I119)&gt;47.15,"여름","겨울"),IF((J119-I119)&gt;43.15,"봄","가을"))="봄",IF(I119&gt;23.8,"Bright","Light"),IF(I119&gt;54.65,"Deep","Mute")))</f>
        <v>Warm 봄 Bright</v>
      </c>
      <c r="L119" s="461">
        <f>J119-I119</f>
        <v>55.5</v>
      </c>
      <c r="N119" s="6">
        <f>E119-F119</f>
        <v>35</v>
      </c>
      <c r="O119" s="1172">
        <f>F119/E119</f>
        <v>0.83720930232558144</v>
      </c>
      <c r="P119" s="6">
        <f>E119-G119</f>
        <v>62</v>
      </c>
      <c r="Q119" s="1172">
        <f>G119/E119</f>
        <v>0.71162790697674416</v>
      </c>
      <c r="AA119" s="179">
        <v>25.384615384615383</v>
      </c>
      <c r="AB119" s="179">
        <v>13.100000000000001</v>
      </c>
      <c r="AC119" s="179">
        <v>78</v>
      </c>
      <c r="AD119" s="179" t="str">
        <f t="shared" si="3"/>
        <v>Cool 여름 Light</v>
      </c>
      <c r="AF119" s="335">
        <v>26.896551724137932</v>
      </c>
      <c r="AG119" s="335">
        <v>38.700000000000003</v>
      </c>
      <c r="AH119" s="335">
        <v>88.2</v>
      </c>
      <c r="AI119" s="335" t="str">
        <f t="shared" si="2"/>
        <v>Warm 봄 Bright</v>
      </c>
      <c r="AJ119" s="6" t="s">
        <v>367</v>
      </c>
    </row>
    <row r="120" spans="2:36" x14ac:dyDescent="0.4">
      <c r="B120" s="99" t="s">
        <v>255</v>
      </c>
      <c r="C120" s="99">
        <v>7</v>
      </c>
      <c r="D120" s="99">
        <v>3.5</v>
      </c>
      <c r="E120" s="330">
        <v>215</v>
      </c>
      <c r="F120" s="330">
        <v>180</v>
      </c>
      <c r="G120" s="330">
        <v>153</v>
      </c>
      <c r="H120" s="331">
        <f>IF(MAX(E120,F120,G120)=E120,60*(F120-G120)/(MAX(E120,F120,G120)-MIN(E120,F120,G120)),IF(MAX(E120,F120,G120)=F120,(120+(60*(G120-E120)/(MAX(E120,F120,G120)-MIN(E120,F120,G120)))),IF(MAX(E120,F120,G120)=G120,(240+(60*(E120-F120)/(MAX(E120,F120,G120)-MIN(E120,F120,G120)))),0)))</f>
        <v>26.129032258064516</v>
      </c>
      <c r="I120" s="331">
        <f>ROUND((MAX(E120/255, F120/255, G120/255) - MIN(E120/255, F120/255, G120/255))/MAX(E120/255, F120/255, G120/255),3)*100</f>
        <v>28.799999999999997</v>
      </c>
      <c r="J120" s="1317">
        <f>ROUND(MAX(E120/255, F120/255, G120/255),3)*100</f>
        <v>84.3</v>
      </c>
      <c r="K120" s="1472" t="str">
        <f>IF(AND((H120&gt;23),(H120&lt;=(203))),"Warm","Cool")&amp;" "&amp;IF(IF(AND((H120&gt;23),(H120&lt;=(203))),"Warm","Cool")="Cool",IF((J120-I120)&gt;47.15,"여름","겨울"),IF((J120-I120)&gt;43.15,"봄","가을"))&amp;" "&amp;IF(IF(AND((H120&gt;23),(H120&lt;=(203))),"Warm","Cool")="Cool",IF(IF(IF(AND((H120&gt;23),(H120&lt;=(203))),"Warm","Cool")="Cool",IF((J120-I120)&gt;47.15,"여름","겨울"),IF((J120-I120)&gt;43.15,"봄","가을"))="여름",IF((J120-I120)&gt;60.8,"Light","Mute"),IF((J120-I120)&gt;23.58,"Bright","Deep")),IF(IF(IF(AND((H120&gt;23),(H120&lt;=(203))),"Warm","Cool")="Cool",IF((J120-I120)&gt;47.15,"여름","겨울"),IF((J120-I120)&gt;43.15,"봄","가을"))="봄",IF(I120&gt;23.8,"Bright","Light"),IF(I120&gt;54.65,"Deep","Mute")))</f>
        <v>Warm 봄 Bright</v>
      </c>
      <c r="L120" s="461">
        <f>J120-I120</f>
        <v>55.5</v>
      </c>
      <c r="N120" s="6">
        <f>E120-F120</f>
        <v>35</v>
      </c>
      <c r="O120" s="1172">
        <f>F120/E120</f>
        <v>0.83720930232558144</v>
      </c>
      <c r="P120" s="6">
        <f>E120-G120</f>
        <v>62</v>
      </c>
      <c r="Q120" s="1172">
        <f>G120/E120</f>
        <v>0.71162790697674416</v>
      </c>
      <c r="AA120" s="179">
        <v>25.384615384615383</v>
      </c>
      <c r="AB120" s="179">
        <v>13.100000000000001</v>
      </c>
      <c r="AC120" s="179">
        <v>78</v>
      </c>
      <c r="AD120" s="179" t="str">
        <f t="shared" si="3"/>
        <v>Cool 여름 Light</v>
      </c>
      <c r="AF120" s="313">
        <v>27.157894736842106</v>
      </c>
      <c r="AG120" s="313">
        <v>41.699999999999996</v>
      </c>
      <c r="AH120" s="313">
        <v>89.4</v>
      </c>
      <c r="AI120" s="313" t="str">
        <f t="shared" si="2"/>
        <v>Warm 봄 Bright</v>
      </c>
      <c r="AJ120" s="6" t="s">
        <v>367</v>
      </c>
    </row>
    <row r="121" spans="2:36" x14ac:dyDescent="0.4">
      <c r="B121" s="99" t="s">
        <v>255</v>
      </c>
      <c r="C121" s="99">
        <v>5</v>
      </c>
      <c r="D121" s="99">
        <v>4</v>
      </c>
      <c r="E121" s="376">
        <v>130</v>
      </c>
      <c r="F121" s="376">
        <v>86</v>
      </c>
      <c r="G121" s="376">
        <v>52</v>
      </c>
      <c r="H121" s="148">
        <f>IF(MAX(E121,F121,G121)=E121,60*(F121-G121)/(MAX(E121,F121,G121)-MIN(E121,F121,G121)),IF(MAX(E121,F121,G121)=F121,(120+(60*(G121-E121)/(MAX(E121,F121,G121)-MIN(E121,F121,G121)))),IF(MAX(E121,F121,G121)=G121,(240+(60*(E121-F121)/(MAX(E121,F121,G121)-MIN(E121,F121,G121)))),0)))</f>
        <v>26.153846153846153</v>
      </c>
      <c r="I121" s="148">
        <f>ROUND((MAX(E121/255, F121/255, G121/255) - MIN(E121/255, F121/255, G121/255))/MAX(E121/255, F121/255, G121/255),3)*100</f>
        <v>60</v>
      </c>
      <c r="J121" s="1318">
        <f>ROUND(MAX(E121/255, F121/255, G121/255),3)*100</f>
        <v>51</v>
      </c>
      <c r="K121" s="1473" t="str">
        <f>IF(AND((H121&gt;23),(H121&lt;=(203))),"Warm","Cool")&amp;" "&amp;IF(IF(AND((H121&gt;23),(H121&lt;=(203))),"Warm","Cool")="Cool",IF((J121-I121)&gt;47.15,"여름","겨울"),IF((J121-I121)&gt;43.15,"봄","가을"))&amp;" "&amp;IF(IF(AND((H121&gt;23),(H121&lt;=(203))),"Warm","Cool")="Cool",IF(IF(IF(AND((H121&gt;23),(H121&lt;=(203))),"Warm","Cool")="Cool",IF((J121-I121)&gt;47.15,"여름","겨울"),IF((J121-I121)&gt;43.15,"봄","가을"))="여름",IF((J121-I121)&gt;60.8,"Light","Mute"),IF((J121-I121)&gt;23.58,"Bright","Deep")),IF(IF(IF(AND((H121&gt;23),(H121&lt;=(203))),"Warm","Cool")="Cool",IF((J121-I121)&gt;47.15,"여름","겨울"),IF((J121-I121)&gt;43.15,"봄","가을"))="봄",IF(I121&gt;23.8,"Bright","Light"),IF(I121&gt;54.65,"Deep","Mute")))</f>
        <v>Warm 가을 Deep</v>
      </c>
      <c r="L121" s="461">
        <f>J121-I121</f>
        <v>-9</v>
      </c>
      <c r="N121" s="6">
        <f>E121-F121</f>
        <v>44</v>
      </c>
      <c r="O121" s="1172">
        <f>F121/E121</f>
        <v>0.66153846153846152</v>
      </c>
      <c r="P121" s="6">
        <f>E121-G121</f>
        <v>78</v>
      </c>
      <c r="Q121" s="1172">
        <f>G121/E121</f>
        <v>0.4</v>
      </c>
      <c r="AA121" s="280">
        <v>26.739130434782609</v>
      </c>
      <c r="AB121" s="280">
        <v>45.800000000000004</v>
      </c>
      <c r="AC121" s="280">
        <v>78.8</v>
      </c>
      <c r="AD121" s="280" t="str">
        <f t="shared" si="3"/>
        <v>Warm 가을 Deep</v>
      </c>
      <c r="AF121" s="313">
        <v>27.157894736842106</v>
      </c>
      <c r="AG121" s="313">
        <v>41.699999999999996</v>
      </c>
      <c r="AH121" s="313">
        <v>89.4</v>
      </c>
      <c r="AI121" s="313" t="str">
        <f t="shared" si="2"/>
        <v>Warm 봄 Bright</v>
      </c>
      <c r="AJ121" s="6" t="s">
        <v>367</v>
      </c>
    </row>
    <row r="122" spans="2:36" x14ac:dyDescent="0.4">
      <c r="B122" s="99" t="s">
        <v>255</v>
      </c>
      <c r="C122" s="99">
        <v>5</v>
      </c>
      <c r="D122" s="99">
        <v>5</v>
      </c>
      <c r="E122" s="378">
        <v>157</v>
      </c>
      <c r="F122" s="378">
        <v>112</v>
      </c>
      <c r="G122" s="378">
        <v>77</v>
      </c>
      <c r="H122" s="237">
        <f>IF(MAX(E122,F122,G122)=E122,60*(F122-G122)/(MAX(E122,F122,G122)-MIN(E122,F122,G122)),IF(MAX(E122,F122,G122)=F122,(120+(60*(G122-E122)/(MAX(E122,F122,G122)-MIN(E122,F122,G122)))),IF(MAX(E122,F122,G122)=G122,(240+(60*(E122-F122)/(MAX(E122,F122,G122)-MIN(E122,F122,G122)))),0)))</f>
        <v>26.25</v>
      </c>
      <c r="I122" s="237">
        <f>ROUND((MAX(E122/255, F122/255, G122/255) - MIN(E122/255, F122/255, G122/255))/MAX(E122/255, F122/255, G122/255),3)*100</f>
        <v>51</v>
      </c>
      <c r="J122" s="1319">
        <f>ROUND(MAX(E122/255, F122/255, G122/255),3)*100</f>
        <v>61.6</v>
      </c>
      <c r="K122" s="1474" t="str">
        <f>IF(AND((H122&gt;23),(H122&lt;=(203))),"Warm","Cool")&amp;" "&amp;IF(IF(AND((H122&gt;23),(H122&lt;=(203))),"Warm","Cool")="Cool",IF((J122-I122)&gt;47.15,"여름","겨울"),IF((J122-I122)&gt;43.15,"봄","가을"))&amp;" "&amp;IF(IF(AND((H122&gt;23),(H122&lt;=(203))),"Warm","Cool")="Cool",IF(IF(IF(AND((H122&gt;23),(H122&lt;=(203))),"Warm","Cool")="Cool",IF((J122-I122)&gt;47.15,"여름","겨울"),IF((J122-I122)&gt;43.15,"봄","가을"))="여름",IF((J122-I122)&gt;60.8,"Light","Mute"),IF((J122-I122)&gt;23.58,"Bright","Deep")),IF(IF(IF(AND((H122&gt;23),(H122&lt;=(203))),"Warm","Cool")="Cool",IF((J122-I122)&gt;47.15,"여름","겨울"),IF((J122-I122)&gt;43.15,"봄","가을"))="봄",IF(I122&gt;23.8,"Bright","Light"),IF(I122&gt;54.65,"Deep","Mute")))</f>
        <v>Warm 가을 Mute</v>
      </c>
      <c r="L122" s="461">
        <f>J122-I122</f>
        <v>10.600000000000001</v>
      </c>
      <c r="N122" s="6">
        <f>E122-F122</f>
        <v>45</v>
      </c>
      <c r="O122" s="1172">
        <f>F122/E122</f>
        <v>0.7133757961783439</v>
      </c>
      <c r="P122" s="6">
        <f>E122-G122</f>
        <v>80</v>
      </c>
      <c r="Q122" s="1172">
        <f>G122/E122</f>
        <v>0.49044585987261147</v>
      </c>
      <c r="AA122" s="329">
        <v>26</v>
      </c>
      <c r="AB122" s="329">
        <v>29.9</v>
      </c>
      <c r="AC122" s="329">
        <v>78.8</v>
      </c>
      <c r="AD122" s="329" t="str">
        <f t="shared" si="3"/>
        <v>Cool 여름 Mute</v>
      </c>
      <c r="AF122" s="288">
        <v>27.378640776699029</v>
      </c>
      <c r="AG122" s="288">
        <v>44.6</v>
      </c>
      <c r="AH122" s="288">
        <v>90.600000000000009</v>
      </c>
      <c r="AI122" s="288" t="str">
        <f t="shared" si="2"/>
        <v>Warm 봄 Bright</v>
      </c>
      <c r="AJ122" s="6" t="s">
        <v>367</v>
      </c>
    </row>
    <row r="123" spans="2:36" x14ac:dyDescent="0.4">
      <c r="B123" s="99" t="s">
        <v>255</v>
      </c>
      <c r="C123" s="99">
        <v>4.5</v>
      </c>
      <c r="D123" s="99">
        <v>5.5</v>
      </c>
      <c r="E123" s="369">
        <v>167</v>
      </c>
      <c r="F123" s="369">
        <v>126</v>
      </c>
      <c r="G123" s="369">
        <v>94</v>
      </c>
      <c r="H123" s="295">
        <f>IF(MAX(E123,F123,G123)=E123,60*(F123-G123)/(MAX(E123,F123,G123)-MIN(E123,F123,G123)),IF(MAX(E123,F123,G123)=F123,(120+(60*(G123-E123)/(MAX(E123,F123,G123)-MIN(E123,F123,G123)))),IF(MAX(E123,F123,G123)=G123,(240+(60*(E123-F123)/(MAX(E123,F123,G123)-MIN(E123,F123,G123)))),0)))</f>
        <v>26.301369863013697</v>
      </c>
      <c r="I123" s="295">
        <f>ROUND((MAX(E123/255, F123/255, G123/255) - MIN(E123/255, F123/255, G123/255))/MAX(E123/255, F123/255, G123/255),3)*100</f>
        <v>43.7</v>
      </c>
      <c r="J123" s="1320">
        <f>ROUND(MAX(E123/255, F123/255, G123/255),3)*100</f>
        <v>65.5</v>
      </c>
      <c r="K123" s="1475" t="str">
        <f>IF(AND((H123&gt;23),(H123&lt;=(203))),"Warm","Cool")&amp;" "&amp;IF(IF(AND((H123&gt;23),(H123&lt;=(203))),"Warm","Cool")="Cool",IF((J123-I123)&gt;47.15,"여름","겨울"),IF((J123-I123)&gt;43.15,"봄","가을"))&amp;" "&amp;IF(IF(AND((H123&gt;23),(H123&lt;=(203))),"Warm","Cool")="Cool",IF(IF(IF(AND((H123&gt;23),(H123&lt;=(203))),"Warm","Cool")="Cool",IF((J123-I123)&gt;47.15,"여름","겨울"),IF((J123-I123)&gt;43.15,"봄","가을"))="여름",IF((J123-I123)&gt;60.8,"Light","Mute"),IF((J123-I123)&gt;23.58,"Bright","Deep")),IF(IF(IF(AND((H123&gt;23),(H123&lt;=(203))),"Warm","Cool")="Cool",IF((J123-I123)&gt;47.15,"여름","겨울"),IF((J123-I123)&gt;43.15,"봄","가을"))="봄",IF(I123&gt;23.8,"Bright","Light"),IF(I123&gt;54.65,"Deep","Mute")))</f>
        <v>Warm 가을 Mute</v>
      </c>
      <c r="L123" s="461">
        <f>J123-I123</f>
        <v>21.799999999999997</v>
      </c>
      <c r="N123" s="6">
        <f>E123-F123</f>
        <v>41</v>
      </c>
      <c r="O123" s="1172">
        <f>F123/E123</f>
        <v>0.75449101796407181</v>
      </c>
      <c r="P123" s="6">
        <f>E123-G123</f>
        <v>73</v>
      </c>
      <c r="Q123" s="1172">
        <f>G123/E123</f>
        <v>0.56287425149700598</v>
      </c>
      <c r="AA123" s="329">
        <v>26</v>
      </c>
      <c r="AB123" s="329">
        <v>29.9</v>
      </c>
      <c r="AC123" s="329">
        <v>78.8</v>
      </c>
      <c r="AD123" s="329" t="str">
        <f t="shared" si="3"/>
        <v>Cool 여름 Mute</v>
      </c>
      <c r="AF123" s="288">
        <v>27.378640776699029</v>
      </c>
      <c r="AG123" s="288">
        <v>44.6</v>
      </c>
      <c r="AH123" s="288">
        <v>90.600000000000009</v>
      </c>
      <c r="AI123" s="288" t="str">
        <f t="shared" si="2"/>
        <v>Warm 봄 Bright</v>
      </c>
      <c r="AJ123" s="6" t="s">
        <v>367</v>
      </c>
    </row>
    <row r="124" spans="2:36" x14ac:dyDescent="0.4">
      <c r="B124" s="99" t="s">
        <v>255</v>
      </c>
      <c r="C124" s="99">
        <v>4.5</v>
      </c>
      <c r="D124" s="99">
        <v>5</v>
      </c>
      <c r="E124" s="367">
        <v>154</v>
      </c>
      <c r="F124" s="367">
        <v>113</v>
      </c>
      <c r="G124" s="367">
        <v>81</v>
      </c>
      <c r="H124" s="265">
        <f>IF(MAX(E124,F124,G124)=E124,60*(F124-G124)/(MAX(E124,F124,G124)-MIN(E124,F124,G124)),IF(MAX(E124,F124,G124)=F124,(120+(60*(G124-E124)/(MAX(E124,F124,G124)-MIN(E124,F124,G124)))),IF(MAX(E124,F124,G124)=G124,(240+(60*(E124-F124)/(MAX(E124,F124,G124)-MIN(E124,F124,G124)))),0)))</f>
        <v>26.301369863013697</v>
      </c>
      <c r="I124" s="265">
        <f>ROUND((MAX(E124/255, F124/255, G124/255) - MIN(E124/255, F124/255, G124/255))/MAX(E124/255, F124/255, G124/255),3)*100</f>
        <v>47.4</v>
      </c>
      <c r="J124" s="1321">
        <f>ROUND(MAX(E124/255, F124/255, G124/255),3)*100</f>
        <v>60.4</v>
      </c>
      <c r="K124" s="1476" t="str">
        <f>IF(AND((H124&gt;23),(H124&lt;=(203))),"Warm","Cool")&amp;" "&amp;IF(IF(AND((H124&gt;23),(H124&lt;=(203))),"Warm","Cool")="Cool",IF((J124-I124)&gt;47.15,"여름","겨울"),IF((J124-I124)&gt;43.15,"봄","가을"))&amp;" "&amp;IF(IF(AND((H124&gt;23),(H124&lt;=(203))),"Warm","Cool")="Cool",IF(IF(IF(AND((H124&gt;23),(H124&lt;=(203))),"Warm","Cool")="Cool",IF((J124-I124)&gt;47.15,"여름","겨울"),IF((J124-I124)&gt;43.15,"봄","가을"))="여름",IF((J124-I124)&gt;60.8,"Light","Mute"),IF((J124-I124)&gt;23.58,"Bright","Deep")),IF(IF(IF(AND((H124&gt;23),(H124&lt;=(203))),"Warm","Cool")="Cool",IF((J124-I124)&gt;47.15,"여름","겨울"),IF((J124-I124)&gt;43.15,"봄","가을"))="봄",IF(I124&gt;23.8,"Bright","Light"),IF(I124&gt;54.65,"Deep","Mute")))</f>
        <v>Warm 가을 Mute</v>
      </c>
      <c r="L124" s="461">
        <f>J124-I124</f>
        <v>13</v>
      </c>
      <c r="N124" s="6">
        <f>E124-F124</f>
        <v>41</v>
      </c>
      <c r="O124" s="1172">
        <f>F124/E124</f>
        <v>0.73376623376623373</v>
      </c>
      <c r="P124" s="6">
        <f>E124-G124</f>
        <v>73</v>
      </c>
      <c r="Q124" s="1172">
        <f>G124/E124</f>
        <v>0.52597402597402598</v>
      </c>
      <c r="AA124" s="224">
        <v>25.714285714285715</v>
      </c>
      <c r="AB124" s="224">
        <v>17.2</v>
      </c>
      <c r="AC124" s="224">
        <v>79.600000000000009</v>
      </c>
      <c r="AD124" s="224" t="str">
        <f t="shared" si="3"/>
        <v>Cool 여름 Light</v>
      </c>
      <c r="AF124" s="268">
        <v>27.567567567567568</v>
      </c>
      <c r="AG124" s="268">
        <v>47.4</v>
      </c>
      <c r="AH124" s="268">
        <v>91.8</v>
      </c>
      <c r="AI124" s="268" t="str">
        <f t="shared" si="2"/>
        <v>Warm 봄 Bright</v>
      </c>
      <c r="AJ124" s="6" t="s">
        <v>367</v>
      </c>
    </row>
    <row r="125" spans="2:36" x14ac:dyDescent="0.4">
      <c r="B125" s="99" t="s">
        <v>255</v>
      </c>
      <c r="C125" s="99">
        <v>6</v>
      </c>
      <c r="D125" s="99">
        <v>4</v>
      </c>
      <c r="E125" s="398">
        <v>135</v>
      </c>
      <c r="F125" s="398">
        <v>84</v>
      </c>
      <c r="G125" s="398">
        <v>44</v>
      </c>
      <c r="H125" s="112">
        <f>IF(MAX(E125,F125,G125)=E125,60*(F125-G125)/(MAX(E125,F125,G125)-MIN(E125,F125,G125)),IF(MAX(E125,F125,G125)=F125,(120+(60*(G125-E125)/(MAX(E125,F125,G125)-MIN(E125,F125,G125)))),IF(MAX(E125,F125,G125)=G125,(240+(60*(E125-F125)/(MAX(E125,F125,G125)-MIN(E125,F125,G125)))),0)))</f>
        <v>26.373626373626372</v>
      </c>
      <c r="I125" s="112">
        <f>ROUND((MAX(E125/255, F125/255, G125/255) - MIN(E125/255, F125/255, G125/255))/MAX(E125/255, F125/255, G125/255),3)*100</f>
        <v>67.400000000000006</v>
      </c>
      <c r="J125" s="1322">
        <f>ROUND(MAX(E125/255, F125/255, G125/255),3)*100</f>
        <v>52.900000000000006</v>
      </c>
      <c r="K125" s="1477" t="str">
        <f>IF(AND((H125&gt;23),(H125&lt;=(203))),"Warm","Cool")&amp;" "&amp;IF(IF(AND((H125&gt;23),(H125&lt;=(203))),"Warm","Cool")="Cool",IF((J125-I125)&gt;47.15,"여름","겨울"),IF((J125-I125)&gt;43.15,"봄","가을"))&amp;" "&amp;IF(IF(AND((H125&gt;23),(H125&lt;=(203))),"Warm","Cool")="Cool",IF(IF(IF(AND((H125&gt;23),(H125&lt;=(203))),"Warm","Cool")="Cool",IF((J125-I125)&gt;47.15,"여름","겨울"),IF((J125-I125)&gt;43.15,"봄","가을"))="여름",IF((J125-I125)&gt;60.8,"Light","Mute"),IF((J125-I125)&gt;23.58,"Bright","Deep")),IF(IF(IF(AND((H125&gt;23),(H125&lt;=(203))),"Warm","Cool")="Cool",IF((J125-I125)&gt;47.15,"여름","겨울"),IF((J125-I125)&gt;43.15,"봄","가을"))="봄",IF(I125&gt;23.8,"Bright","Light"),IF(I125&gt;54.65,"Deep","Mute")))</f>
        <v>Warm 가을 Deep</v>
      </c>
      <c r="L125" s="461">
        <f>J125-I125</f>
        <v>-14.5</v>
      </c>
      <c r="N125" s="6">
        <f>E125-F125</f>
        <v>51</v>
      </c>
      <c r="O125" s="1172">
        <f>F125/E125</f>
        <v>0.62222222222222223</v>
      </c>
      <c r="P125" s="6">
        <f>E125-G125</f>
        <v>91</v>
      </c>
      <c r="Q125" s="1172">
        <f>G125/E125</f>
        <v>0.32592592592592595</v>
      </c>
      <c r="AA125" s="224">
        <v>25.714285714285715</v>
      </c>
      <c r="AB125" s="224">
        <v>17.2</v>
      </c>
      <c r="AC125" s="224">
        <v>79.600000000000009</v>
      </c>
      <c r="AD125" s="224" t="str">
        <f t="shared" si="3"/>
        <v>Cool 여름 Light</v>
      </c>
      <c r="AF125" s="268">
        <v>27.567567567567568</v>
      </c>
      <c r="AG125" s="268">
        <v>47.4</v>
      </c>
      <c r="AH125" s="268">
        <v>91.8</v>
      </c>
      <c r="AI125" s="268" t="str">
        <f t="shared" si="2"/>
        <v>Warm 봄 Bright</v>
      </c>
      <c r="AJ125" s="6" t="s">
        <v>367</v>
      </c>
    </row>
    <row r="126" spans="2:36" x14ac:dyDescent="0.4">
      <c r="B126" s="99" t="s">
        <v>255</v>
      </c>
      <c r="C126" s="99">
        <v>4.5</v>
      </c>
      <c r="D126" s="99">
        <v>6.5</v>
      </c>
      <c r="E126" s="371">
        <v>194</v>
      </c>
      <c r="F126" s="371">
        <v>152</v>
      </c>
      <c r="G126" s="371">
        <v>119</v>
      </c>
      <c r="H126" s="332">
        <f>IF(MAX(E126,F126,G126)=E126,60*(F126-G126)/(MAX(E126,F126,G126)-MIN(E126,F126,G126)),IF(MAX(E126,F126,G126)=F126,(120+(60*(G126-E126)/(MAX(E126,F126,G126)-MIN(E126,F126,G126)))),IF(MAX(E126,F126,G126)=G126,(240+(60*(E126-F126)/(MAX(E126,F126,G126)-MIN(E126,F126,G126)))),0)))</f>
        <v>26.4</v>
      </c>
      <c r="I126" s="332">
        <f>ROUND((MAX(E126/255, F126/255, G126/255) - MIN(E126/255, F126/255, G126/255))/MAX(E126/255, F126/255, G126/255),3)*100</f>
        <v>38.700000000000003</v>
      </c>
      <c r="J126" s="1323">
        <f>ROUND(MAX(E126/255, F126/255, G126/255),3)*100</f>
        <v>76.099999999999994</v>
      </c>
      <c r="K126" s="1478" t="str">
        <f>IF(AND((H126&gt;23),(H126&lt;=(203))),"Warm","Cool")&amp;" "&amp;IF(IF(AND((H126&gt;23),(H126&lt;=(203))),"Warm","Cool")="Cool",IF((J126-I126)&gt;47.15,"여름","겨울"),IF((J126-I126)&gt;43.15,"봄","가을"))&amp;" "&amp;IF(IF(AND((H126&gt;23),(H126&lt;=(203))),"Warm","Cool")="Cool",IF(IF(IF(AND((H126&gt;23),(H126&lt;=(203))),"Warm","Cool")="Cool",IF((J126-I126)&gt;47.15,"여름","겨울"),IF((J126-I126)&gt;43.15,"봄","가을"))="여름",IF((J126-I126)&gt;60.8,"Light","Mute"),IF((J126-I126)&gt;23.58,"Bright","Deep")),IF(IF(IF(AND((H126&gt;23),(H126&lt;=(203))),"Warm","Cool")="Cool",IF((J126-I126)&gt;47.15,"여름","겨울"),IF((J126-I126)&gt;43.15,"봄","가을"))="봄",IF(I126&gt;23.8,"Bright","Light"),IF(I126&gt;54.65,"Deep","Mute")))</f>
        <v>Warm 가을 Mute</v>
      </c>
      <c r="L126" s="461">
        <f>J126-I126</f>
        <v>37.399999999999991</v>
      </c>
      <c r="N126" s="6">
        <f>E126-F126</f>
        <v>42</v>
      </c>
      <c r="O126" s="1172">
        <f>F126/E126</f>
        <v>0.78350515463917525</v>
      </c>
      <c r="P126" s="6">
        <f>E126-G126</f>
        <v>75</v>
      </c>
      <c r="Q126" s="1172">
        <f>G126/E126</f>
        <v>0.61340206185567014</v>
      </c>
      <c r="AA126" s="248">
        <v>27</v>
      </c>
      <c r="AB126" s="248">
        <v>49</v>
      </c>
      <c r="AC126" s="248">
        <v>80</v>
      </c>
      <c r="AD126" s="248" t="str">
        <f t="shared" si="3"/>
        <v>Warm 가을 Deep</v>
      </c>
      <c r="AF126" s="364">
        <v>27.341772151898734</v>
      </c>
      <c r="AG126" s="364">
        <v>33.6</v>
      </c>
      <c r="AH126" s="364">
        <v>92.2</v>
      </c>
      <c r="AI126" s="364" t="str">
        <f t="shared" si="2"/>
        <v>Warm 봄 Bright</v>
      </c>
      <c r="AJ126" s="6" t="s">
        <v>367</v>
      </c>
    </row>
    <row r="127" spans="2:36" x14ac:dyDescent="0.4">
      <c r="B127" s="99" t="s">
        <v>255</v>
      </c>
      <c r="C127" s="99">
        <v>4.5</v>
      </c>
      <c r="D127" s="99">
        <v>6</v>
      </c>
      <c r="E127" s="370">
        <v>181</v>
      </c>
      <c r="F127" s="370">
        <v>139</v>
      </c>
      <c r="G127" s="370">
        <v>106</v>
      </c>
      <c r="H127" s="316">
        <f>IF(MAX(E127,F127,G127)=E127,60*(F127-G127)/(MAX(E127,F127,G127)-MIN(E127,F127,G127)),IF(MAX(E127,F127,G127)=F127,(120+(60*(G127-E127)/(MAX(E127,F127,G127)-MIN(E127,F127,G127)))),IF(MAX(E127,F127,G127)=G127,(240+(60*(E127-F127)/(MAX(E127,F127,G127)-MIN(E127,F127,G127)))),0)))</f>
        <v>26.4</v>
      </c>
      <c r="I127" s="316">
        <f>ROUND((MAX(E127/255, F127/255, G127/255) - MIN(E127/255, F127/255, G127/255))/MAX(E127/255, F127/255, G127/255),3)*100</f>
        <v>41.4</v>
      </c>
      <c r="J127" s="1324">
        <f>ROUND(MAX(E127/255, F127/255, G127/255),3)*100</f>
        <v>71</v>
      </c>
      <c r="K127" s="1479" t="str">
        <f>IF(AND((H127&gt;23),(H127&lt;=(203))),"Warm","Cool")&amp;" "&amp;IF(IF(AND((H127&gt;23),(H127&lt;=(203))),"Warm","Cool")="Cool",IF((J127-I127)&gt;47.15,"여름","겨울"),IF((J127-I127)&gt;43.15,"봄","가을"))&amp;" "&amp;IF(IF(AND((H127&gt;23),(H127&lt;=(203))),"Warm","Cool")="Cool",IF(IF(IF(AND((H127&gt;23),(H127&lt;=(203))),"Warm","Cool")="Cool",IF((J127-I127)&gt;47.15,"여름","겨울"),IF((J127-I127)&gt;43.15,"봄","가을"))="여름",IF((J127-I127)&gt;60.8,"Light","Mute"),IF((J127-I127)&gt;23.58,"Bright","Deep")),IF(IF(IF(AND((H127&gt;23),(H127&lt;=(203))),"Warm","Cool")="Cool",IF((J127-I127)&gt;47.15,"여름","겨울"),IF((J127-I127)&gt;43.15,"봄","가을"))="봄",IF(I127&gt;23.8,"Bright","Light"),IF(I127&gt;54.65,"Deep","Mute")))</f>
        <v>Warm 가을 Mute</v>
      </c>
      <c r="L127" s="461">
        <f>J127-I127</f>
        <v>29.6</v>
      </c>
      <c r="N127" s="6">
        <f>E127-F127</f>
        <v>42</v>
      </c>
      <c r="O127" s="1172">
        <f>F127/E127</f>
        <v>0.76795580110497241</v>
      </c>
      <c r="P127" s="6">
        <f>E127-G127</f>
        <v>75</v>
      </c>
      <c r="Q127" s="1172">
        <f>G127/E127</f>
        <v>0.58563535911602205</v>
      </c>
      <c r="AA127" s="356">
        <v>26.086956521739129</v>
      </c>
      <c r="AB127" s="356">
        <v>33.700000000000003</v>
      </c>
      <c r="AC127" s="356">
        <v>80.400000000000006</v>
      </c>
      <c r="AD127" s="356" t="str">
        <f t="shared" si="3"/>
        <v>Warm 봄 Bright</v>
      </c>
      <c r="AF127" s="364">
        <v>27.341772151898734</v>
      </c>
      <c r="AG127" s="364">
        <v>33.6</v>
      </c>
      <c r="AH127" s="364">
        <v>92.2</v>
      </c>
      <c r="AI127" s="364" t="str">
        <f t="shared" si="2"/>
        <v>Warm 봄 Bright</v>
      </c>
      <c r="AJ127" s="6" t="s">
        <v>367</v>
      </c>
    </row>
    <row r="128" spans="2:36" x14ac:dyDescent="0.4">
      <c r="B128" s="99" t="s">
        <v>255</v>
      </c>
      <c r="C128" s="99">
        <v>5</v>
      </c>
      <c r="D128" s="99">
        <v>6.5</v>
      </c>
      <c r="E128" s="381">
        <v>198</v>
      </c>
      <c r="F128" s="381">
        <v>151</v>
      </c>
      <c r="G128" s="381">
        <v>114</v>
      </c>
      <c r="H128" s="303">
        <f>IF(MAX(E128,F128,G128)=E128,60*(F128-G128)/(MAX(E128,F128,G128)-MIN(E128,F128,G128)),IF(MAX(E128,F128,G128)=F128,(120+(60*(G128-E128)/(MAX(E128,F128,G128)-MIN(E128,F128,G128)))),IF(MAX(E128,F128,G128)=G128,(240+(60*(E128-F128)/(MAX(E128,F128,G128)-MIN(E128,F128,G128)))),0)))</f>
        <v>26.428571428571427</v>
      </c>
      <c r="I128" s="303">
        <f>ROUND((MAX(E128/255, F128/255, G128/255) - MIN(E128/255, F128/255, G128/255))/MAX(E128/255, F128/255, G128/255),3)*100</f>
        <v>42.4</v>
      </c>
      <c r="J128" s="1325">
        <f>ROUND(MAX(E128/255, F128/255, G128/255),3)*100</f>
        <v>77.600000000000009</v>
      </c>
      <c r="K128" s="1480" t="str">
        <f>IF(AND((H128&gt;23),(H128&lt;=(203))),"Warm","Cool")&amp;" "&amp;IF(IF(AND((H128&gt;23),(H128&lt;=(203))),"Warm","Cool")="Cool",IF((J128-I128)&gt;47.15,"여름","겨울"),IF((J128-I128)&gt;43.15,"봄","가을"))&amp;" "&amp;IF(IF(AND((H128&gt;23),(H128&lt;=(203))),"Warm","Cool")="Cool",IF(IF(IF(AND((H128&gt;23),(H128&lt;=(203))),"Warm","Cool")="Cool",IF((J128-I128)&gt;47.15,"여름","겨울"),IF((J128-I128)&gt;43.15,"봄","가을"))="여름",IF((J128-I128)&gt;60.8,"Light","Mute"),IF((J128-I128)&gt;23.58,"Bright","Deep")),IF(IF(IF(AND((H128&gt;23),(H128&lt;=(203))),"Warm","Cool")="Cool",IF((J128-I128)&gt;47.15,"여름","겨울"),IF((J128-I128)&gt;43.15,"봄","가을"))="봄",IF(I128&gt;23.8,"Bright","Light"),IF(I128&gt;54.65,"Deep","Mute")))</f>
        <v>Warm 가을 Mute</v>
      </c>
      <c r="L128" s="461">
        <f>J128-I128</f>
        <v>35.20000000000001</v>
      </c>
      <c r="N128" s="6">
        <f>E128-F128</f>
        <v>47</v>
      </c>
      <c r="O128" s="1172">
        <f>F128/E128</f>
        <v>0.76262626262626265</v>
      </c>
      <c r="P128" s="6">
        <f>E128-G128</f>
        <v>84</v>
      </c>
      <c r="Q128" s="1172">
        <f>G128/E128</f>
        <v>0.5757575757575758</v>
      </c>
      <c r="AA128" s="218">
        <v>27.476635514018692</v>
      </c>
      <c r="AB128" s="218">
        <v>51.9</v>
      </c>
      <c r="AC128" s="218">
        <v>80.800000000000011</v>
      </c>
      <c r="AD128" s="218" t="str">
        <f t="shared" si="3"/>
        <v>Warm 가을 Deep</v>
      </c>
      <c r="AF128" s="346">
        <v>27.272727272727273</v>
      </c>
      <c r="AG128" s="346">
        <v>36.799999999999997</v>
      </c>
      <c r="AH128" s="346">
        <v>93.7</v>
      </c>
      <c r="AI128" s="346" t="str">
        <f t="shared" si="2"/>
        <v>Warm 봄 Bright</v>
      </c>
      <c r="AJ128" s="6" t="s">
        <v>367</v>
      </c>
    </row>
    <row r="129" spans="2:36" x14ac:dyDescent="0.4">
      <c r="B129" s="99" t="s">
        <v>255</v>
      </c>
      <c r="C129" s="99">
        <v>5.5</v>
      </c>
      <c r="D129" s="99">
        <v>4</v>
      </c>
      <c r="E129" s="386">
        <v>132</v>
      </c>
      <c r="F129" s="386">
        <v>85</v>
      </c>
      <c r="G129" s="386">
        <v>48</v>
      </c>
      <c r="H129" s="126">
        <f>IF(MAX(E129,F129,G129)=E129,60*(F129-G129)/(MAX(E129,F129,G129)-MIN(E129,F129,G129)),IF(MAX(E129,F129,G129)=F129,(120+(60*(G129-E129)/(MAX(E129,F129,G129)-MIN(E129,F129,G129)))),IF(MAX(E129,F129,G129)=G129,(240+(60*(E129-F129)/(MAX(E129,F129,G129)-MIN(E129,F129,G129)))),0)))</f>
        <v>26.428571428571427</v>
      </c>
      <c r="I129" s="126">
        <f>ROUND((MAX(E129/255, F129/255, G129/255) - MIN(E129/255, F129/255, G129/255))/MAX(E129/255, F129/255, G129/255),3)*100</f>
        <v>63.6</v>
      </c>
      <c r="J129" s="1326">
        <f>ROUND(MAX(E129/255, F129/255, G129/255),3)*100</f>
        <v>51.800000000000004</v>
      </c>
      <c r="K129" s="1481" t="str">
        <f>IF(AND((H129&gt;23),(H129&lt;=(203))),"Warm","Cool")&amp;" "&amp;IF(IF(AND((H129&gt;23),(H129&lt;=(203))),"Warm","Cool")="Cool",IF((J129-I129)&gt;47.15,"여름","겨울"),IF((J129-I129)&gt;43.15,"봄","가을"))&amp;" "&amp;IF(IF(AND((H129&gt;23),(H129&lt;=(203))),"Warm","Cool")="Cool",IF(IF(IF(AND((H129&gt;23),(H129&lt;=(203))),"Warm","Cool")="Cool",IF((J129-I129)&gt;47.15,"여름","겨울"),IF((J129-I129)&gt;43.15,"봄","가을"))="여름",IF((J129-I129)&gt;60.8,"Light","Mute"),IF((J129-I129)&gt;23.58,"Bright","Deep")),IF(IF(IF(AND((H129&gt;23),(H129&lt;=(203))),"Warm","Cool")="Cool",IF((J129-I129)&gt;47.15,"여름","겨울"),IF((J129-I129)&gt;43.15,"봄","가을"))="봄",IF(I129&gt;23.8,"Bright","Light"),IF(I129&gt;54.65,"Deep","Mute")))</f>
        <v>Warm 가을 Deep</v>
      </c>
      <c r="L129" s="461">
        <f>J129-I129</f>
        <v>-11.799999999999997</v>
      </c>
      <c r="N129" s="6">
        <f>E129-F129</f>
        <v>47</v>
      </c>
      <c r="O129" s="1172">
        <f>F129/E129</f>
        <v>0.64393939393939392</v>
      </c>
      <c r="P129" s="6">
        <f>E129-G129</f>
        <v>84</v>
      </c>
      <c r="Q129" s="1172">
        <f>G129/E129</f>
        <v>0.36363636363636365</v>
      </c>
      <c r="AA129" s="264">
        <v>25.90909090909091</v>
      </c>
      <c r="AB129" s="264">
        <v>21.3</v>
      </c>
      <c r="AC129" s="264">
        <v>81.2</v>
      </c>
      <c r="AD129" s="264" t="str">
        <f t="shared" si="3"/>
        <v>Cool 여름 Mute</v>
      </c>
      <c r="AF129" s="346">
        <v>27.272727272727273</v>
      </c>
      <c r="AG129" s="346">
        <v>36.799999999999997</v>
      </c>
      <c r="AH129" s="346">
        <v>93.7</v>
      </c>
      <c r="AI129" s="346" t="str">
        <f t="shared" si="2"/>
        <v>Warm 봄 Bright</v>
      </c>
      <c r="AJ129" s="6" t="s">
        <v>367</v>
      </c>
    </row>
    <row r="130" spans="2:36" x14ac:dyDescent="0.4">
      <c r="B130" s="99" t="s">
        <v>255</v>
      </c>
      <c r="C130" s="99">
        <v>4.5</v>
      </c>
      <c r="D130" s="99">
        <v>7</v>
      </c>
      <c r="E130" s="372">
        <v>208</v>
      </c>
      <c r="F130" s="372">
        <v>165</v>
      </c>
      <c r="G130" s="372">
        <v>131</v>
      </c>
      <c r="H130" s="344">
        <f>IF(MAX(E130,F130,G130)=E130,60*(F130-G130)/(MAX(E130,F130,G130)-MIN(E130,F130,G130)),IF(MAX(E130,F130,G130)=F130,(120+(60*(G130-E130)/(MAX(E130,F130,G130)-MIN(E130,F130,G130)))),IF(MAX(E130,F130,G130)=G130,(240+(60*(E130-F130)/(MAX(E130,F130,G130)-MIN(E130,F130,G130)))),0)))</f>
        <v>26.493506493506494</v>
      </c>
      <c r="I130" s="344">
        <f>ROUND((MAX(E130/255, F130/255, G130/255) - MIN(E130/255, F130/255, G130/255))/MAX(E130/255, F130/255, G130/255),3)*100</f>
        <v>37</v>
      </c>
      <c r="J130" s="1327">
        <f>ROUND(MAX(E130/255, F130/255, G130/255),3)*100</f>
        <v>81.599999999999994</v>
      </c>
      <c r="K130" s="1482" t="str">
        <f>IF(AND((H130&gt;23),(H130&lt;=(203))),"Warm","Cool")&amp;" "&amp;IF(IF(AND((H130&gt;23),(H130&lt;=(203))),"Warm","Cool")="Cool",IF((J130-I130)&gt;47.15,"여름","겨울"),IF((J130-I130)&gt;43.15,"봄","가을"))&amp;" "&amp;IF(IF(AND((H130&gt;23),(H130&lt;=(203))),"Warm","Cool")="Cool",IF(IF(IF(AND((H130&gt;23),(H130&lt;=(203))),"Warm","Cool")="Cool",IF((J130-I130)&gt;47.15,"여름","겨울"),IF((J130-I130)&gt;43.15,"봄","가을"))="여름",IF((J130-I130)&gt;60.8,"Light","Mute"),IF((J130-I130)&gt;23.58,"Bright","Deep")),IF(IF(IF(AND((H130&gt;23),(H130&lt;=(203))),"Warm","Cool")="Cool",IF((J130-I130)&gt;47.15,"여름","겨울"),IF((J130-I130)&gt;43.15,"봄","가을"))="봄",IF(I130&gt;23.8,"Bright","Light"),IF(I130&gt;54.65,"Deep","Mute")))</f>
        <v>Warm 봄 Bright</v>
      </c>
      <c r="L130" s="461">
        <f>J130-I130</f>
        <v>44.599999999999994</v>
      </c>
      <c r="N130" s="6">
        <f>E130-F130</f>
        <v>43</v>
      </c>
      <c r="O130" s="1172">
        <f>F130/E130</f>
        <v>0.79326923076923073</v>
      </c>
      <c r="P130" s="6">
        <f>E130-G130</f>
        <v>77</v>
      </c>
      <c r="Q130" s="1172">
        <f>G130/E130</f>
        <v>0.62980769230769229</v>
      </c>
      <c r="AA130" s="264">
        <v>25.90909090909091</v>
      </c>
      <c r="AB130" s="264">
        <v>21.3</v>
      </c>
      <c r="AC130" s="264">
        <v>81.2</v>
      </c>
      <c r="AD130" s="264" t="str">
        <f t="shared" si="3"/>
        <v>Cool 여름 Mute</v>
      </c>
      <c r="AF130" s="323">
        <v>27.5</v>
      </c>
      <c r="AG130" s="323">
        <v>39.700000000000003</v>
      </c>
      <c r="AH130" s="323">
        <v>94.899999999999991</v>
      </c>
      <c r="AI130" s="323" t="str">
        <f t="shared" si="2"/>
        <v>Warm 봄 Bright</v>
      </c>
      <c r="AJ130" s="6" t="s">
        <v>367</v>
      </c>
    </row>
    <row r="131" spans="2:36" x14ac:dyDescent="0.4">
      <c r="B131" s="99" t="s">
        <v>255</v>
      </c>
      <c r="C131" s="99">
        <v>5.5</v>
      </c>
      <c r="D131" s="99">
        <v>4.5</v>
      </c>
      <c r="E131" s="387">
        <v>146</v>
      </c>
      <c r="F131" s="387">
        <v>98</v>
      </c>
      <c r="G131" s="387">
        <v>60</v>
      </c>
      <c r="H131" s="154">
        <f>IF(MAX(E131,F131,G131)=E131,60*(F131-G131)/(MAX(E131,F131,G131)-MIN(E131,F131,G131)),IF(MAX(E131,F131,G131)=F131,(120+(60*(G131-E131)/(MAX(E131,F131,G131)-MIN(E131,F131,G131)))),IF(MAX(E131,F131,G131)=G131,(240+(60*(E131-F131)/(MAX(E131,F131,G131)-MIN(E131,F131,G131)))),0)))</f>
        <v>26.511627906976745</v>
      </c>
      <c r="I131" s="154">
        <f>ROUND((MAX(E131/255, F131/255, G131/255) - MIN(E131/255, F131/255, G131/255))/MAX(E131/255, F131/255, G131/255),3)*100</f>
        <v>58.9</v>
      </c>
      <c r="J131" s="1328">
        <f>ROUND(MAX(E131/255, F131/255, G131/255),3)*100</f>
        <v>57.3</v>
      </c>
      <c r="K131" s="1483" t="str">
        <f>IF(AND((H131&gt;23),(H131&lt;=(203))),"Warm","Cool")&amp;" "&amp;IF(IF(AND((H131&gt;23),(H131&lt;=(203))),"Warm","Cool")="Cool",IF((J131-I131)&gt;47.15,"여름","겨울"),IF((J131-I131)&gt;43.15,"봄","가을"))&amp;" "&amp;IF(IF(AND((H131&gt;23),(H131&lt;=(203))),"Warm","Cool")="Cool",IF(IF(IF(AND((H131&gt;23),(H131&lt;=(203))),"Warm","Cool")="Cool",IF((J131-I131)&gt;47.15,"여름","겨울"),IF((J131-I131)&gt;43.15,"봄","가을"))="여름",IF((J131-I131)&gt;60.8,"Light","Mute"),IF((J131-I131)&gt;23.58,"Bright","Deep")),IF(IF(IF(AND((H131&gt;23),(H131&lt;=(203))),"Warm","Cool")="Cool",IF((J131-I131)&gt;47.15,"여름","겨울"),IF((J131-I131)&gt;43.15,"봄","가을"))="봄",IF(I131&gt;23.8,"Bright","Light"),IF(I131&gt;54.65,"Deep","Mute")))</f>
        <v>Warm 가을 Deep</v>
      </c>
      <c r="L131" s="461">
        <f>J131-I131</f>
        <v>-1.6000000000000014</v>
      </c>
      <c r="N131" s="6">
        <f>E131-F131</f>
        <v>48</v>
      </c>
      <c r="O131" s="1172">
        <f>F131/E131</f>
        <v>0.67123287671232879</v>
      </c>
      <c r="P131" s="6">
        <f>E131-G131</f>
        <v>86</v>
      </c>
      <c r="Q131" s="1172">
        <f>G131/E131</f>
        <v>0.41095890410958902</v>
      </c>
      <c r="AA131" s="344">
        <v>26.493506493506494</v>
      </c>
      <c r="AB131" s="344">
        <v>37</v>
      </c>
      <c r="AC131" s="344">
        <v>81.599999999999994</v>
      </c>
      <c r="AD131" s="344" t="str">
        <f t="shared" si="3"/>
        <v>Warm 봄 Bright</v>
      </c>
      <c r="AF131" s="323">
        <v>27.5</v>
      </c>
      <c r="AG131" s="323">
        <v>39.700000000000003</v>
      </c>
      <c r="AH131" s="323">
        <v>94.899999999999991</v>
      </c>
      <c r="AI131" s="323" t="str">
        <f t="shared" si="2"/>
        <v>Warm 봄 Bright</v>
      </c>
      <c r="AJ131" s="6" t="s">
        <v>367</v>
      </c>
    </row>
    <row r="132" spans="2:36" x14ac:dyDescent="0.4">
      <c r="B132" s="99" t="s">
        <v>255</v>
      </c>
      <c r="C132" s="99">
        <v>4</v>
      </c>
      <c r="D132" s="99">
        <v>7.5</v>
      </c>
      <c r="E132" s="357">
        <v>218</v>
      </c>
      <c r="F132" s="357">
        <v>179</v>
      </c>
      <c r="G132" s="357">
        <v>148</v>
      </c>
      <c r="H132" s="358">
        <f>IF(MAX(E132,F132,G132)=E132,60*(F132-G132)/(MAX(E132,F132,G132)-MIN(E132,F132,G132)),IF(MAX(E132,F132,G132)=F132,(120+(60*(G132-E132)/(MAX(E132,F132,G132)-MIN(E132,F132,G132)))),IF(MAX(E132,F132,G132)=G132,(240+(60*(E132-F132)/(MAX(E132,F132,G132)-MIN(E132,F132,G132)))),0)))</f>
        <v>26.571428571428573</v>
      </c>
      <c r="I132" s="358">
        <f>ROUND((MAX(E132/255, F132/255, G132/255) - MIN(E132/255, F132/255, G132/255))/MAX(E132/255, F132/255, G132/255),3)*100</f>
        <v>32.1</v>
      </c>
      <c r="J132" s="1329">
        <f>ROUND(MAX(E132/255, F132/255, G132/255),3)*100</f>
        <v>85.5</v>
      </c>
      <c r="K132" s="1484" t="str">
        <f>IF(AND((H132&gt;23),(H132&lt;=(203))),"Warm","Cool")&amp;" "&amp;IF(IF(AND((H132&gt;23),(H132&lt;=(203))),"Warm","Cool")="Cool",IF((J132-I132)&gt;47.15,"여름","겨울"),IF((J132-I132)&gt;43.15,"봄","가을"))&amp;" "&amp;IF(IF(AND((H132&gt;23),(H132&lt;=(203))),"Warm","Cool")="Cool",IF(IF(IF(AND((H132&gt;23),(H132&lt;=(203))),"Warm","Cool")="Cool",IF((J132-I132)&gt;47.15,"여름","겨울"),IF((J132-I132)&gt;43.15,"봄","가을"))="여름",IF((J132-I132)&gt;60.8,"Light","Mute"),IF((J132-I132)&gt;23.58,"Bright","Deep")),IF(IF(IF(AND((H132&gt;23),(H132&lt;=(203))),"Warm","Cool")="Cool",IF((J132-I132)&gt;47.15,"여름","겨울"),IF((J132-I132)&gt;43.15,"봄","가을"))="봄",IF(I132&gt;23.8,"Bright","Light"),IF(I132&gt;54.65,"Deep","Mute")))</f>
        <v>Warm 봄 Bright</v>
      </c>
      <c r="L132" s="461">
        <f>J132-I132</f>
        <v>53.4</v>
      </c>
      <c r="N132" s="6">
        <f>E132-F132</f>
        <v>39</v>
      </c>
      <c r="O132" s="1172">
        <f>F132/E132</f>
        <v>0.82110091743119262</v>
      </c>
      <c r="P132" s="6">
        <f>E132-G132</f>
        <v>70</v>
      </c>
      <c r="Q132" s="1172">
        <f>G132/E132</f>
        <v>0.67889908256880738</v>
      </c>
      <c r="AA132" s="134">
        <v>26.666666666666668</v>
      </c>
      <c r="AB132" s="134">
        <v>8.6999999999999993</v>
      </c>
      <c r="AC132" s="134">
        <v>81.599999999999994</v>
      </c>
      <c r="AD132" s="134" t="str">
        <f t="shared" si="3"/>
        <v>Warm 봄 Light</v>
      </c>
      <c r="AF132" s="306">
        <v>27.692307692307693</v>
      </c>
      <c r="AG132" s="306">
        <v>42.4</v>
      </c>
      <c r="AH132" s="306">
        <v>96.1</v>
      </c>
      <c r="AI132" s="306" t="str">
        <f t="shared" si="2"/>
        <v>Warm 봄 Bright</v>
      </c>
      <c r="AJ132" s="6" t="s">
        <v>367</v>
      </c>
    </row>
    <row r="133" spans="2:36" x14ac:dyDescent="0.4">
      <c r="B133" s="99" t="s">
        <v>255</v>
      </c>
      <c r="C133" s="99">
        <v>7.5</v>
      </c>
      <c r="D133" s="99">
        <v>4</v>
      </c>
      <c r="E133" s="357">
        <v>218</v>
      </c>
      <c r="F133" s="357">
        <v>179</v>
      </c>
      <c r="G133" s="357">
        <v>148</v>
      </c>
      <c r="H133" s="358">
        <f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26.571428571428573</v>
      </c>
      <c r="I133" s="358">
        <f>ROUND((MAX(E133/255, F133/255, G133/255) - MIN(E133/255, F133/255, G133/255))/MAX(E133/255, F133/255, G133/255),3)*100</f>
        <v>32.1</v>
      </c>
      <c r="J133" s="1329">
        <f>ROUND(MAX(E133/255, F133/255, G133/255),3)*100</f>
        <v>85.5</v>
      </c>
      <c r="K133" s="1484" t="str">
        <f>IF(AND((H133&gt;23),(H133&lt;=(203))),"Warm","Cool")&amp;" "&amp;IF(IF(AND((H133&gt;23),(H133&lt;=(203))),"Warm","Cool")="Cool",IF((J133-I133)&gt;47.15,"여름","겨울"),IF((J133-I133)&gt;43.15,"봄","가을"))&amp;" "&amp;IF(IF(AND((H133&gt;23),(H133&lt;=(203))),"Warm","Cool")="Cool",IF(IF(IF(AND((H133&gt;23),(H133&lt;=(203))),"Warm","Cool")="Cool",IF((J133-I133)&gt;47.15,"여름","겨울"),IF((J133-I133)&gt;43.15,"봄","가을"))="여름",IF((J133-I133)&gt;60.8,"Light","Mute"),IF((J133-I133)&gt;23.58,"Bright","Deep")),IF(IF(IF(AND((H133&gt;23),(H133&lt;=(203))),"Warm","Cool")="Cool",IF((J133-I133)&gt;47.15,"여름","겨울"),IF((J133-I133)&gt;43.15,"봄","가을"))="봄",IF(I133&gt;23.8,"Bright","Light"),IF(I133&gt;54.65,"Deep","Mute")))</f>
        <v>Warm 봄 Bright</v>
      </c>
      <c r="L133" s="461">
        <f>J133-I133</f>
        <v>53.4</v>
      </c>
      <c r="N133" s="6">
        <f>E133-F133</f>
        <v>39</v>
      </c>
      <c r="O133" s="1172">
        <f>F133/E133</f>
        <v>0.82110091743119262</v>
      </c>
      <c r="P133" s="6">
        <f>E133-G133</f>
        <v>70</v>
      </c>
      <c r="Q133" s="1172">
        <f>G133/E133</f>
        <v>0.67889908256880738</v>
      </c>
      <c r="AA133" s="134">
        <v>26.666666666666668</v>
      </c>
      <c r="AB133" s="134">
        <v>8.6999999999999993</v>
      </c>
      <c r="AC133" s="134">
        <v>81.599999999999994</v>
      </c>
      <c r="AD133" s="134" t="str">
        <f t="shared" si="3"/>
        <v>Warm 봄 Light</v>
      </c>
      <c r="AF133" s="306">
        <v>27.692307692307693</v>
      </c>
      <c r="AG133" s="306">
        <v>42.4</v>
      </c>
      <c r="AH133" s="306">
        <v>96.1</v>
      </c>
      <c r="AI133" s="306" t="str">
        <f t="shared" ref="AI133:AI196" si="4">IF(AND((AF133&gt;AI$4),(AF133&lt;=(AI$4+180))),"Warm","Cool")&amp;" "&amp;IF(IF(AND((AF133&gt;AI$4),(AF133&lt;=(AI$4+180))),"Warm","Cool")="Cool",IF((AH133-AG133)&gt;47.15,"여름","겨울"),IF((AH133-AG133)&gt;43.15,"봄","가을"))&amp;" "&amp;IF(IF(AND((AF133&gt;AI$4),(AF133&lt;=(AI$4+180))),"Warm","Cool")="Cool",IF(IF(IF(AND((AF133&gt;AI$4),(AF133&lt;=(AI$4+180))),"Warm","Cool")="Cool",IF((AH133-AG133)&gt;47.15,"여름","겨울"),IF((AH133-AG133)&gt;43.15,"봄","가을"))="여름",IF((AH133-AG133)&gt;60.8,"Light","Mute"),IF((AH133-AG133)&gt;23.58,"Bright","Deep")),IF(IF(IF(AND((AF133&gt;26),(AF133&lt;=(206))),"Warm","Cool")="Cool",IF((AH133-AG133)&gt;47.15,"여름","겨울"),IF((AH133-AG133)&gt;43.15,"봄","가을"))="봄",IF(AG133&gt;32.47,"Bright","Light"),IF(AG133&gt;32.47,"Deep","Mute")))</f>
        <v>Warm 봄 Bright</v>
      </c>
      <c r="AJ133" s="6" t="s">
        <v>367</v>
      </c>
    </row>
    <row r="134" spans="2:36" x14ac:dyDescent="0.4">
      <c r="B134" s="99" t="s">
        <v>255</v>
      </c>
      <c r="C134" s="99">
        <v>4.5</v>
      </c>
      <c r="D134" s="99">
        <v>7.5</v>
      </c>
      <c r="E134" s="373">
        <v>222</v>
      </c>
      <c r="F134" s="373">
        <v>178</v>
      </c>
      <c r="G134" s="373">
        <v>143</v>
      </c>
      <c r="H134" s="361">
        <f>IF(MAX(E134,F134,G134)=E134,60*(F134-G134)/(MAX(E134,F134,G134)-MIN(E134,F134,G134)),IF(MAX(E134,F134,G134)=F134,(120+(60*(G134-E134)/(MAX(E134,F134,G134)-MIN(E134,F134,G134)))),IF(MAX(E134,F134,G134)=G134,(240+(60*(E134-F134)/(MAX(E134,F134,G134)-MIN(E134,F134,G134)))),0)))</f>
        <v>26.582278481012658</v>
      </c>
      <c r="I134" s="361">
        <f>ROUND((MAX(E134/255, F134/255, G134/255) - MIN(E134/255, F134/255, G134/255))/MAX(E134/255, F134/255, G134/255),3)*100</f>
        <v>35.6</v>
      </c>
      <c r="J134" s="1330">
        <f>ROUND(MAX(E134/255, F134/255, G134/255),3)*100</f>
        <v>87.1</v>
      </c>
      <c r="K134" s="1485" t="str">
        <f>IF(AND((H134&gt;23),(H134&lt;=(203))),"Warm","Cool")&amp;" "&amp;IF(IF(AND((H134&gt;23),(H134&lt;=(203))),"Warm","Cool")="Cool",IF((J134-I134)&gt;47.15,"여름","겨울"),IF((J134-I134)&gt;43.15,"봄","가을"))&amp;" "&amp;IF(IF(AND((H134&gt;23),(H134&lt;=(203))),"Warm","Cool")="Cool",IF(IF(IF(AND((H134&gt;23),(H134&lt;=(203))),"Warm","Cool")="Cool",IF((J134-I134)&gt;47.15,"여름","겨울"),IF((J134-I134)&gt;43.15,"봄","가을"))="여름",IF((J134-I134)&gt;60.8,"Light","Mute"),IF((J134-I134)&gt;23.58,"Bright","Deep")),IF(IF(IF(AND((H134&gt;23),(H134&lt;=(203))),"Warm","Cool")="Cool",IF((J134-I134)&gt;47.15,"여름","겨울"),IF((J134-I134)&gt;43.15,"봄","가을"))="봄",IF(I134&gt;23.8,"Bright","Light"),IF(I134&gt;54.65,"Deep","Mute")))</f>
        <v>Warm 봄 Bright</v>
      </c>
      <c r="L134" s="461">
        <f>J134-I134</f>
        <v>51.499999999999993</v>
      </c>
      <c r="N134" s="6">
        <f>E134-F134</f>
        <v>44</v>
      </c>
      <c r="O134" s="1172">
        <f>F134/E134</f>
        <v>0.80180180180180183</v>
      </c>
      <c r="P134" s="6">
        <f>E134-G134</f>
        <v>79</v>
      </c>
      <c r="Q134" s="1172">
        <f>G134/E134</f>
        <v>0.64414414414414412</v>
      </c>
      <c r="AA134" s="199">
        <v>27.652173913043477</v>
      </c>
      <c r="AB134" s="199">
        <v>55.000000000000007</v>
      </c>
      <c r="AC134" s="199">
        <v>82</v>
      </c>
      <c r="AD134" s="199" t="str">
        <f t="shared" ref="AD134:AD197" si="5">IF(AND((AA134&gt;AD$4),(AA134&lt;=(AD$4+180))),"Warm","Cool")&amp;" "&amp;IF(IF(AND((AA134&gt;AD$4),(AA134&lt;=(AD$4+180))),"Warm","Cool")="Cool",IF((AC134-AB134)&gt;47.15,"여름","겨울"),IF((AC134-AB134)&gt;43.15,"봄","가을"))&amp;" "&amp;IF(IF(AND((AA134&gt;AD$4),(AA134&lt;=(AD$4+180))),"Warm","Cool")="Cool",IF(IF(IF(AND((AA134&gt;AD$4),(AA134&lt;=(AD$4+180))),"Warm","Cool")="Cool",IF((AC134-AB134)&gt;47.15,"여름","겨울"),IF((AC134-AB134)&gt;43.15,"봄","가을"))="여름",IF((AC134-AB134)&gt;60.8,"Light","Mute"),IF((AC134-AB134)&gt;23.58,"Bright","Deep")),IF(IF(IF(AND((AA134&gt;26),(AA134&lt;=(206))),"Warm","Cool")="Cool",IF((AC134-AB134)&gt;47.15,"여름","겨울"),IF((AC134-AB134)&gt;43.15,"봄","가을"))="봄",IF(AB134&gt;32.47,"Bright","Light"),IF(AB134&gt;32.47,"Deep","Mute")))</f>
        <v>Warm 가을 Deep</v>
      </c>
      <c r="AF134" s="282">
        <v>28.141592920353983</v>
      </c>
      <c r="AG134" s="282">
        <v>45.6</v>
      </c>
      <c r="AH134" s="282">
        <v>97.3</v>
      </c>
      <c r="AI134" s="282" t="str">
        <f t="shared" si="4"/>
        <v>Warm 봄 Bright</v>
      </c>
      <c r="AJ134" s="6" t="s">
        <v>367</v>
      </c>
    </row>
    <row r="135" spans="2:36" x14ac:dyDescent="0.4">
      <c r="B135" s="99" t="s">
        <v>255</v>
      </c>
      <c r="C135" s="99">
        <v>7.5</v>
      </c>
      <c r="D135" s="99">
        <v>4.5</v>
      </c>
      <c r="E135" s="373">
        <v>222</v>
      </c>
      <c r="F135" s="373">
        <v>178</v>
      </c>
      <c r="G135" s="373">
        <v>143</v>
      </c>
      <c r="H135" s="361">
        <f>IF(MAX(E135,F135,G135)=E135,60*(F135-G135)/(MAX(E135,F135,G135)-MIN(E135,F135,G135)),IF(MAX(E135,F135,G135)=F135,(120+(60*(G135-E135)/(MAX(E135,F135,G135)-MIN(E135,F135,G135)))),IF(MAX(E135,F135,G135)=G135,(240+(60*(E135-F135)/(MAX(E135,F135,G135)-MIN(E135,F135,G135)))),0)))</f>
        <v>26.582278481012658</v>
      </c>
      <c r="I135" s="361">
        <f>ROUND((MAX(E135/255, F135/255, G135/255) - MIN(E135/255, F135/255, G135/255))/MAX(E135/255, F135/255, G135/255),3)*100</f>
        <v>35.6</v>
      </c>
      <c r="J135" s="1330">
        <f>ROUND(MAX(E135/255, F135/255, G135/255),3)*100</f>
        <v>87.1</v>
      </c>
      <c r="K135" s="1485" t="str">
        <f>IF(AND((H135&gt;23),(H135&lt;=(203))),"Warm","Cool")&amp;" "&amp;IF(IF(AND((H135&gt;23),(H135&lt;=(203))),"Warm","Cool")="Cool",IF((J135-I135)&gt;47.15,"여름","겨울"),IF((J135-I135)&gt;43.15,"봄","가을"))&amp;" "&amp;IF(IF(AND((H135&gt;23),(H135&lt;=(203))),"Warm","Cool")="Cool",IF(IF(IF(AND((H135&gt;23),(H135&lt;=(203))),"Warm","Cool")="Cool",IF((J135-I135)&gt;47.15,"여름","겨울"),IF((J135-I135)&gt;43.15,"봄","가을"))="여름",IF((J135-I135)&gt;60.8,"Light","Mute"),IF((J135-I135)&gt;23.58,"Bright","Deep")),IF(IF(IF(AND((H135&gt;23),(H135&lt;=(203))),"Warm","Cool")="Cool",IF((J135-I135)&gt;47.15,"여름","겨울"),IF((J135-I135)&gt;43.15,"봄","가을"))="봄",IF(I135&gt;23.8,"Bright","Light"),IF(I135&gt;54.65,"Deep","Mute")))</f>
        <v>Warm 봄 Bright</v>
      </c>
      <c r="L135" s="461">
        <f>J135-I135</f>
        <v>51.499999999999993</v>
      </c>
      <c r="N135" s="6">
        <f>E135-F135</f>
        <v>44</v>
      </c>
      <c r="O135" s="1172">
        <f>F135/E135</f>
        <v>0.80180180180180183</v>
      </c>
      <c r="P135" s="6">
        <f>E135-G135</f>
        <v>79</v>
      </c>
      <c r="Q135" s="1172">
        <f>G135/E135</f>
        <v>0.64414414414414412</v>
      </c>
      <c r="AA135" s="320">
        <v>26.823529411764707</v>
      </c>
      <c r="AB135" s="320">
        <v>40.300000000000004</v>
      </c>
      <c r="AC135" s="320">
        <v>82.699999999999989</v>
      </c>
      <c r="AD135" s="320" t="str">
        <f t="shared" si="5"/>
        <v>Warm 가을 Deep</v>
      </c>
      <c r="AF135" s="282">
        <v>28.141592920353983</v>
      </c>
      <c r="AG135" s="282">
        <v>45.6</v>
      </c>
      <c r="AH135" s="282">
        <v>97.3</v>
      </c>
      <c r="AI135" s="282" t="str">
        <f t="shared" si="4"/>
        <v>Warm 봄 Bright</v>
      </c>
      <c r="AJ135" s="6" t="s">
        <v>367</v>
      </c>
    </row>
    <row r="136" spans="2:36" x14ac:dyDescent="0.4">
      <c r="B136" s="99" t="s">
        <v>255</v>
      </c>
      <c r="C136" s="99">
        <v>5.5</v>
      </c>
      <c r="D136" s="99">
        <v>5</v>
      </c>
      <c r="E136" s="388">
        <v>160</v>
      </c>
      <c r="F136" s="388">
        <v>111</v>
      </c>
      <c r="G136" s="388">
        <v>72</v>
      </c>
      <c r="H136" s="195">
        <f>IF(MAX(E136,F136,G136)=E136,60*(F136-G136)/(MAX(E136,F136,G136)-MIN(E136,F136,G136)),IF(MAX(E136,F136,G136)=F136,(120+(60*(G136-E136)/(MAX(E136,F136,G136)-MIN(E136,F136,G136)))),IF(MAX(E136,F136,G136)=G136,(240+(60*(E136-F136)/(MAX(E136,F136,G136)-MIN(E136,F136,G136)))),0)))</f>
        <v>26.59090909090909</v>
      </c>
      <c r="I136" s="195">
        <f>ROUND((MAX(E136/255, F136/255, G136/255) - MIN(E136/255, F136/255, G136/255))/MAX(E136/255, F136/255, G136/255),3)*100</f>
        <v>55.000000000000007</v>
      </c>
      <c r="J136" s="1331">
        <f>ROUND(MAX(E136/255, F136/255, G136/255),3)*100</f>
        <v>62.7</v>
      </c>
      <c r="K136" s="1486" t="str">
        <f>IF(AND((H136&gt;23),(H136&lt;=(203))),"Warm","Cool")&amp;" "&amp;IF(IF(AND((H136&gt;23),(H136&lt;=(203))),"Warm","Cool")="Cool",IF((J136-I136)&gt;47.15,"여름","겨울"),IF((J136-I136)&gt;43.15,"봄","가을"))&amp;" "&amp;IF(IF(AND((H136&gt;23),(H136&lt;=(203))),"Warm","Cool")="Cool",IF(IF(IF(AND((H136&gt;23),(H136&lt;=(203))),"Warm","Cool")="Cool",IF((J136-I136)&gt;47.15,"여름","겨울"),IF((J136-I136)&gt;43.15,"봄","가을"))="여름",IF((J136-I136)&gt;60.8,"Light","Mute"),IF((J136-I136)&gt;23.58,"Bright","Deep")),IF(IF(IF(AND((H136&gt;23),(H136&lt;=(203))),"Warm","Cool")="Cool",IF((J136-I136)&gt;47.15,"여름","겨울"),IF((J136-I136)&gt;43.15,"봄","가을"))="봄",IF(I136&gt;23.8,"Bright","Light"),IF(I136&gt;54.65,"Deep","Mute")))</f>
        <v>Warm 가을 Deep</v>
      </c>
      <c r="L136" s="461">
        <f>J136-I136</f>
        <v>7.6999999999999957</v>
      </c>
      <c r="N136" s="6">
        <f>E136-F136</f>
        <v>49</v>
      </c>
      <c r="O136" s="1172">
        <f>F136/E136</f>
        <v>0.69374999999999998</v>
      </c>
      <c r="P136" s="6">
        <f>E136-G136</f>
        <v>88</v>
      </c>
      <c r="Q136" s="1172">
        <f>G136/E136</f>
        <v>0.45</v>
      </c>
      <c r="AA136" s="300">
        <v>26.037735849056602</v>
      </c>
      <c r="AB136" s="300">
        <v>25.1</v>
      </c>
      <c r="AC136" s="300">
        <v>82.699999999999989</v>
      </c>
      <c r="AD136" s="300" t="str">
        <f t="shared" si="5"/>
        <v>Warm 봄 Light</v>
      </c>
      <c r="AF136" s="368">
        <v>27.46987951807229</v>
      </c>
      <c r="AG136" s="368">
        <v>33.200000000000003</v>
      </c>
      <c r="AH136" s="368">
        <v>98</v>
      </c>
      <c r="AI136" s="368" t="str">
        <f t="shared" si="4"/>
        <v>Warm 봄 Bright</v>
      </c>
      <c r="AJ136" s="6" t="s">
        <v>367</v>
      </c>
    </row>
    <row r="137" spans="2:36" x14ac:dyDescent="0.4">
      <c r="B137" s="99" t="s">
        <v>255</v>
      </c>
      <c r="C137" s="99">
        <v>1</v>
      </c>
      <c r="D137" s="99">
        <v>9</v>
      </c>
      <c r="E137" s="142">
        <v>235</v>
      </c>
      <c r="F137" s="142">
        <v>225</v>
      </c>
      <c r="G137" s="142">
        <v>217</v>
      </c>
      <c r="H137" s="143">
        <f>IF(MAX(E137,F137,G137)=E137,60*(F137-G137)/(MAX(E137,F137,G137)-MIN(E137,F137,G137)),IF(MAX(E137,F137,G137)=F137,(120+(60*(G137-E137)/(MAX(E137,F137,G137)-MIN(E137,F137,G137)))),IF(MAX(E137,F137,G137)=G137,(240+(60*(E137-F137)/(MAX(E137,F137,G137)-MIN(E137,F137,G137)))),0)))</f>
        <v>26.666666666666668</v>
      </c>
      <c r="I137" s="143">
        <f>ROUND((MAX(E137/255, F137/255, G137/255) - MIN(E137/255, F137/255, G137/255))/MAX(E137/255, F137/255, G137/255),3)*100</f>
        <v>7.7</v>
      </c>
      <c r="J137" s="1332">
        <f>ROUND(MAX(E137/255, F137/255, G137/255),3)*100</f>
        <v>92.2</v>
      </c>
      <c r="K137" s="1487" t="str">
        <f>IF(AND((H137&gt;23),(H137&lt;=(203))),"Warm","Cool")&amp;" "&amp;IF(IF(AND((H137&gt;23),(H137&lt;=(203))),"Warm","Cool")="Cool",IF((J137-I137)&gt;47.15,"여름","겨울"),IF((J137-I137)&gt;43.15,"봄","가을"))&amp;" "&amp;IF(IF(AND((H137&gt;23),(H137&lt;=(203))),"Warm","Cool")="Cool",IF(IF(IF(AND((H137&gt;23),(H137&lt;=(203))),"Warm","Cool")="Cool",IF((J137-I137)&gt;47.15,"여름","겨울"),IF((J137-I137)&gt;43.15,"봄","가을"))="여름",IF((J137-I137)&gt;60.8,"Light","Mute"),IF((J137-I137)&gt;23.58,"Bright","Deep")),IF(IF(IF(AND((H137&gt;23),(H137&lt;=(203))),"Warm","Cool")="Cool",IF((J137-I137)&gt;47.15,"여름","겨울"),IF((J137-I137)&gt;43.15,"봄","가을"))="봄",IF(I137&gt;23.8,"Bright","Light"),IF(I137&gt;54.65,"Deep","Mute")))</f>
        <v>Warm 봄 Light</v>
      </c>
      <c r="L137" s="461">
        <f>J137-I137</f>
        <v>84.5</v>
      </c>
      <c r="N137" s="6">
        <f>E137-F137</f>
        <v>10</v>
      </c>
      <c r="O137" s="1172">
        <f>F137/E137</f>
        <v>0.95744680851063835</v>
      </c>
      <c r="P137" s="6">
        <f>E137-G137</f>
        <v>18</v>
      </c>
      <c r="Q137" s="1172">
        <f>G137/E137</f>
        <v>0.92340425531914894</v>
      </c>
      <c r="AA137" s="300">
        <v>26.037735849056602</v>
      </c>
      <c r="AB137" s="300">
        <v>25.1</v>
      </c>
      <c r="AC137" s="300">
        <v>82.699999999999989</v>
      </c>
      <c r="AD137" s="300" t="str">
        <f t="shared" si="5"/>
        <v>Warm 봄 Light</v>
      </c>
      <c r="AF137" s="368">
        <v>27.46987951807229</v>
      </c>
      <c r="AG137" s="368">
        <v>33.200000000000003</v>
      </c>
      <c r="AH137" s="368">
        <v>98</v>
      </c>
      <c r="AI137" s="368" t="str">
        <f t="shared" si="4"/>
        <v>Warm 봄 Bright</v>
      </c>
      <c r="AJ137" s="6" t="s">
        <v>367</v>
      </c>
    </row>
    <row r="138" spans="2:36" x14ac:dyDescent="0.4">
      <c r="B138" s="99" t="s">
        <v>255</v>
      </c>
      <c r="C138" s="99">
        <v>9</v>
      </c>
      <c r="D138" s="99">
        <v>1</v>
      </c>
      <c r="E138" s="142">
        <v>235</v>
      </c>
      <c r="F138" s="142">
        <v>225</v>
      </c>
      <c r="G138" s="142">
        <v>217</v>
      </c>
      <c r="H138" s="143">
        <f>IF(MAX(E138,F138,G138)=E138,60*(F138-G138)/(MAX(E138,F138,G138)-MIN(E138,F138,G138)),IF(MAX(E138,F138,G138)=F138,(120+(60*(G138-E138)/(MAX(E138,F138,G138)-MIN(E138,F138,G138)))),IF(MAX(E138,F138,G138)=G138,(240+(60*(E138-F138)/(MAX(E138,F138,G138)-MIN(E138,F138,G138)))),0)))</f>
        <v>26.666666666666668</v>
      </c>
      <c r="I138" s="143">
        <f>ROUND((MAX(E138/255, F138/255, G138/255) - MIN(E138/255, F138/255, G138/255))/MAX(E138/255, F138/255, G138/255),3)*100</f>
        <v>7.7</v>
      </c>
      <c r="J138" s="1332">
        <f>ROUND(MAX(E138/255, F138/255, G138/255),3)*100</f>
        <v>92.2</v>
      </c>
      <c r="K138" s="1487" t="str">
        <f>IF(AND((H138&gt;23),(H138&lt;=(203))),"Warm","Cool")&amp;" "&amp;IF(IF(AND((H138&gt;23),(H138&lt;=(203))),"Warm","Cool")="Cool",IF((J138-I138)&gt;47.15,"여름","겨울"),IF((J138-I138)&gt;43.15,"봄","가을"))&amp;" "&amp;IF(IF(AND((H138&gt;23),(H138&lt;=(203))),"Warm","Cool")="Cool",IF(IF(IF(AND((H138&gt;23),(H138&lt;=(203))),"Warm","Cool")="Cool",IF((J138-I138)&gt;47.15,"여름","겨울"),IF((J138-I138)&gt;43.15,"봄","가을"))="여름",IF((J138-I138)&gt;60.8,"Light","Mute"),IF((J138-I138)&gt;23.58,"Bright","Deep")),IF(IF(IF(AND((H138&gt;23),(H138&lt;=(203))),"Warm","Cool")="Cool",IF((J138-I138)&gt;47.15,"여름","겨울"),IF((J138-I138)&gt;43.15,"봄","가을"))="봄",IF(I138&gt;23.8,"Bright","Light"),IF(I138&gt;54.65,"Deep","Mute")))</f>
        <v>Warm 봄 Light</v>
      </c>
      <c r="L138" s="461">
        <f>J138-I138</f>
        <v>84.5</v>
      </c>
      <c r="N138" s="6">
        <f>E138-F138</f>
        <v>10</v>
      </c>
      <c r="O138" s="1172">
        <f>F138/E138</f>
        <v>0.95744680851063835</v>
      </c>
      <c r="P138" s="6">
        <f>E138-G138</f>
        <v>18</v>
      </c>
      <c r="Q138" s="1172">
        <f>G138/E138</f>
        <v>0.92340425531914894</v>
      </c>
      <c r="AA138" s="183">
        <v>25.384615384615383</v>
      </c>
      <c r="AB138" s="183">
        <v>12.3</v>
      </c>
      <c r="AC138" s="183">
        <v>83.1</v>
      </c>
      <c r="AD138" s="183" t="str">
        <f t="shared" si="5"/>
        <v>Cool 여름 Light</v>
      </c>
      <c r="AF138" s="254">
        <v>28.524590163934427</v>
      </c>
      <c r="AG138" s="254">
        <v>48.6</v>
      </c>
      <c r="AH138" s="254">
        <v>98.4</v>
      </c>
      <c r="AI138" s="254" t="str">
        <f t="shared" si="4"/>
        <v>Warm 봄 Bright</v>
      </c>
      <c r="AJ138" s="6" t="s">
        <v>367</v>
      </c>
    </row>
    <row r="139" spans="2:36" x14ac:dyDescent="0.4">
      <c r="B139" s="99" t="s">
        <v>255</v>
      </c>
      <c r="C139" s="99">
        <v>1</v>
      </c>
      <c r="D139" s="99">
        <v>8</v>
      </c>
      <c r="E139" s="133">
        <v>208</v>
      </c>
      <c r="F139" s="133">
        <v>198</v>
      </c>
      <c r="G139" s="133">
        <v>190</v>
      </c>
      <c r="H139" s="134">
        <f>IF(MAX(E139,F139,G139)=E139,60*(F139-G139)/(MAX(E139,F139,G139)-MIN(E139,F139,G139)),IF(MAX(E139,F139,G139)=F139,(120+(60*(G139-E139)/(MAX(E139,F139,G139)-MIN(E139,F139,G139)))),IF(MAX(E139,F139,G139)=G139,(240+(60*(E139-F139)/(MAX(E139,F139,G139)-MIN(E139,F139,G139)))),0)))</f>
        <v>26.666666666666668</v>
      </c>
      <c r="I139" s="134">
        <f>ROUND((MAX(E139/255, F139/255, G139/255) - MIN(E139/255, F139/255, G139/255))/MAX(E139/255, F139/255, G139/255),3)*100</f>
        <v>8.6999999999999993</v>
      </c>
      <c r="J139" s="1333">
        <f>ROUND(MAX(E139/255, F139/255, G139/255),3)*100</f>
        <v>81.599999999999994</v>
      </c>
      <c r="K139" s="1488" t="str">
        <f>IF(AND((H139&gt;23),(H139&lt;=(203))),"Warm","Cool")&amp;" "&amp;IF(IF(AND((H139&gt;23),(H139&lt;=(203))),"Warm","Cool")="Cool",IF((J139-I139)&gt;47.15,"여름","겨울"),IF((J139-I139)&gt;43.15,"봄","가을"))&amp;" "&amp;IF(IF(AND((H139&gt;23),(H139&lt;=(203))),"Warm","Cool")="Cool",IF(IF(IF(AND((H139&gt;23),(H139&lt;=(203))),"Warm","Cool")="Cool",IF((J139-I139)&gt;47.15,"여름","겨울"),IF((J139-I139)&gt;43.15,"봄","가을"))="여름",IF((J139-I139)&gt;60.8,"Light","Mute"),IF((J139-I139)&gt;23.58,"Bright","Deep")),IF(IF(IF(AND((H139&gt;23),(H139&lt;=(203))),"Warm","Cool")="Cool",IF((J139-I139)&gt;47.15,"여름","겨울"),IF((J139-I139)&gt;43.15,"봄","가을"))="봄",IF(I139&gt;23.8,"Bright","Light"),IF(I139&gt;54.65,"Deep","Mute")))</f>
        <v>Warm 봄 Light</v>
      </c>
      <c r="L139" s="461">
        <f>J139-I139</f>
        <v>72.899999999999991</v>
      </c>
      <c r="N139" s="6">
        <f>E139-F139</f>
        <v>10</v>
      </c>
      <c r="O139" s="1172">
        <f>F139/E139</f>
        <v>0.95192307692307687</v>
      </c>
      <c r="P139" s="6">
        <f>E139-G139</f>
        <v>18</v>
      </c>
      <c r="Q139" s="1172">
        <f>G139/E139</f>
        <v>0.91346153846153844</v>
      </c>
      <c r="AA139" s="183">
        <v>25.384615384615383</v>
      </c>
      <c r="AB139" s="183">
        <v>12.3</v>
      </c>
      <c r="AC139" s="183">
        <v>83.1</v>
      </c>
      <c r="AD139" s="183" t="str">
        <f t="shared" si="5"/>
        <v>Cool 여름 Light</v>
      </c>
      <c r="AF139" s="254">
        <v>28.524590163934427</v>
      </c>
      <c r="AG139" s="254">
        <v>48.6</v>
      </c>
      <c r="AH139" s="254">
        <v>98.4</v>
      </c>
      <c r="AI139" s="254" t="str">
        <f t="shared" si="4"/>
        <v>Warm 봄 Bright</v>
      </c>
      <c r="AJ139" s="6" t="s">
        <v>367</v>
      </c>
    </row>
    <row r="140" spans="2:36" x14ac:dyDescent="0.4">
      <c r="B140" s="99" t="s">
        <v>255</v>
      </c>
      <c r="C140" s="99">
        <v>8</v>
      </c>
      <c r="D140" s="99">
        <v>1</v>
      </c>
      <c r="E140" s="133">
        <v>208</v>
      </c>
      <c r="F140" s="133">
        <v>198</v>
      </c>
      <c r="G140" s="133">
        <v>190</v>
      </c>
      <c r="H140" s="134">
        <f>IF(MAX(E140,F140,G140)=E140,60*(F140-G140)/(MAX(E140,F140,G140)-MIN(E140,F140,G140)),IF(MAX(E140,F140,G140)=F140,(120+(60*(G140-E140)/(MAX(E140,F140,G140)-MIN(E140,F140,G140)))),IF(MAX(E140,F140,G140)=G140,(240+(60*(E140-F140)/(MAX(E140,F140,G140)-MIN(E140,F140,G140)))),0)))</f>
        <v>26.666666666666668</v>
      </c>
      <c r="I140" s="134">
        <f>ROUND((MAX(E140/255, F140/255, G140/255) - MIN(E140/255, F140/255, G140/255))/MAX(E140/255, F140/255, G140/255),3)*100</f>
        <v>8.6999999999999993</v>
      </c>
      <c r="J140" s="1333">
        <f>ROUND(MAX(E140/255, F140/255, G140/255),3)*100</f>
        <v>81.599999999999994</v>
      </c>
      <c r="K140" s="1488" t="str">
        <f>IF(AND((H140&gt;23),(H140&lt;=(203))),"Warm","Cool")&amp;" "&amp;IF(IF(AND((H140&gt;23),(H140&lt;=(203))),"Warm","Cool")="Cool",IF((J140-I140)&gt;47.15,"여름","겨울"),IF((J140-I140)&gt;43.15,"봄","가을"))&amp;" "&amp;IF(IF(AND((H140&gt;23),(H140&lt;=(203))),"Warm","Cool")="Cool",IF(IF(IF(AND((H140&gt;23),(H140&lt;=(203))),"Warm","Cool")="Cool",IF((J140-I140)&gt;47.15,"여름","겨울"),IF((J140-I140)&gt;43.15,"봄","가을"))="여름",IF((J140-I140)&gt;60.8,"Light","Mute"),IF((J140-I140)&gt;23.58,"Bright","Deep")),IF(IF(IF(AND((H140&gt;23),(H140&lt;=(203))),"Warm","Cool")="Cool",IF((J140-I140)&gt;47.15,"여름","겨울"),IF((J140-I140)&gt;43.15,"봄","가을"))="봄",IF(I140&gt;23.8,"Bright","Light"),IF(I140&gt;54.65,"Deep","Mute")))</f>
        <v>Warm 봄 Light</v>
      </c>
      <c r="L140" s="461">
        <f>J140-I140</f>
        <v>72.899999999999991</v>
      </c>
      <c r="N140" s="6">
        <f>E140-F140</f>
        <v>10</v>
      </c>
      <c r="O140" s="1172">
        <f>F140/E140</f>
        <v>0.95192307692307687</v>
      </c>
      <c r="P140" s="6">
        <f>E140-G140</f>
        <v>18</v>
      </c>
      <c r="Q140" s="1172">
        <f>G140/E140</f>
        <v>0.91346153846153844</v>
      </c>
      <c r="AA140" s="298">
        <v>27.096774193548388</v>
      </c>
      <c r="AB140" s="298">
        <v>43.5</v>
      </c>
      <c r="AC140" s="298">
        <v>83.899999999999991</v>
      </c>
      <c r="AD140" s="298" t="str">
        <f t="shared" si="5"/>
        <v>Warm 가을 Deep</v>
      </c>
      <c r="AF140" s="354">
        <v>27.692307692307693</v>
      </c>
      <c r="AG140" s="354">
        <v>36</v>
      </c>
      <c r="AH140" s="354">
        <v>99.2</v>
      </c>
      <c r="AI140" s="354" t="str">
        <f t="shared" si="4"/>
        <v>Warm 봄 Bright</v>
      </c>
      <c r="AJ140" s="6" t="s">
        <v>367</v>
      </c>
    </row>
    <row r="141" spans="2:36" x14ac:dyDescent="0.4">
      <c r="B141" s="99" t="s">
        <v>255</v>
      </c>
      <c r="C141" s="99">
        <v>1</v>
      </c>
      <c r="D141" s="99">
        <v>7.5</v>
      </c>
      <c r="E141" s="127">
        <v>195</v>
      </c>
      <c r="F141" s="127">
        <v>185</v>
      </c>
      <c r="G141" s="127">
        <v>177</v>
      </c>
      <c r="H141" s="128">
        <f>IF(MAX(E141,F141,G141)=E141,60*(F141-G141)/(MAX(E141,F141,G141)-MIN(E141,F141,G141)),IF(MAX(E141,F141,G141)=F141,(120+(60*(G141-E141)/(MAX(E141,F141,G141)-MIN(E141,F141,G141)))),IF(MAX(E141,F141,G141)=G141,(240+(60*(E141-F141)/(MAX(E141,F141,G141)-MIN(E141,F141,G141)))),0)))</f>
        <v>26.666666666666668</v>
      </c>
      <c r="I141" s="128">
        <f>ROUND((MAX(E141/255, F141/255, G141/255) - MIN(E141/255, F141/255, G141/255))/MAX(E141/255, F141/255, G141/255),3)*100</f>
        <v>9.1999999999999993</v>
      </c>
      <c r="J141" s="1334">
        <f>ROUND(MAX(E141/255, F141/255, G141/255),3)*100</f>
        <v>76.5</v>
      </c>
      <c r="K141" s="1489" t="str">
        <f>IF(AND((H141&gt;23),(H141&lt;=(203))),"Warm","Cool")&amp;" "&amp;IF(IF(AND((H141&gt;23),(H141&lt;=(203))),"Warm","Cool")="Cool",IF((J141-I141)&gt;47.15,"여름","겨울"),IF((J141-I141)&gt;43.15,"봄","가을"))&amp;" "&amp;IF(IF(AND((H141&gt;23),(H141&lt;=(203))),"Warm","Cool")="Cool",IF(IF(IF(AND((H141&gt;23),(H141&lt;=(203))),"Warm","Cool")="Cool",IF((J141-I141)&gt;47.15,"여름","겨울"),IF((J141-I141)&gt;43.15,"봄","가을"))="여름",IF((J141-I141)&gt;60.8,"Light","Mute"),IF((J141-I141)&gt;23.58,"Bright","Deep")),IF(IF(IF(AND((H141&gt;23),(H141&lt;=(203))),"Warm","Cool")="Cool",IF((J141-I141)&gt;47.15,"여름","겨울"),IF((J141-I141)&gt;43.15,"봄","가을"))="봄",IF(I141&gt;23.8,"Bright","Light"),IF(I141&gt;54.65,"Deep","Mute")))</f>
        <v>Warm 봄 Light</v>
      </c>
      <c r="L141" s="461">
        <f>J141-I141</f>
        <v>67.3</v>
      </c>
      <c r="N141" s="6">
        <f>E141-F141</f>
        <v>10</v>
      </c>
      <c r="O141" s="1172">
        <f>F141/E141</f>
        <v>0.94871794871794868</v>
      </c>
      <c r="P141" s="6">
        <f>E141-G141</f>
        <v>18</v>
      </c>
      <c r="Q141" s="1172">
        <f>G141/E141</f>
        <v>0.90769230769230769</v>
      </c>
      <c r="AA141" s="331">
        <v>26.129032258064516</v>
      </c>
      <c r="AB141" s="331">
        <v>28.799999999999997</v>
      </c>
      <c r="AC141" s="331">
        <v>84.3</v>
      </c>
      <c r="AD141" s="331" t="str">
        <f t="shared" si="5"/>
        <v>Warm 봄 Light</v>
      </c>
      <c r="AF141" s="354">
        <v>27.692307692307693</v>
      </c>
      <c r="AG141" s="354">
        <v>36</v>
      </c>
      <c r="AH141" s="354">
        <v>99.2</v>
      </c>
      <c r="AI141" s="354" t="str">
        <f t="shared" si="4"/>
        <v>Warm 봄 Bright</v>
      </c>
      <c r="AJ141" s="6" t="s">
        <v>367</v>
      </c>
    </row>
    <row r="142" spans="2:36" x14ac:dyDescent="0.4">
      <c r="B142" s="99" t="s">
        <v>255</v>
      </c>
      <c r="C142" s="99">
        <v>7</v>
      </c>
      <c r="D142" s="99">
        <v>1</v>
      </c>
      <c r="E142" s="127">
        <v>195</v>
      </c>
      <c r="F142" s="127">
        <v>185</v>
      </c>
      <c r="G142" s="127">
        <v>177</v>
      </c>
      <c r="H142" s="128">
        <f>IF(MAX(E142,F142,G142)=E142,60*(F142-G142)/(MAX(E142,F142,G142)-MIN(E142,F142,G142)),IF(MAX(E142,F142,G142)=F142,(120+(60*(G142-E142)/(MAX(E142,F142,G142)-MIN(E142,F142,G142)))),IF(MAX(E142,F142,G142)=G142,(240+(60*(E142-F142)/(MAX(E142,F142,G142)-MIN(E142,F142,G142)))),0)))</f>
        <v>26.666666666666668</v>
      </c>
      <c r="I142" s="128">
        <f>ROUND((MAX(E142/255, F142/255, G142/255) - MIN(E142/255, F142/255, G142/255))/MAX(E142/255, F142/255, G142/255),3)*100</f>
        <v>9.1999999999999993</v>
      </c>
      <c r="J142" s="1334">
        <f>ROUND(MAX(E142/255, F142/255, G142/255),3)*100</f>
        <v>76.5</v>
      </c>
      <c r="K142" s="1489" t="str">
        <f>IF(AND((H142&gt;23),(H142&lt;=(203))),"Warm","Cool")&amp;" "&amp;IF(IF(AND((H142&gt;23),(H142&lt;=(203))),"Warm","Cool")="Cool",IF((J142-I142)&gt;47.15,"여름","겨울"),IF((J142-I142)&gt;43.15,"봄","가을"))&amp;" "&amp;IF(IF(AND((H142&gt;23),(H142&lt;=(203))),"Warm","Cool")="Cool",IF(IF(IF(AND((H142&gt;23),(H142&lt;=(203))),"Warm","Cool")="Cool",IF((J142-I142)&gt;47.15,"여름","겨울"),IF((J142-I142)&gt;43.15,"봄","가을"))="여름",IF((J142-I142)&gt;60.8,"Light","Mute"),IF((J142-I142)&gt;23.58,"Bright","Deep")),IF(IF(IF(AND((H142&gt;23),(H142&lt;=(203))),"Warm","Cool")="Cool",IF((J142-I142)&gt;47.15,"여름","겨울"),IF((J142-I142)&gt;43.15,"봄","가을"))="봄",IF(I142&gt;23.8,"Bright","Light"),IF(I142&gt;54.65,"Deep","Mute")))</f>
        <v>Warm 봄 Light</v>
      </c>
      <c r="L142" s="461">
        <f>J142-I142</f>
        <v>67.3</v>
      </c>
      <c r="N142" s="6">
        <f>E142-F142</f>
        <v>10</v>
      </c>
      <c r="O142" s="1172">
        <f>F142/E142</f>
        <v>0.94871794871794868</v>
      </c>
      <c r="P142" s="6">
        <f>E142-G142</f>
        <v>18</v>
      </c>
      <c r="Q142" s="1172">
        <f>G142/E142</f>
        <v>0.90769230769230769</v>
      </c>
      <c r="AA142" s="331">
        <v>26.129032258064516</v>
      </c>
      <c r="AB142" s="331">
        <v>28.799999999999997</v>
      </c>
      <c r="AC142" s="331">
        <v>84.3</v>
      </c>
      <c r="AD142" s="331" t="str">
        <f t="shared" si="5"/>
        <v>Warm 봄 Light</v>
      </c>
      <c r="AF142" s="232">
        <v>28.396946564885496</v>
      </c>
      <c r="AG142" s="232">
        <v>51.4</v>
      </c>
      <c r="AH142" s="232">
        <v>100</v>
      </c>
      <c r="AI142" s="232" t="str">
        <f t="shared" si="4"/>
        <v>Warm 봄 Bright</v>
      </c>
      <c r="AJ142" s="6" t="s">
        <v>367</v>
      </c>
    </row>
    <row r="143" spans="2:36" x14ac:dyDescent="0.4">
      <c r="B143" s="99" t="s">
        <v>255</v>
      </c>
      <c r="C143" s="99">
        <v>1</v>
      </c>
      <c r="D143" s="99">
        <v>7</v>
      </c>
      <c r="E143" s="123">
        <v>182</v>
      </c>
      <c r="F143" s="123">
        <v>172</v>
      </c>
      <c r="G143" s="123">
        <v>164</v>
      </c>
      <c r="H143" s="124">
        <f>IF(MAX(E143,F143,G143)=E143,60*(F143-G143)/(MAX(E143,F143,G143)-MIN(E143,F143,G143)),IF(MAX(E143,F143,G143)=F143,(120+(60*(G143-E143)/(MAX(E143,F143,G143)-MIN(E143,F143,G143)))),IF(MAX(E143,F143,G143)=G143,(240+(60*(E143-F143)/(MAX(E143,F143,G143)-MIN(E143,F143,G143)))),0)))</f>
        <v>26.666666666666668</v>
      </c>
      <c r="I143" s="124">
        <f>ROUND((MAX(E143/255, F143/255, G143/255) - MIN(E143/255, F143/255, G143/255))/MAX(E143/255, F143/255, G143/255),3)*100</f>
        <v>9.9</v>
      </c>
      <c r="J143" s="1335">
        <f>ROUND(MAX(E143/255, F143/255, G143/255),3)*100</f>
        <v>71.399999999999991</v>
      </c>
      <c r="K143" s="1490" t="str">
        <f>IF(AND((H143&gt;23),(H143&lt;=(203))),"Warm","Cool")&amp;" "&amp;IF(IF(AND((H143&gt;23),(H143&lt;=(203))),"Warm","Cool")="Cool",IF((J143-I143)&gt;47.15,"여름","겨울"),IF((J143-I143)&gt;43.15,"봄","가을"))&amp;" "&amp;IF(IF(AND((H143&gt;23),(H143&lt;=(203))),"Warm","Cool")="Cool",IF(IF(IF(AND((H143&gt;23),(H143&lt;=(203))),"Warm","Cool")="Cool",IF((J143-I143)&gt;47.15,"여름","겨울"),IF((J143-I143)&gt;43.15,"봄","가을"))="여름",IF((J143-I143)&gt;60.8,"Light","Mute"),IF((J143-I143)&gt;23.58,"Bright","Deep")),IF(IF(IF(AND((H143&gt;23),(H143&lt;=(203))),"Warm","Cool")="Cool",IF((J143-I143)&gt;47.15,"여름","겨울"),IF((J143-I143)&gt;43.15,"봄","가을"))="봄",IF(I143&gt;23.8,"Bright","Light"),IF(I143&gt;54.65,"Deep","Mute")))</f>
        <v>Warm 봄 Light</v>
      </c>
      <c r="L143" s="461">
        <f>J143-I143</f>
        <v>61.499999999999993</v>
      </c>
      <c r="N143" s="6">
        <f>E143-F143</f>
        <v>10</v>
      </c>
      <c r="O143" s="1172">
        <f>F143/E143</f>
        <v>0.94505494505494503</v>
      </c>
      <c r="P143" s="6">
        <f>E143-G143</f>
        <v>18</v>
      </c>
      <c r="Q143" s="1172">
        <f>G143/E143</f>
        <v>0.90109890109890112</v>
      </c>
      <c r="AA143" s="228">
        <v>25.714285714285715</v>
      </c>
      <c r="AB143" s="228">
        <v>16.2</v>
      </c>
      <c r="AC143" s="228">
        <v>84.7</v>
      </c>
      <c r="AD143" s="228" t="str">
        <f t="shared" si="5"/>
        <v>Cool 여름 Light</v>
      </c>
      <c r="AF143" s="169">
        <v>26.666666666666668</v>
      </c>
      <c r="AG143" s="169">
        <v>15.6</v>
      </c>
      <c r="AH143" s="169">
        <v>67.800000000000011</v>
      </c>
      <c r="AI143" s="169" t="str">
        <f t="shared" si="4"/>
        <v>Warm 봄 Light</v>
      </c>
      <c r="AJ143" s="6" t="s">
        <v>366</v>
      </c>
    </row>
    <row r="144" spans="2:36" x14ac:dyDescent="0.4">
      <c r="B144" s="99" t="s">
        <v>255</v>
      </c>
      <c r="C144" s="99">
        <v>6.5</v>
      </c>
      <c r="D144" s="99">
        <v>1</v>
      </c>
      <c r="E144" s="123">
        <v>182</v>
      </c>
      <c r="F144" s="123">
        <v>172</v>
      </c>
      <c r="G144" s="123">
        <v>164</v>
      </c>
      <c r="H144" s="124">
        <f>IF(MAX(E144,F144,G144)=E144,60*(F144-G144)/(MAX(E144,F144,G144)-MIN(E144,F144,G144)),IF(MAX(E144,F144,G144)=F144,(120+(60*(G144-E144)/(MAX(E144,F144,G144)-MIN(E144,F144,G144)))),IF(MAX(E144,F144,G144)=G144,(240+(60*(E144-F144)/(MAX(E144,F144,G144)-MIN(E144,F144,G144)))),0)))</f>
        <v>26.666666666666668</v>
      </c>
      <c r="I144" s="124">
        <f>ROUND((MAX(E144/255, F144/255, G144/255) - MIN(E144/255, F144/255, G144/255))/MAX(E144/255, F144/255, G144/255),3)*100</f>
        <v>9.9</v>
      </c>
      <c r="J144" s="1335">
        <f>ROUND(MAX(E144/255, F144/255, G144/255),3)*100</f>
        <v>71.399999999999991</v>
      </c>
      <c r="K144" s="1490" t="str">
        <f>IF(AND((H144&gt;23),(H144&lt;=(203))),"Warm","Cool")&amp;" "&amp;IF(IF(AND((H144&gt;23),(H144&lt;=(203))),"Warm","Cool")="Cool",IF((J144-I144)&gt;47.15,"여름","겨울"),IF((J144-I144)&gt;43.15,"봄","가을"))&amp;" "&amp;IF(IF(AND((H144&gt;23),(H144&lt;=(203))),"Warm","Cool")="Cool",IF(IF(IF(AND((H144&gt;23),(H144&lt;=(203))),"Warm","Cool")="Cool",IF((J144-I144)&gt;47.15,"여름","겨울"),IF((J144-I144)&gt;43.15,"봄","가을"))="여름",IF((J144-I144)&gt;60.8,"Light","Mute"),IF((J144-I144)&gt;23.58,"Bright","Deep")),IF(IF(IF(AND((H144&gt;23),(H144&lt;=(203))),"Warm","Cool")="Cool",IF((J144-I144)&gt;47.15,"여름","겨울"),IF((J144-I144)&gt;43.15,"봄","가을"))="봄",IF(I144&gt;23.8,"Bright","Light"),IF(I144&gt;54.65,"Deep","Mute")))</f>
        <v>Warm 봄 Light</v>
      </c>
      <c r="L144" s="461">
        <f>J144-I144</f>
        <v>61.499999999999993</v>
      </c>
      <c r="N144" s="6">
        <f>E144-F144</f>
        <v>10</v>
      </c>
      <c r="O144" s="1172">
        <f>F144/E144</f>
        <v>0.94505494505494503</v>
      </c>
      <c r="P144" s="6">
        <f>E144-G144</f>
        <v>18</v>
      </c>
      <c r="Q144" s="1172">
        <f>G144/E144</f>
        <v>0.90109890109890112</v>
      </c>
      <c r="AA144" s="228">
        <v>25.714285714285715</v>
      </c>
      <c r="AB144" s="228">
        <v>16.2</v>
      </c>
      <c r="AC144" s="228">
        <v>84.7</v>
      </c>
      <c r="AD144" s="228" t="str">
        <f t="shared" si="5"/>
        <v>Cool 여름 Light</v>
      </c>
      <c r="AF144" s="169">
        <v>26.666666666666668</v>
      </c>
      <c r="AG144" s="169">
        <v>15.6</v>
      </c>
      <c r="AH144" s="169">
        <v>67.800000000000011</v>
      </c>
      <c r="AI144" s="169" t="str">
        <f t="shared" si="4"/>
        <v>Warm 봄 Light</v>
      </c>
      <c r="AJ144" s="6" t="s">
        <v>366</v>
      </c>
    </row>
    <row r="145" spans="2:36" x14ac:dyDescent="0.4">
      <c r="B145" s="99" t="s">
        <v>255</v>
      </c>
      <c r="C145" s="99">
        <v>1.5</v>
      </c>
      <c r="D145" s="99">
        <v>8.5</v>
      </c>
      <c r="E145" s="188">
        <v>226</v>
      </c>
      <c r="F145" s="188">
        <v>211</v>
      </c>
      <c r="G145" s="188">
        <v>199</v>
      </c>
      <c r="H145" s="189">
        <f>IF(MAX(E145,F145,G145)=E145,60*(F145-G145)/(MAX(E145,F145,G145)-MIN(E145,F145,G145)),IF(MAX(E145,F145,G145)=F145,(120+(60*(G145-E145)/(MAX(E145,F145,G145)-MIN(E145,F145,G145)))),IF(MAX(E145,F145,G145)=G145,(240+(60*(E145-F145)/(MAX(E145,F145,G145)-MIN(E145,F145,G145)))),0)))</f>
        <v>26.666666666666668</v>
      </c>
      <c r="I145" s="189">
        <f>ROUND((MAX(E145/255, F145/255, G145/255) - MIN(E145/255, F145/255, G145/255))/MAX(E145/255, F145/255, G145/255),3)*100</f>
        <v>11.899999999999999</v>
      </c>
      <c r="J145" s="1336">
        <f>ROUND(MAX(E145/255, F145/255, G145/255),3)*100</f>
        <v>88.6</v>
      </c>
      <c r="K145" s="1491" t="str">
        <f>IF(AND((H145&gt;23),(H145&lt;=(203))),"Warm","Cool")&amp;" "&amp;IF(IF(AND((H145&gt;23),(H145&lt;=(203))),"Warm","Cool")="Cool",IF((J145-I145)&gt;47.15,"여름","겨울"),IF((J145-I145)&gt;43.15,"봄","가을"))&amp;" "&amp;IF(IF(AND((H145&gt;23),(H145&lt;=(203))),"Warm","Cool")="Cool",IF(IF(IF(AND((H145&gt;23),(H145&lt;=(203))),"Warm","Cool")="Cool",IF((J145-I145)&gt;47.15,"여름","겨울"),IF((J145-I145)&gt;43.15,"봄","가을"))="여름",IF((J145-I145)&gt;60.8,"Light","Mute"),IF((J145-I145)&gt;23.58,"Bright","Deep")),IF(IF(IF(AND((H145&gt;23),(H145&lt;=(203))),"Warm","Cool")="Cool",IF((J145-I145)&gt;47.15,"여름","겨울"),IF((J145-I145)&gt;43.15,"봄","가을"))="봄",IF(I145&gt;23.8,"Bright","Light"),IF(I145&gt;54.65,"Deep","Mute")))</f>
        <v>Warm 봄 Light</v>
      </c>
      <c r="L145" s="461">
        <f>J145-I145</f>
        <v>76.699999999999989</v>
      </c>
      <c r="N145" s="6">
        <f>E145-F145</f>
        <v>15</v>
      </c>
      <c r="O145" s="1172">
        <f>F145/E145</f>
        <v>0.9336283185840708</v>
      </c>
      <c r="P145" s="6">
        <f>E145-G145</f>
        <v>27</v>
      </c>
      <c r="Q145" s="1172">
        <f>G145/E145</f>
        <v>0.88053097345132747</v>
      </c>
      <c r="AA145" s="391">
        <v>27.058823529411764</v>
      </c>
      <c r="AB145" s="391">
        <v>46.800000000000004</v>
      </c>
      <c r="AC145" s="391">
        <v>85.5</v>
      </c>
      <c r="AD145" s="273" t="str">
        <f t="shared" si="5"/>
        <v>Warm 가을 Deep</v>
      </c>
      <c r="AF145" s="788">
        <v>26.666666666666668</v>
      </c>
      <c r="AG145" s="788">
        <v>9.9</v>
      </c>
      <c r="AH145" s="788">
        <v>71.399999999999991</v>
      </c>
      <c r="AI145" s="124" t="str">
        <f t="shared" si="4"/>
        <v>Warm 봄 Light</v>
      </c>
      <c r="AJ145" s="6" t="s">
        <v>366</v>
      </c>
    </row>
    <row r="146" spans="2:36" x14ac:dyDescent="0.4">
      <c r="B146" s="99" t="s">
        <v>255</v>
      </c>
      <c r="C146" s="99">
        <v>8.5</v>
      </c>
      <c r="D146" s="99">
        <v>1.5</v>
      </c>
      <c r="E146" s="188">
        <v>226</v>
      </c>
      <c r="F146" s="188">
        <v>211</v>
      </c>
      <c r="G146" s="188">
        <v>199</v>
      </c>
      <c r="H146" s="189">
        <f>IF(MAX(E146,F146,G146)=E146,60*(F146-G146)/(MAX(E146,F146,G146)-MIN(E146,F146,G146)),IF(MAX(E146,F146,G146)=F146,(120+(60*(G146-E146)/(MAX(E146,F146,G146)-MIN(E146,F146,G146)))),IF(MAX(E146,F146,G146)=G146,(240+(60*(E146-F146)/(MAX(E146,F146,G146)-MIN(E146,F146,G146)))),0)))</f>
        <v>26.666666666666668</v>
      </c>
      <c r="I146" s="189">
        <f>ROUND((MAX(E146/255, F146/255, G146/255) - MIN(E146/255, F146/255, G146/255))/MAX(E146/255, F146/255, G146/255),3)*100</f>
        <v>11.899999999999999</v>
      </c>
      <c r="J146" s="1336">
        <f>ROUND(MAX(E146/255, F146/255, G146/255),3)*100</f>
        <v>88.6</v>
      </c>
      <c r="K146" s="1491" t="str">
        <f>IF(AND((H146&gt;23),(H146&lt;=(203))),"Warm","Cool")&amp;" "&amp;IF(IF(AND((H146&gt;23),(H146&lt;=(203))),"Warm","Cool")="Cool",IF((J146-I146)&gt;47.15,"여름","겨울"),IF((J146-I146)&gt;43.15,"봄","가을"))&amp;" "&amp;IF(IF(AND((H146&gt;23),(H146&lt;=(203))),"Warm","Cool")="Cool",IF(IF(IF(AND((H146&gt;23),(H146&lt;=(203))),"Warm","Cool")="Cool",IF((J146-I146)&gt;47.15,"여름","겨울"),IF((J146-I146)&gt;43.15,"봄","가을"))="여름",IF((J146-I146)&gt;60.8,"Light","Mute"),IF((J146-I146)&gt;23.58,"Bright","Deep")),IF(IF(IF(AND((H146&gt;23),(H146&lt;=(203))),"Warm","Cool")="Cool",IF((J146-I146)&gt;47.15,"여름","겨울"),IF((J146-I146)&gt;43.15,"봄","가을"))="봄",IF(I146&gt;23.8,"Bright","Light"),IF(I146&gt;54.65,"Deep","Mute")))</f>
        <v>Warm 봄 Light</v>
      </c>
      <c r="L146" s="461">
        <f>J146-I146</f>
        <v>76.699999999999989</v>
      </c>
      <c r="N146" s="6">
        <f>E146-F146</f>
        <v>15</v>
      </c>
      <c r="O146" s="1172">
        <f>F146/E146</f>
        <v>0.9336283185840708</v>
      </c>
      <c r="P146" s="6">
        <f>E146-G146</f>
        <v>27</v>
      </c>
      <c r="Q146" s="1172">
        <f>G146/E146</f>
        <v>0.88053097345132747</v>
      </c>
      <c r="AA146" s="358">
        <v>26.571428571428573</v>
      </c>
      <c r="AB146" s="358">
        <v>32.1</v>
      </c>
      <c r="AC146" s="358">
        <v>85.5</v>
      </c>
      <c r="AD146" s="358" t="str">
        <f t="shared" si="5"/>
        <v>Warm 봄 Light</v>
      </c>
      <c r="AF146" s="124">
        <v>26.666666666666668</v>
      </c>
      <c r="AG146" s="124">
        <v>9.9</v>
      </c>
      <c r="AH146" s="124">
        <v>71.399999999999991</v>
      </c>
      <c r="AI146" s="124" t="str">
        <f t="shared" si="4"/>
        <v>Warm 봄 Light</v>
      </c>
      <c r="AJ146" s="6" t="s">
        <v>366</v>
      </c>
    </row>
    <row r="147" spans="2:36" x14ac:dyDescent="0.4">
      <c r="B147" s="99" t="s">
        <v>255</v>
      </c>
      <c r="C147" s="99">
        <v>1.5</v>
      </c>
      <c r="D147" s="99">
        <v>7</v>
      </c>
      <c r="E147" s="173">
        <v>186</v>
      </c>
      <c r="F147" s="173">
        <v>171</v>
      </c>
      <c r="G147" s="173">
        <v>159</v>
      </c>
      <c r="H147" s="174">
        <f>IF(MAX(E147,F147,G147)=E147,60*(F147-G147)/(MAX(E147,F147,G147)-MIN(E147,F147,G147)),IF(MAX(E147,F147,G147)=F147,(120+(60*(G147-E147)/(MAX(E147,F147,G147)-MIN(E147,F147,G147)))),IF(MAX(E147,F147,G147)=G147,(240+(60*(E147-F147)/(MAX(E147,F147,G147)-MIN(E147,F147,G147)))),0)))</f>
        <v>26.666666666666668</v>
      </c>
      <c r="I147" s="174">
        <f>ROUND((MAX(E147/255, F147/255, G147/255) - MIN(E147/255, F147/255, G147/255))/MAX(E147/255, F147/255, G147/255),3)*100</f>
        <v>14.499999999999998</v>
      </c>
      <c r="J147" s="1337">
        <f>ROUND(MAX(E147/255, F147/255, G147/255),3)*100</f>
        <v>72.899999999999991</v>
      </c>
      <c r="K147" s="1492" t="str">
        <f>IF(AND((H147&gt;23),(H147&lt;=(203))),"Warm","Cool")&amp;" "&amp;IF(IF(AND((H147&gt;23),(H147&lt;=(203))),"Warm","Cool")="Cool",IF((J147-I147)&gt;47.15,"여름","겨울"),IF((J147-I147)&gt;43.15,"봄","가을"))&amp;" "&amp;IF(IF(AND((H147&gt;23),(H147&lt;=(203))),"Warm","Cool")="Cool",IF(IF(IF(AND((H147&gt;23),(H147&lt;=(203))),"Warm","Cool")="Cool",IF((J147-I147)&gt;47.15,"여름","겨울"),IF((J147-I147)&gt;43.15,"봄","가을"))="여름",IF((J147-I147)&gt;60.8,"Light","Mute"),IF((J147-I147)&gt;23.58,"Bright","Deep")),IF(IF(IF(AND((H147&gt;23),(H147&lt;=(203))),"Warm","Cool")="Cool",IF((J147-I147)&gt;47.15,"여름","겨울"),IF((J147-I147)&gt;43.15,"봄","가을"))="봄",IF(I147&gt;23.8,"Bright","Light"),IF(I147&gt;54.65,"Deep","Mute")))</f>
        <v>Warm 봄 Light</v>
      </c>
      <c r="L147" s="461">
        <f>J147-I147</f>
        <v>58.399999999999991</v>
      </c>
      <c r="N147" s="6">
        <f>E147-F147</f>
        <v>15</v>
      </c>
      <c r="O147" s="1172">
        <f>F147/E147</f>
        <v>0.91935483870967738</v>
      </c>
      <c r="P147" s="6">
        <f>E147-G147</f>
        <v>27</v>
      </c>
      <c r="Q147" s="1172">
        <f>G147/E147</f>
        <v>0.85483870967741937</v>
      </c>
      <c r="AA147" s="358">
        <v>26.571428571428573</v>
      </c>
      <c r="AB147" s="358">
        <v>32.1</v>
      </c>
      <c r="AC147" s="358">
        <v>85.5</v>
      </c>
      <c r="AD147" s="358" t="str">
        <f t="shared" si="5"/>
        <v>Warm 봄 Light</v>
      </c>
      <c r="AF147" s="174">
        <v>26.666666666666668</v>
      </c>
      <c r="AG147" s="174">
        <v>14.499999999999998</v>
      </c>
      <c r="AH147" s="174">
        <v>72.899999999999991</v>
      </c>
      <c r="AI147" s="174" t="str">
        <f t="shared" si="4"/>
        <v>Warm 봄 Light</v>
      </c>
      <c r="AJ147" s="6" t="s">
        <v>366</v>
      </c>
    </row>
    <row r="148" spans="2:36" x14ac:dyDescent="0.4">
      <c r="B148" s="99" t="s">
        <v>255</v>
      </c>
      <c r="C148" s="99">
        <v>6.5</v>
      </c>
      <c r="D148" s="99">
        <v>1.5</v>
      </c>
      <c r="E148" s="173">
        <v>186</v>
      </c>
      <c r="F148" s="173">
        <v>171</v>
      </c>
      <c r="G148" s="173">
        <v>159</v>
      </c>
      <c r="H148" s="174">
        <f>IF(MAX(E148,F148,G148)=E148,60*(F148-G148)/(MAX(E148,F148,G148)-MIN(E148,F148,G148)),IF(MAX(E148,F148,G148)=F148,(120+(60*(G148-E148)/(MAX(E148,F148,G148)-MIN(E148,F148,G148)))),IF(MAX(E148,F148,G148)=G148,(240+(60*(E148-F148)/(MAX(E148,F148,G148)-MIN(E148,F148,G148)))),0)))</f>
        <v>26.666666666666668</v>
      </c>
      <c r="I148" s="174">
        <f>ROUND((MAX(E148/255, F148/255, G148/255) - MIN(E148/255, F148/255, G148/255))/MAX(E148/255, F148/255, G148/255),3)*100</f>
        <v>14.499999999999998</v>
      </c>
      <c r="J148" s="1337">
        <f>ROUND(MAX(E148/255, F148/255, G148/255),3)*100</f>
        <v>72.899999999999991</v>
      </c>
      <c r="K148" s="1492" t="str">
        <f>IF(AND((H148&gt;23),(H148&lt;=(203))),"Warm","Cool")&amp;" "&amp;IF(IF(AND((H148&gt;23),(H148&lt;=(203))),"Warm","Cool")="Cool",IF((J148-I148)&gt;47.15,"여름","겨울"),IF((J148-I148)&gt;43.15,"봄","가을"))&amp;" "&amp;IF(IF(AND((H148&gt;23),(H148&lt;=(203))),"Warm","Cool")="Cool",IF(IF(IF(AND((H148&gt;23),(H148&lt;=(203))),"Warm","Cool")="Cool",IF((J148-I148)&gt;47.15,"여름","겨울"),IF((J148-I148)&gt;43.15,"봄","가을"))="여름",IF((J148-I148)&gt;60.8,"Light","Mute"),IF((J148-I148)&gt;23.58,"Bright","Deep")),IF(IF(IF(AND((H148&gt;23),(H148&lt;=(203))),"Warm","Cool")="Cool",IF((J148-I148)&gt;47.15,"여름","겨울"),IF((J148-I148)&gt;43.15,"봄","가을"))="봄",IF(I148&gt;23.8,"Bright","Light"),IF(I148&gt;54.65,"Deep","Mute")))</f>
        <v>Warm 봄 Light</v>
      </c>
      <c r="L148" s="461">
        <f>J148-I148</f>
        <v>58.399999999999991</v>
      </c>
      <c r="N148" s="6">
        <f>E148-F148</f>
        <v>15</v>
      </c>
      <c r="O148" s="1172">
        <f>F148/E148</f>
        <v>0.91935483870967738</v>
      </c>
      <c r="P148" s="6">
        <f>E148-G148</f>
        <v>27</v>
      </c>
      <c r="Q148" s="1172">
        <f>G148/E148</f>
        <v>0.85483870967741937</v>
      </c>
      <c r="AA148" s="246">
        <v>27.522935779816514</v>
      </c>
      <c r="AB148" s="246">
        <v>49.5</v>
      </c>
      <c r="AC148" s="246">
        <v>86.3</v>
      </c>
      <c r="AD148" s="246" t="str">
        <f t="shared" si="5"/>
        <v>Warm 가을 Deep</v>
      </c>
      <c r="AF148" s="174">
        <v>26.666666666666668</v>
      </c>
      <c r="AG148" s="174">
        <v>14.499999999999998</v>
      </c>
      <c r="AH148" s="174">
        <v>72.899999999999991</v>
      </c>
      <c r="AI148" s="174" t="str">
        <f t="shared" si="4"/>
        <v>Warm 봄 Light</v>
      </c>
      <c r="AJ148" s="6" t="s">
        <v>366</v>
      </c>
    </row>
    <row r="149" spans="2:36" x14ac:dyDescent="0.4">
      <c r="B149" s="99" t="s">
        <v>255</v>
      </c>
      <c r="C149" s="99">
        <v>1.5</v>
      </c>
      <c r="D149" s="99">
        <v>6.5</v>
      </c>
      <c r="E149" s="168">
        <v>173</v>
      </c>
      <c r="F149" s="168">
        <v>158</v>
      </c>
      <c r="G149" s="168">
        <v>146</v>
      </c>
      <c r="H149" s="169">
        <f>IF(MAX(E149,F149,G149)=E149,60*(F149-G149)/(MAX(E149,F149,G149)-MIN(E149,F149,G149)),IF(MAX(E149,F149,G149)=F149,(120+(60*(G149-E149)/(MAX(E149,F149,G149)-MIN(E149,F149,G149)))),IF(MAX(E149,F149,G149)=G149,(240+(60*(E149-F149)/(MAX(E149,F149,G149)-MIN(E149,F149,G149)))),0)))</f>
        <v>26.666666666666668</v>
      </c>
      <c r="I149" s="169">
        <f>ROUND((MAX(E149/255, F149/255, G149/255) - MIN(E149/255, F149/255, G149/255))/MAX(E149/255, F149/255, G149/255),3)*100</f>
        <v>15.6</v>
      </c>
      <c r="J149" s="1338">
        <f>ROUND(MAX(E149/255, F149/255, G149/255),3)*100</f>
        <v>67.800000000000011</v>
      </c>
      <c r="K149" s="1493" t="str">
        <f>IF(AND((H149&gt;23),(H149&lt;=(203))),"Warm","Cool")&amp;" "&amp;IF(IF(AND((H149&gt;23),(H149&lt;=(203))),"Warm","Cool")="Cool",IF((J149-I149)&gt;47.15,"여름","겨울"),IF((J149-I149)&gt;43.15,"봄","가을"))&amp;" "&amp;IF(IF(AND((H149&gt;23),(H149&lt;=(203))),"Warm","Cool")="Cool",IF(IF(IF(AND((H149&gt;23),(H149&lt;=(203))),"Warm","Cool")="Cool",IF((J149-I149)&gt;47.15,"여름","겨울"),IF((J149-I149)&gt;43.15,"봄","가을"))="여름",IF((J149-I149)&gt;60.8,"Light","Mute"),IF((J149-I149)&gt;23.58,"Bright","Deep")),IF(IF(IF(AND((H149&gt;23),(H149&lt;=(203))),"Warm","Cool")="Cool",IF((J149-I149)&gt;47.15,"여름","겨울"),IF((J149-I149)&gt;43.15,"봄","가을"))="봄",IF(I149&gt;23.8,"Bright","Light"),IF(I149&gt;54.65,"Deep","Mute")))</f>
        <v>Warm 봄 Light</v>
      </c>
      <c r="L149" s="461">
        <f>J149-I149</f>
        <v>52.20000000000001</v>
      </c>
      <c r="N149" s="6">
        <f>E149-F149</f>
        <v>15</v>
      </c>
      <c r="O149" s="1172">
        <f>F149/E149</f>
        <v>0.91329479768786126</v>
      </c>
      <c r="P149" s="6">
        <f>E149-G149</f>
        <v>27</v>
      </c>
      <c r="Q149" s="1172">
        <f>G149/E149</f>
        <v>0.84393063583815031</v>
      </c>
      <c r="AA149" s="267">
        <v>25.90909090909091</v>
      </c>
      <c r="AB149" s="267">
        <v>20</v>
      </c>
      <c r="AC149" s="267">
        <v>86.3</v>
      </c>
      <c r="AD149" s="267" t="str">
        <f t="shared" si="5"/>
        <v>Cool 여름 Light</v>
      </c>
      <c r="AF149" s="128">
        <v>26.666666666666668</v>
      </c>
      <c r="AG149" s="128">
        <v>9.1999999999999993</v>
      </c>
      <c r="AH149" s="128">
        <v>76.5</v>
      </c>
      <c r="AI149" s="128" t="str">
        <f t="shared" si="4"/>
        <v>Warm 봄 Light</v>
      </c>
      <c r="AJ149" s="6" t="s">
        <v>366</v>
      </c>
    </row>
    <row r="150" spans="2:36" x14ac:dyDescent="0.4">
      <c r="B150" s="99" t="s">
        <v>255</v>
      </c>
      <c r="C150" s="99">
        <v>6</v>
      </c>
      <c r="D150" s="99">
        <v>1.5</v>
      </c>
      <c r="E150" s="168">
        <v>173</v>
      </c>
      <c r="F150" s="168">
        <v>158</v>
      </c>
      <c r="G150" s="168">
        <v>146</v>
      </c>
      <c r="H150" s="169">
        <f>IF(MAX(E150,F150,G150)=E150,60*(F150-G150)/(MAX(E150,F150,G150)-MIN(E150,F150,G150)),IF(MAX(E150,F150,G150)=F150,(120+(60*(G150-E150)/(MAX(E150,F150,G150)-MIN(E150,F150,G150)))),IF(MAX(E150,F150,G150)=G150,(240+(60*(E150-F150)/(MAX(E150,F150,G150)-MIN(E150,F150,G150)))),0)))</f>
        <v>26.666666666666668</v>
      </c>
      <c r="I150" s="169">
        <f>ROUND((MAX(E150/255, F150/255, G150/255) - MIN(E150/255, F150/255, G150/255))/MAX(E150/255, F150/255, G150/255),3)*100</f>
        <v>15.6</v>
      </c>
      <c r="J150" s="1338">
        <f>ROUND(MAX(E150/255, F150/255, G150/255),3)*100</f>
        <v>67.800000000000011</v>
      </c>
      <c r="K150" s="1493" t="str">
        <f>IF(AND((H150&gt;23),(H150&lt;=(203))),"Warm","Cool")&amp;" "&amp;IF(IF(AND((H150&gt;23),(H150&lt;=(203))),"Warm","Cool")="Cool",IF((J150-I150)&gt;47.15,"여름","겨울"),IF((J150-I150)&gt;43.15,"봄","가을"))&amp;" "&amp;IF(IF(AND((H150&gt;23),(H150&lt;=(203))),"Warm","Cool")="Cool",IF(IF(IF(AND((H150&gt;23),(H150&lt;=(203))),"Warm","Cool")="Cool",IF((J150-I150)&gt;47.15,"여름","겨울"),IF((J150-I150)&gt;43.15,"봄","가을"))="여름",IF((J150-I150)&gt;60.8,"Light","Mute"),IF((J150-I150)&gt;23.58,"Bright","Deep")),IF(IF(IF(AND((H150&gt;23),(H150&lt;=(203))),"Warm","Cool")="Cool",IF((J150-I150)&gt;47.15,"여름","겨울"),IF((J150-I150)&gt;43.15,"봄","가을"))="봄",IF(I150&gt;23.8,"Bright","Light"),IF(I150&gt;54.65,"Deep","Mute")))</f>
        <v>Warm 봄 Light</v>
      </c>
      <c r="L150" s="461">
        <f>J150-I150</f>
        <v>52.20000000000001</v>
      </c>
      <c r="N150" s="6">
        <f>E150-F150</f>
        <v>15</v>
      </c>
      <c r="O150" s="1172">
        <f>F150/E150</f>
        <v>0.91329479768786126</v>
      </c>
      <c r="P150" s="6">
        <f>E150-G150</f>
        <v>27</v>
      </c>
      <c r="Q150" s="1172">
        <f>G150/E150</f>
        <v>0.84393063583815031</v>
      </c>
      <c r="AA150" s="267">
        <v>25.90909090909091</v>
      </c>
      <c r="AB150" s="267">
        <v>20</v>
      </c>
      <c r="AC150" s="267">
        <v>86.3</v>
      </c>
      <c r="AD150" s="267" t="str">
        <f t="shared" si="5"/>
        <v>Cool 여름 Light</v>
      </c>
      <c r="AF150" s="128">
        <v>26.666666666666668</v>
      </c>
      <c r="AG150" s="128">
        <v>9.1999999999999993</v>
      </c>
      <c r="AH150" s="128">
        <v>76.5</v>
      </c>
      <c r="AI150" s="128" t="str">
        <f t="shared" si="4"/>
        <v>Warm 봄 Light</v>
      </c>
      <c r="AJ150" s="6" t="s">
        <v>366</v>
      </c>
    </row>
    <row r="151" spans="2:36" x14ac:dyDescent="0.4">
      <c r="B151" s="99" t="s">
        <v>255</v>
      </c>
      <c r="C151" s="99">
        <v>2</v>
      </c>
      <c r="D151" s="99">
        <v>8.5</v>
      </c>
      <c r="E151" s="230">
        <v>230</v>
      </c>
      <c r="F151" s="230">
        <v>210</v>
      </c>
      <c r="G151" s="230">
        <v>194</v>
      </c>
      <c r="H151" s="231">
        <f>IF(MAX(E151,F151,G151)=E151,60*(F151-G151)/(MAX(E151,F151,G151)-MIN(E151,F151,G151)),IF(MAX(E151,F151,G151)=F151,(120+(60*(G151-E151)/(MAX(E151,F151,G151)-MIN(E151,F151,G151)))),IF(MAX(E151,F151,G151)=G151,(240+(60*(E151-F151)/(MAX(E151,F151,G151)-MIN(E151,F151,G151)))),0)))</f>
        <v>26.666666666666668</v>
      </c>
      <c r="I151" s="231">
        <f>ROUND((MAX(E151/255, F151/255, G151/255) - MIN(E151/255, F151/255, G151/255))/MAX(E151/255, F151/255, G151/255),3)*100</f>
        <v>15.7</v>
      </c>
      <c r="J151" s="1339">
        <f>ROUND(MAX(E151/255, F151/255, G151/255),3)*100</f>
        <v>90.2</v>
      </c>
      <c r="K151" s="1494" t="str">
        <f>IF(AND((H151&gt;23),(H151&lt;=(203))),"Warm","Cool")&amp;" "&amp;IF(IF(AND((H151&gt;23),(H151&lt;=(203))),"Warm","Cool")="Cool",IF((J151-I151)&gt;47.15,"여름","겨울"),IF((J151-I151)&gt;43.15,"봄","가을"))&amp;" "&amp;IF(IF(AND((H151&gt;23),(H151&lt;=(203))),"Warm","Cool")="Cool",IF(IF(IF(AND((H151&gt;23),(H151&lt;=(203))),"Warm","Cool")="Cool",IF((J151-I151)&gt;47.15,"여름","겨울"),IF((J151-I151)&gt;43.15,"봄","가을"))="여름",IF((J151-I151)&gt;60.8,"Light","Mute"),IF((J151-I151)&gt;23.58,"Bright","Deep")),IF(IF(IF(AND((H151&gt;23),(H151&lt;=(203))),"Warm","Cool")="Cool",IF((J151-I151)&gt;47.15,"여름","겨울"),IF((J151-I151)&gt;43.15,"봄","가을"))="봄",IF(I151&gt;23.8,"Bright","Light"),IF(I151&gt;54.65,"Deep","Mute")))</f>
        <v>Warm 봄 Light</v>
      </c>
      <c r="L151" s="461">
        <f>J151-I151</f>
        <v>74.5</v>
      </c>
      <c r="N151" s="6">
        <f>E151-F151</f>
        <v>20</v>
      </c>
      <c r="O151" s="1172">
        <f>F151/E151</f>
        <v>0.91304347826086951</v>
      </c>
      <c r="P151" s="6">
        <f>E151-G151</f>
        <v>36</v>
      </c>
      <c r="Q151" s="1172">
        <f>G151/E151</f>
        <v>0.84347826086956523</v>
      </c>
      <c r="AA151" s="361">
        <v>26.582278481012658</v>
      </c>
      <c r="AB151" s="361">
        <v>35.6</v>
      </c>
      <c r="AC151" s="361">
        <v>87.1</v>
      </c>
      <c r="AD151" s="361" t="str">
        <f t="shared" si="5"/>
        <v>Warm 봄 Bright</v>
      </c>
      <c r="AF151" s="297">
        <v>26.037735849056602</v>
      </c>
      <c r="AG151" s="297">
        <v>26.8</v>
      </c>
      <c r="AH151" s="297">
        <v>77.600000000000009</v>
      </c>
      <c r="AI151" s="297" t="str">
        <f t="shared" si="4"/>
        <v>Warm 봄 Light</v>
      </c>
      <c r="AJ151" s="6" t="s">
        <v>366</v>
      </c>
    </row>
    <row r="152" spans="2:36" x14ac:dyDescent="0.4">
      <c r="B152" s="99" t="s">
        <v>255</v>
      </c>
      <c r="C152" s="99">
        <v>8.5</v>
      </c>
      <c r="D152" s="99">
        <v>2</v>
      </c>
      <c r="E152" s="230">
        <v>230</v>
      </c>
      <c r="F152" s="230">
        <v>210</v>
      </c>
      <c r="G152" s="230">
        <v>194</v>
      </c>
      <c r="H152" s="231">
        <f>IF(MAX(E152,F152,G152)=E152,60*(F152-G152)/(MAX(E152,F152,G152)-MIN(E152,F152,G152)),IF(MAX(E152,F152,G152)=F152,(120+(60*(G152-E152)/(MAX(E152,F152,G152)-MIN(E152,F152,G152)))),IF(MAX(E152,F152,G152)=G152,(240+(60*(E152-F152)/(MAX(E152,F152,G152)-MIN(E152,F152,G152)))),0)))</f>
        <v>26.666666666666668</v>
      </c>
      <c r="I152" s="231">
        <f>ROUND((MAX(E152/255, F152/255, G152/255) - MIN(E152/255, F152/255, G152/255))/MAX(E152/255, F152/255, G152/255),3)*100</f>
        <v>15.7</v>
      </c>
      <c r="J152" s="1339">
        <f>ROUND(MAX(E152/255, F152/255, G152/255),3)*100</f>
        <v>90.2</v>
      </c>
      <c r="K152" s="1494" t="str">
        <f>IF(AND((H152&gt;23),(H152&lt;=(203))),"Warm","Cool")&amp;" "&amp;IF(IF(AND((H152&gt;23),(H152&lt;=(203))),"Warm","Cool")="Cool",IF((J152-I152)&gt;47.15,"여름","겨울"),IF((J152-I152)&gt;43.15,"봄","가을"))&amp;" "&amp;IF(IF(AND((H152&gt;23),(H152&lt;=(203))),"Warm","Cool")="Cool",IF(IF(IF(AND((H152&gt;23),(H152&lt;=(203))),"Warm","Cool")="Cool",IF((J152-I152)&gt;47.15,"여름","겨울"),IF((J152-I152)&gt;43.15,"봄","가을"))="여름",IF((J152-I152)&gt;60.8,"Light","Mute"),IF((J152-I152)&gt;23.58,"Bright","Deep")),IF(IF(IF(AND((H152&gt;23),(H152&lt;=(203))),"Warm","Cool")="Cool",IF((J152-I152)&gt;47.15,"여름","겨울"),IF((J152-I152)&gt;43.15,"봄","가을"))="봄",IF(I152&gt;23.8,"Bright","Light"),IF(I152&gt;54.65,"Deep","Mute")))</f>
        <v>Warm 봄 Light</v>
      </c>
      <c r="L152" s="461">
        <f>J152-I152</f>
        <v>74.5</v>
      </c>
      <c r="N152" s="6">
        <f>E152-F152</f>
        <v>20</v>
      </c>
      <c r="O152" s="1172">
        <f>F152/E152</f>
        <v>0.91304347826086951</v>
      </c>
      <c r="P152" s="6">
        <f>E152-G152</f>
        <v>36</v>
      </c>
      <c r="Q152" s="1172">
        <f>G152/E152</f>
        <v>0.84347826086956523</v>
      </c>
      <c r="AA152" s="361">
        <v>26.582278481012658</v>
      </c>
      <c r="AB152" s="361">
        <v>35.6</v>
      </c>
      <c r="AC152" s="361">
        <v>87.1</v>
      </c>
      <c r="AD152" s="361" t="str">
        <f t="shared" si="5"/>
        <v>Warm 봄 Bright</v>
      </c>
      <c r="AF152" s="297">
        <v>26.037735849056602</v>
      </c>
      <c r="AG152" s="297">
        <v>26.8</v>
      </c>
      <c r="AH152" s="297">
        <v>77.600000000000009</v>
      </c>
      <c r="AI152" s="297" t="str">
        <f t="shared" si="4"/>
        <v>Warm 봄 Light</v>
      </c>
      <c r="AJ152" s="6" t="s">
        <v>366</v>
      </c>
    </row>
    <row r="153" spans="2:36" x14ac:dyDescent="0.4">
      <c r="B153" s="99" t="s">
        <v>255</v>
      </c>
      <c r="C153" s="99">
        <v>5</v>
      </c>
      <c r="D153" s="99">
        <v>5.5</v>
      </c>
      <c r="E153" s="379">
        <v>170</v>
      </c>
      <c r="F153" s="379">
        <v>125</v>
      </c>
      <c r="G153" s="379">
        <v>89</v>
      </c>
      <c r="H153" s="261">
        <f>IF(MAX(E153,F153,G153)=E153,60*(F153-G153)/(MAX(E153,F153,G153)-MIN(E153,F153,G153)),IF(MAX(E153,F153,G153)=F153,(120+(60*(G153-E153)/(MAX(E153,F153,G153)-MIN(E153,F153,G153)))),IF(MAX(E153,F153,G153)=G153,(240+(60*(E153-F153)/(MAX(E153,F153,G153)-MIN(E153,F153,G153)))),0)))</f>
        <v>26.666666666666668</v>
      </c>
      <c r="I153" s="261">
        <f>ROUND((MAX(E153/255, F153/255, G153/255) - MIN(E153/255, F153/255, G153/255))/MAX(E153/255, F153/255, G153/255),3)*100</f>
        <v>47.599999999999994</v>
      </c>
      <c r="J153" s="1340">
        <f>ROUND(MAX(E153/255, F153/255, G153/255),3)*100</f>
        <v>66.7</v>
      </c>
      <c r="K153" s="1495" t="str">
        <f>IF(AND((H153&gt;23),(H153&lt;=(203))),"Warm","Cool")&amp;" "&amp;IF(IF(AND((H153&gt;23),(H153&lt;=(203))),"Warm","Cool")="Cool",IF((J153-I153)&gt;47.15,"여름","겨울"),IF((J153-I153)&gt;43.15,"봄","가을"))&amp;" "&amp;IF(IF(AND((H153&gt;23),(H153&lt;=(203))),"Warm","Cool")="Cool",IF(IF(IF(AND((H153&gt;23),(H153&lt;=(203))),"Warm","Cool")="Cool",IF((J153-I153)&gt;47.15,"여름","겨울"),IF((J153-I153)&gt;43.15,"봄","가을"))="여름",IF((J153-I153)&gt;60.8,"Light","Mute"),IF((J153-I153)&gt;23.58,"Bright","Deep")),IF(IF(IF(AND((H153&gt;23),(H153&lt;=(203))),"Warm","Cool")="Cool",IF((J153-I153)&gt;47.15,"여름","겨울"),IF((J153-I153)&gt;43.15,"봄","가을"))="봄",IF(I153&gt;23.8,"Bright","Light"),IF(I153&gt;54.65,"Deep","Mute")))</f>
        <v>Warm 가을 Mute</v>
      </c>
      <c r="L153" s="461">
        <f>J153-I153</f>
        <v>19.100000000000009</v>
      </c>
      <c r="N153" s="6">
        <f>E153-F153</f>
        <v>45</v>
      </c>
      <c r="O153" s="1172">
        <f>F153/E153</f>
        <v>0.73529411764705888</v>
      </c>
      <c r="P153" s="6">
        <f>E153-G153</f>
        <v>81</v>
      </c>
      <c r="Q153" s="1172">
        <f>G153/E153</f>
        <v>0.52352941176470591</v>
      </c>
      <c r="AA153" s="138">
        <v>28.421052631578949</v>
      </c>
      <c r="AB153" s="138">
        <v>8.6</v>
      </c>
      <c r="AC153" s="138">
        <v>87.1</v>
      </c>
      <c r="AD153" s="138" t="str">
        <f t="shared" si="5"/>
        <v>Warm 봄 Light</v>
      </c>
      <c r="AF153" s="134">
        <v>26.666666666666668</v>
      </c>
      <c r="AG153" s="134">
        <v>8.6999999999999993</v>
      </c>
      <c r="AH153" s="134">
        <v>81.599999999999994</v>
      </c>
      <c r="AI153" s="134" t="str">
        <f t="shared" si="4"/>
        <v>Warm 봄 Light</v>
      </c>
      <c r="AJ153" s="6" t="s">
        <v>366</v>
      </c>
    </row>
    <row r="154" spans="2:36" x14ac:dyDescent="0.4">
      <c r="B154" s="99" t="s">
        <v>255</v>
      </c>
      <c r="C154" s="99">
        <v>5.5</v>
      </c>
      <c r="D154" s="99">
        <v>6.5</v>
      </c>
      <c r="E154" s="394">
        <v>201</v>
      </c>
      <c r="F154" s="394">
        <v>150</v>
      </c>
      <c r="G154" s="394">
        <v>109</v>
      </c>
      <c r="H154" s="280">
        <f>IF(MAX(E154,F154,G154)=E154,60*(F154-G154)/(MAX(E154,F154,G154)-MIN(E154,F154,G154)),IF(MAX(E154,F154,G154)=F154,(120+(60*(G154-E154)/(MAX(E154,F154,G154)-MIN(E154,F154,G154)))),IF(MAX(E154,F154,G154)=G154,(240+(60*(E154-F154)/(MAX(E154,F154,G154)-MIN(E154,F154,G154)))),0)))</f>
        <v>26.739130434782609</v>
      </c>
      <c r="I154" s="280">
        <f>ROUND((MAX(E154/255, F154/255, G154/255) - MIN(E154/255, F154/255, G154/255))/MAX(E154/255, F154/255, G154/255),3)*100</f>
        <v>45.800000000000004</v>
      </c>
      <c r="J154" s="1341">
        <f>ROUND(MAX(E154/255, F154/255, G154/255),3)*100</f>
        <v>78.8</v>
      </c>
      <c r="K154" s="1496" t="str">
        <f>IF(AND((H154&gt;23),(H154&lt;=(203))),"Warm","Cool")&amp;" "&amp;IF(IF(AND((H154&gt;23),(H154&lt;=(203))),"Warm","Cool")="Cool",IF((J154-I154)&gt;47.15,"여름","겨울"),IF((J154-I154)&gt;43.15,"봄","가을"))&amp;" "&amp;IF(IF(AND((H154&gt;23),(H154&lt;=(203))),"Warm","Cool")="Cool",IF(IF(IF(AND((H154&gt;23),(H154&lt;=(203))),"Warm","Cool")="Cool",IF((J154-I154)&gt;47.15,"여름","겨울"),IF((J154-I154)&gt;43.15,"봄","가을"))="여름",IF((J154-I154)&gt;60.8,"Light","Mute"),IF((J154-I154)&gt;23.58,"Bright","Deep")),IF(IF(IF(AND((H154&gt;23),(H154&lt;=(203))),"Warm","Cool")="Cool",IF((J154-I154)&gt;47.15,"여름","겨울"),IF((J154-I154)&gt;43.15,"봄","가을"))="봄",IF(I154&gt;23.8,"Bright","Light"),IF(I154&gt;54.65,"Deep","Mute")))</f>
        <v>Warm 가을 Mute</v>
      </c>
      <c r="L154" s="461">
        <f>J154-I154</f>
        <v>32.999999999999993</v>
      </c>
      <c r="N154" s="6">
        <f>E154-F154</f>
        <v>51</v>
      </c>
      <c r="O154" s="1172">
        <f>F154/E154</f>
        <v>0.74626865671641796</v>
      </c>
      <c r="P154" s="6">
        <f>E154-G154</f>
        <v>92</v>
      </c>
      <c r="Q154" s="1172">
        <f>G154/E154</f>
        <v>0.54228855721393032</v>
      </c>
      <c r="AA154" s="138">
        <v>28.421052631578949</v>
      </c>
      <c r="AB154" s="138">
        <v>8.6</v>
      </c>
      <c r="AC154" s="138">
        <v>87.1</v>
      </c>
      <c r="AD154" s="138" t="str">
        <f t="shared" si="5"/>
        <v>Warm 봄 Light</v>
      </c>
      <c r="AF154" s="134">
        <v>26.666666666666668</v>
      </c>
      <c r="AG154" s="134">
        <v>8.6999999999999993</v>
      </c>
      <c r="AH154" s="134">
        <v>81.599999999999994</v>
      </c>
      <c r="AI154" s="134" t="str">
        <f t="shared" si="4"/>
        <v>Warm 봄 Light</v>
      </c>
      <c r="AJ154" s="6" t="s">
        <v>366</v>
      </c>
    </row>
    <row r="155" spans="2:36" x14ac:dyDescent="0.4">
      <c r="B155" s="99" t="s">
        <v>255</v>
      </c>
      <c r="C155" s="99">
        <v>5</v>
      </c>
      <c r="D155" s="99">
        <v>6</v>
      </c>
      <c r="E155" s="380">
        <v>184</v>
      </c>
      <c r="F155" s="380">
        <v>138</v>
      </c>
      <c r="G155" s="380">
        <v>101</v>
      </c>
      <c r="H155" s="286">
        <f>IF(MAX(E155,F155,G155)=E155,60*(F155-G155)/(MAX(E155,F155,G155)-MIN(E155,F155,G155)),IF(MAX(E155,F155,G155)=F155,(120+(60*(G155-E155)/(MAX(E155,F155,G155)-MIN(E155,F155,G155)))),IF(MAX(E155,F155,G155)=G155,(240+(60*(E155-F155)/(MAX(E155,F155,G155)-MIN(E155,F155,G155)))),0)))</f>
        <v>26.746987951807228</v>
      </c>
      <c r="I155" s="286">
        <f>ROUND((MAX(E155/255, F155/255, G155/255) - MIN(E155/255, F155/255, G155/255))/MAX(E155/255, F155/255, G155/255),3)*100</f>
        <v>45.1</v>
      </c>
      <c r="J155" s="1342">
        <f>ROUND(MAX(E155/255, F155/255, G155/255),3)*100</f>
        <v>72.2</v>
      </c>
      <c r="K155" s="1497" t="str">
        <f>IF(AND((H155&gt;23),(H155&lt;=(203))),"Warm","Cool")&amp;" "&amp;IF(IF(AND((H155&gt;23),(H155&lt;=(203))),"Warm","Cool")="Cool",IF((J155-I155)&gt;47.15,"여름","겨울"),IF((J155-I155)&gt;43.15,"봄","가을"))&amp;" "&amp;IF(IF(AND((H155&gt;23),(H155&lt;=(203))),"Warm","Cool")="Cool",IF(IF(IF(AND((H155&gt;23),(H155&lt;=(203))),"Warm","Cool")="Cool",IF((J155-I155)&gt;47.15,"여름","겨울"),IF((J155-I155)&gt;43.15,"봄","가을"))="여름",IF((J155-I155)&gt;60.8,"Light","Mute"),IF((J155-I155)&gt;23.58,"Bright","Deep")),IF(IF(IF(AND((H155&gt;23),(H155&lt;=(203))),"Warm","Cool")="Cool",IF((J155-I155)&gt;47.15,"여름","겨울"),IF((J155-I155)&gt;43.15,"봄","가을"))="봄",IF(I155&gt;23.8,"Bright","Light"),IF(I155&gt;54.65,"Deep","Mute")))</f>
        <v>Warm 가을 Mute</v>
      </c>
      <c r="L155" s="461">
        <f>J155-I155</f>
        <v>27.1</v>
      </c>
      <c r="N155" s="6">
        <f>E155-F155</f>
        <v>46</v>
      </c>
      <c r="O155" s="1172">
        <f>F155/E155</f>
        <v>0.75</v>
      </c>
      <c r="P155" s="6">
        <f>E155-G155</f>
        <v>83</v>
      </c>
      <c r="Q155" s="1172">
        <f>G155/E155</f>
        <v>0.54891304347826086</v>
      </c>
      <c r="AA155" s="215">
        <v>27.692307692307693</v>
      </c>
      <c r="AB155" s="215">
        <v>52.5</v>
      </c>
      <c r="AC155" s="215">
        <v>87.5</v>
      </c>
      <c r="AD155" s="215" t="str">
        <f t="shared" si="5"/>
        <v>Warm 가을 Deep</v>
      </c>
      <c r="AF155" s="300">
        <v>26.037735849056602</v>
      </c>
      <c r="AG155" s="300">
        <v>25.1</v>
      </c>
      <c r="AH155" s="300">
        <v>82.699999999999989</v>
      </c>
      <c r="AI155" s="300" t="str">
        <f t="shared" si="4"/>
        <v>Warm 봄 Light</v>
      </c>
      <c r="AJ155" s="6" t="s">
        <v>366</v>
      </c>
    </row>
    <row r="156" spans="2:36" x14ac:dyDescent="0.4">
      <c r="B156" s="99" t="s">
        <v>255</v>
      </c>
      <c r="C156" s="99">
        <v>2.5</v>
      </c>
      <c r="D156" s="99">
        <v>9</v>
      </c>
      <c r="E156" s="271">
        <v>248</v>
      </c>
      <c r="F156" s="271">
        <v>222</v>
      </c>
      <c r="G156" s="271">
        <v>201</v>
      </c>
      <c r="H156" s="272">
        <f>IF(MAX(E156,F156,G156)=E156,60*(F156-G156)/(MAX(E156,F156,G156)-MIN(E156,F156,G156)),IF(MAX(E156,F156,G156)=F156,(120+(60*(G156-E156)/(MAX(E156,F156,G156)-MIN(E156,F156,G156)))),IF(MAX(E156,F156,G156)=G156,(240+(60*(E156-F156)/(MAX(E156,F156,G156)-MIN(E156,F156,G156)))),0)))</f>
        <v>26.808510638297872</v>
      </c>
      <c r="I156" s="272">
        <f>ROUND((MAX(E156/255, F156/255, G156/255) - MIN(E156/255, F156/255, G156/255))/MAX(E156/255, F156/255, G156/255),3)*100</f>
        <v>19</v>
      </c>
      <c r="J156" s="1343">
        <f>ROUND(MAX(E156/255, F156/255, G156/255),3)*100</f>
        <v>97.3</v>
      </c>
      <c r="K156" s="1498" t="str">
        <f>IF(AND((H156&gt;23),(H156&lt;=(203))),"Warm","Cool")&amp;" "&amp;IF(IF(AND((H156&gt;23),(H156&lt;=(203))),"Warm","Cool")="Cool",IF((J156-I156)&gt;47.15,"여름","겨울"),IF((J156-I156)&gt;43.15,"봄","가을"))&amp;" "&amp;IF(IF(AND((H156&gt;23),(H156&lt;=(203))),"Warm","Cool")="Cool",IF(IF(IF(AND((H156&gt;23),(H156&lt;=(203))),"Warm","Cool")="Cool",IF((J156-I156)&gt;47.15,"여름","겨울"),IF((J156-I156)&gt;43.15,"봄","가을"))="여름",IF((J156-I156)&gt;60.8,"Light","Mute"),IF((J156-I156)&gt;23.58,"Bright","Deep")),IF(IF(IF(AND((H156&gt;23),(H156&lt;=(203))),"Warm","Cool")="Cool",IF((J156-I156)&gt;47.15,"여름","겨울"),IF((J156-I156)&gt;43.15,"봄","가을"))="봄",IF(I156&gt;23.8,"Bright","Light"),IF(I156&gt;54.65,"Deep","Mute")))</f>
        <v>Warm 봄 Light</v>
      </c>
      <c r="L156" s="461">
        <f>J156-I156</f>
        <v>78.3</v>
      </c>
      <c r="N156" s="6">
        <f>E156-F156</f>
        <v>26</v>
      </c>
      <c r="O156" s="1172">
        <f>F156/E156</f>
        <v>0.89516129032258063</v>
      </c>
      <c r="P156" s="6">
        <f>E156-G156</f>
        <v>47</v>
      </c>
      <c r="Q156" s="1172">
        <f>G156/E156</f>
        <v>0.81048387096774188</v>
      </c>
      <c r="AA156" s="302">
        <v>26.037735849056602</v>
      </c>
      <c r="AB156" s="302">
        <v>23.7</v>
      </c>
      <c r="AC156" s="302">
        <v>87.8</v>
      </c>
      <c r="AD156" s="302" t="str">
        <f t="shared" si="5"/>
        <v>Warm 봄 Light</v>
      </c>
      <c r="AF156" s="300">
        <v>26.037735849056602</v>
      </c>
      <c r="AG156" s="300">
        <v>25.1</v>
      </c>
      <c r="AH156" s="300">
        <v>82.699999999999989</v>
      </c>
      <c r="AI156" s="300" t="str">
        <f t="shared" si="4"/>
        <v>Warm 봄 Light</v>
      </c>
      <c r="AJ156" s="6" t="s">
        <v>366</v>
      </c>
    </row>
    <row r="157" spans="2:36" x14ac:dyDescent="0.4">
      <c r="B157" s="99" t="s">
        <v>255</v>
      </c>
      <c r="C157" s="99">
        <v>9</v>
      </c>
      <c r="D157" s="99">
        <v>2.5</v>
      </c>
      <c r="E157" s="271">
        <v>248</v>
      </c>
      <c r="F157" s="271">
        <v>222</v>
      </c>
      <c r="G157" s="271">
        <v>201</v>
      </c>
      <c r="H157" s="272">
        <f>IF(MAX(E157,F157,G157)=E157,60*(F157-G157)/(MAX(E157,F157,G157)-MIN(E157,F157,G157)),IF(MAX(E157,F157,G157)=F157,(120+(60*(G157-E157)/(MAX(E157,F157,G157)-MIN(E157,F157,G157)))),IF(MAX(E157,F157,G157)=G157,(240+(60*(E157-F157)/(MAX(E157,F157,G157)-MIN(E157,F157,G157)))),0)))</f>
        <v>26.808510638297872</v>
      </c>
      <c r="I157" s="272">
        <f>ROUND((MAX(E157/255, F157/255, G157/255) - MIN(E157/255, F157/255, G157/255))/MAX(E157/255, F157/255, G157/255),3)*100</f>
        <v>19</v>
      </c>
      <c r="J157" s="1343">
        <f>ROUND(MAX(E157/255, F157/255, G157/255),3)*100</f>
        <v>97.3</v>
      </c>
      <c r="K157" s="1498" t="str">
        <f>IF(AND((H157&gt;23),(H157&lt;=(203))),"Warm","Cool")&amp;" "&amp;IF(IF(AND((H157&gt;23),(H157&lt;=(203))),"Warm","Cool")="Cool",IF((J157-I157)&gt;47.15,"여름","겨울"),IF((J157-I157)&gt;43.15,"봄","가을"))&amp;" "&amp;IF(IF(AND((H157&gt;23),(H157&lt;=(203))),"Warm","Cool")="Cool",IF(IF(IF(AND((H157&gt;23),(H157&lt;=(203))),"Warm","Cool")="Cool",IF((J157-I157)&gt;47.15,"여름","겨울"),IF((J157-I157)&gt;43.15,"봄","가을"))="여름",IF((J157-I157)&gt;60.8,"Light","Mute"),IF((J157-I157)&gt;23.58,"Bright","Deep")),IF(IF(IF(AND((H157&gt;23),(H157&lt;=(203))),"Warm","Cool")="Cool",IF((J157-I157)&gt;47.15,"여름","겨울"),IF((J157-I157)&gt;43.15,"봄","가을"))="봄",IF(I157&gt;23.8,"Bright","Light"),IF(I157&gt;54.65,"Deep","Mute")))</f>
        <v>Warm 봄 Light</v>
      </c>
      <c r="L157" s="461">
        <f>J157-I157</f>
        <v>78.3</v>
      </c>
      <c r="N157" s="6">
        <f>E157-F157</f>
        <v>26</v>
      </c>
      <c r="O157" s="1172">
        <f>F157/E157</f>
        <v>0.89516129032258063</v>
      </c>
      <c r="P157" s="6">
        <f>E157-G157</f>
        <v>47</v>
      </c>
      <c r="Q157" s="1172">
        <f>G157/E157</f>
        <v>0.81048387096774188</v>
      </c>
      <c r="AA157" s="302">
        <v>26.037735849056602</v>
      </c>
      <c r="AB157" s="302">
        <v>23.7</v>
      </c>
      <c r="AC157" s="302">
        <v>87.8</v>
      </c>
      <c r="AD157" s="302" t="str">
        <f t="shared" si="5"/>
        <v>Warm 봄 Light</v>
      </c>
      <c r="AF157" s="331">
        <v>26.129032258064516</v>
      </c>
      <c r="AG157" s="331">
        <v>28.799999999999997</v>
      </c>
      <c r="AH157" s="331">
        <v>84.3</v>
      </c>
      <c r="AI157" s="331" t="str">
        <f t="shared" si="4"/>
        <v>Warm 봄 Light</v>
      </c>
      <c r="AJ157" s="6" t="s">
        <v>366</v>
      </c>
    </row>
    <row r="158" spans="2:36" x14ac:dyDescent="0.4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>IF(MAX(E158,F158,G158)=E158,60*(F158-G158)/(MAX(E158,F158,G158)-MIN(E158,F158,G158)),IF(MAX(E158,F158,G158)=F158,(120+(60*(G158-E158)/(MAX(E158,F158,G158)-MIN(E158,F158,G158)))),IF(MAX(E158,F158,G158)=G158,(240+(60*(E158-F158)/(MAX(E158,F158,G158)-MIN(E158,F158,G158)))),0)))</f>
        <v>26.808510638297872</v>
      </c>
      <c r="I158" s="130">
        <f>ROUND((MAX(E158/255, F158/255, G158/255) - MIN(E158/255, F158/255, G158/255))/MAX(E158/255, F158/255, G158/255),3)*100</f>
        <v>63.1</v>
      </c>
      <c r="J158" s="1344">
        <f>ROUND(MAX(E158/255, F158/255, G158/255),3)*100</f>
        <v>58.4</v>
      </c>
      <c r="K158" s="1499" t="str">
        <f>IF(AND((H158&gt;23),(H158&lt;=(203))),"Warm","Cool")&amp;" "&amp;IF(IF(AND((H158&gt;23),(H158&lt;=(203))),"Warm","Cool")="Cool",IF((J158-I158)&gt;47.15,"여름","겨울"),IF((J158-I158)&gt;43.15,"봄","가을"))&amp;" "&amp;IF(IF(AND((H158&gt;23),(H158&lt;=(203))),"Warm","Cool")="Cool",IF(IF(IF(AND((H158&gt;23),(H158&lt;=(203))),"Warm","Cool")="Cool",IF((J158-I158)&gt;47.15,"여름","겨울"),IF((J158-I158)&gt;43.15,"봄","가을"))="여름",IF((J158-I158)&gt;60.8,"Light","Mute"),IF((J158-I158)&gt;23.58,"Bright","Deep")),IF(IF(IF(AND((H158&gt;23),(H158&lt;=(203))),"Warm","Cool")="Cool",IF((J158-I158)&gt;47.15,"여름","겨울"),IF((J158-I158)&gt;43.15,"봄","가을"))="봄",IF(I158&gt;23.8,"Bright","Light"),IF(I158&gt;54.65,"Deep","Mute")))</f>
        <v>Warm 가을 Deep</v>
      </c>
      <c r="L158" s="461">
        <f>J158-I158</f>
        <v>-4.7000000000000028</v>
      </c>
      <c r="N158" s="6">
        <f>E158-F158</f>
        <v>52</v>
      </c>
      <c r="O158" s="1172">
        <f>F158/E158</f>
        <v>0.65100671140939592</v>
      </c>
      <c r="P158" s="6">
        <f>E158-G158</f>
        <v>94</v>
      </c>
      <c r="Q158" s="1172">
        <f>G158/E158</f>
        <v>0.36912751677852351</v>
      </c>
      <c r="AA158" s="335">
        <v>26.896551724137932</v>
      </c>
      <c r="AB158" s="335">
        <v>38.700000000000003</v>
      </c>
      <c r="AC158" s="335">
        <v>88.2</v>
      </c>
      <c r="AD158" s="335" t="str">
        <f t="shared" si="5"/>
        <v>Warm 봄 Bright</v>
      </c>
      <c r="AF158" s="331">
        <v>26.129032258064516</v>
      </c>
      <c r="AG158" s="331">
        <v>28.799999999999997</v>
      </c>
      <c r="AH158" s="331">
        <v>84.3</v>
      </c>
      <c r="AI158" s="331" t="str">
        <f t="shared" si="4"/>
        <v>Warm 봄 Light</v>
      </c>
      <c r="AJ158" s="6" t="s">
        <v>366</v>
      </c>
    </row>
    <row r="159" spans="2:36" x14ac:dyDescent="0.4">
      <c r="B159" s="99" t="s">
        <v>255</v>
      </c>
      <c r="C159" s="99">
        <v>5</v>
      </c>
      <c r="D159" s="99">
        <v>7</v>
      </c>
      <c r="E159" s="382">
        <v>211</v>
      </c>
      <c r="F159" s="382">
        <v>164</v>
      </c>
      <c r="G159" s="382">
        <v>126</v>
      </c>
      <c r="H159" s="320">
        <f>IF(MAX(E159,F159,G159)=E159,60*(F159-G159)/(MAX(E159,F159,G159)-MIN(E159,F159,G159)),IF(MAX(E159,F159,G159)=F159,(120+(60*(G159-E159)/(MAX(E159,F159,G159)-MIN(E159,F159,G159)))),IF(MAX(E159,F159,G159)=G159,(240+(60*(E159-F159)/(MAX(E159,F159,G159)-MIN(E159,F159,G159)))),0)))</f>
        <v>26.823529411764707</v>
      </c>
      <c r="I159" s="320">
        <f>ROUND((MAX(E159/255, F159/255, G159/255) - MIN(E159/255, F159/255, G159/255))/MAX(E159/255, F159/255, G159/255),3)*100</f>
        <v>40.300000000000004</v>
      </c>
      <c r="J159" s="1345">
        <f>ROUND(MAX(E159/255, F159/255, G159/255),3)*100</f>
        <v>82.699999999999989</v>
      </c>
      <c r="K159" s="1500" t="str">
        <f>IF(AND((H159&gt;23),(H159&lt;=(203))),"Warm","Cool")&amp;" "&amp;IF(IF(AND((H159&gt;23),(H159&lt;=(203))),"Warm","Cool")="Cool",IF((J159-I159)&gt;47.15,"여름","겨울"),IF((J159-I159)&gt;43.15,"봄","가을"))&amp;" "&amp;IF(IF(AND((H159&gt;23),(H159&lt;=(203))),"Warm","Cool")="Cool",IF(IF(IF(AND((H159&gt;23),(H159&lt;=(203))),"Warm","Cool")="Cool",IF((J159-I159)&gt;47.15,"여름","겨울"),IF((J159-I159)&gt;43.15,"봄","가을"))="여름",IF((J159-I159)&gt;60.8,"Light","Mute"),IF((J159-I159)&gt;23.58,"Bright","Deep")),IF(IF(IF(AND((H159&gt;23),(H159&lt;=(203))),"Warm","Cool")="Cool",IF((J159-I159)&gt;47.15,"여름","겨울"),IF((J159-I159)&gt;43.15,"봄","가을"))="봄",IF(I159&gt;23.8,"Bright","Light"),IF(I159&gt;54.65,"Deep","Mute")))</f>
        <v>Warm 가을 Mute</v>
      </c>
      <c r="L159" s="461">
        <f>J159-I159</f>
        <v>42.399999999999984</v>
      </c>
      <c r="N159" s="6">
        <f>E159-F159</f>
        <v>47</v>
      </c>
      <c r="O159" s="1172">
        <f>F159/E159</f>
        <v>0.77725118483412325</v>
      </c>
      <c r="P159" s="6">
        <f>E159-G159</f>
        <v>85</v>
      </c>
      <c r="Q159" s="1172">
        <f>G159/E159</f>
        <v>0.59715639810426535</v>
      </c>
      <c r="AA159" s="335">
        <v>26.896551724137932</v>
      </c>
      <c r="AB159" s="335">
        <v>38.700000000000003</v>
      </c>
      <c r="AC159" s="335">
        <v>88.2</v>
      </c>
      <c r="AD159" s="335" t="str">
        <f t="shared" si="5"/>
        <v>Warm 봄 Bright</v>
      </c>
      <c r="AF159" s="358">
        <v>26.571428571428573</v>
      </c>
      <c r="AG159" s="358">
        <v>32.1</v>
      </c>
      <c r="AH159" s="358">
        <v>85.5</v>
      </c>
      <c r="AI159" s="358" t="str">
        <f t="shared" si="4"/>
        <v>Warm 봄 Light</v>
      </c>
      <c r="AJ159" s="6" t="s">
        <v>366</v>
      </c>
    </row>
    <row r="160" spans="2:36" x14ac:dyDescent="0.4">
      <c r="B160" s="99" t="s">
        <v>255</v>
      </c>
      <c r="C160" s="99">
        <v>6</v>
      </c>
      <c r="D160" s="99">
        <v>5</v>
      </c>
      <c r="E160" s="400">
        <v>163</v>
      </c>
      <c r="F160" s="400">
        <v>110</v>
      </c>
      <c r="G160" s="400">
        <v>67</v>
      </c>
      <c r="H160" s="159">
        <f>IF(MAX(E160,F160,G160)=E160,60*(F160-G160)/(MAX(E160,F160,G160)-MIN(E160,F160,G160)),IF(MAX(E160,F160,G160)=F160,(120+(60*(G160-E160)/(MAX(E160,F160,G160)-MIN(E160,F160,G160)))),IF(MAX(E160,F160,G160)=G160,(240+(60*(E160-F160)/(MAX(E160,F160,G160)-MIN(E160,F160,G160)))),0)))</f>
        <v>26.875</v>
      </c>
      <c r="I160" s="159">
        <f>ROUND((MAX(E160/255, F160/255, G160/255) - MIN(E160/255, F160/255, G160/255))/MAX(E160/255, F160/255, G160/255),3)*100</f>
        <v>58.9</v>
      </c>
      <c r="J160" s="1346">
        <f>ROUND(MAX(E160/255, F160/255, G160/255),3)*100</f>
        <v>63.9</v>
      </c>
      <c r="K160" s="1501" t="str">
        <f>IF(AND((H160&gt;23),(H160&lt;=(203))),"Warm","Cool")&amp;" "&amp;IF(IF(AND((H160&gt;23),(H160&lt;=(203))),"Warm","Cool")="Cool",IF((J160-I160)&gt;47.15,"여름","겨울"),IF((J160-I160)&gt;43.15,"봄","가을"))&amp;" "&amp;IF(IF(AND((H160&gt;23),(H160&lt;=(203))),"Warm","Cool")="Cool",IF(IF(IF(AND((H160&gt;23),(H160&lt;=(203))),"Warm","Cool")="Cool",IF((J160-I160)&gt;47.15,"여름","겨울"),IF((J160-I160)&gt;43.15,"봄","가을"))="여름",IF((J160-I160)&gt;60.8,"Light","Mute"),IF((J160-I160)&gt;23.58,"Bright","Deep")),IF(IF(IF(AND((H160&gt;23),(H160&lt;=(203))),"Warm","Cool")="Cool",IF((J160-I160)&gt;47.15,"여름","겨울"),IF((J160-I160)&gt;43.15,"봄","가을"))="봄",IF(I160&gt;23.8,"Bright","Light"),IF(I160&gt;54.65,"Deep","Mute")))</f>
        <v>Warm 가을 Deep</v>
      </c>
      <c r="L160" s="461">
        <f>J160-I160</f>
        <v>5</v>
      </c>
      <c r="N160" s="6">
        <f>E160-F160</f>
        <v>53</v>
      </c>
      <c r="O160" s="1172">
        <f>F160/E160</f>
        <v>0.67484662576687116</v>
      </c>
      <c r="P160" s="6">
        <f>E160-G160</f>
        <v>96</v>
      </c>
      <c r="Q160" s="1172">
        <f>G160/E160</f>
        <v>0.41104294478527609</v>
      </c>
      <c r="AA160" s="189">
        <v>26.666666666666668</v>
      </c>
      <c r="AB160" s="189">
        <v>11.899999999999999</v>
      </c>
      <c r="AC160" s="189">
        <v>88.6</v>
      </c>
      <c r="AD160" s="189" t="str">
        <f t="shared" si="5"/>
        <v>Warm 봄 Light</v>
      </c>
      <c r="AF160" s="358">
        <v>26.571428571428573</v>
      </c>
      <c r="AG160" s="358">
        <v>32.1</v>
      </c>
      <c r="AH160" s="358">
        <v>85.5</v>
      </c>
      <c r="AI160" s="358" t="str">
        <f t="shared" si="4"/>
        <v>Warm 봄 Light</v>
      </c>
      <c r="AJ160" s="6" t="s">
        <v>366</v>
      </c>
    </row>
    <row r="161" spans="2:36" x14ac:dyDescent="0.4">
      <c r="B161" s="99" t="s">
        <v>255</v>
      </c>
      <c r="C161" s="99">
        <v>1.5</v>
      </c>
      <c r="D161" s="99">
        <v>9.5</v>
      </c>
      <c r="E161" s="196">
        <v>254</v>
      </c>
      <c r="F161" s="196">
        <v>238</v>
      </c>
      <c r="G161" s="196">
        <v>225</v>
      </c>
      <c r="H161" s="197">
        <f>IF(MAX(E161,F161,G161)=E161,60*(F161-G161)/(MAX(E161,F161,G161)-MIN(E161,F161,G161)),IF(MAX(E161,F161,G161)=F161,(120+(60*(G161-E161)/(MAX(E161,F161,G161)-MIN(E161,F161,G161)))),IF(MAX(E161,F161,G161)=G161,(240+(60*(E161-F161)/(MAX(E161,F161,G161)-MIN(E161,F161,G161)))),0)))</f>
        <v>26.896551724137932</v>
      </c>
      <c r="I161" s="197">
        <f>ROUND((MAX(E161/255, F161/255, G161/255) - MIN(E161/255, F161/255, G161/255))/MAX(E161/255, F161/255, G161/255),3)*100</f>
        <v>11.4</v>
      </c>
      <c r="J161" s="1347">
        <f>ROUND(MAX(E161/255, F161/255, G161/255),3)*100</f>
        <v>99.6</v>
      </c>
      <c r="K161" s="1502" t="str">
        <f>IF(AND((H161&gt;23),(H161&lt;=(203))),"Warm","Cool")&amp;" "&amp;IF(IF(AND((H161&gt;23),(H161&lt;=(203))),"Warm","Cool")="Cool",IF((J161-I161)&gt;47.15,"여름","겨울"),IF((J161-I161)&gt;43.15,"봄","가을"))&amp;" "&amp;IF(IF(AND((H161&gt;23),(H161&lt;=(203))),"Warm","Cool")="Cool",IF(IF(IF(AND((H161&gt;23),(H161&lt;=(203))),"Warm","Cool")="Cool",IF((J161-I161)&gt;47.15,"여름","겨울"),IF((J161-I161)&gt;43.15,"봄","가을"))="여름",IF((J161-I161)&gt;60.8,"Light","Mute"),IF((J161-I161)&gt;23.58,"Bright","Deep")),IF(IF(IF(AND((H161&gt;23),(H161&lt;=(203))),"Warm","Cool")="Cool",IF((J161-I161)&gt;47.15,"여름","겨울"),IF((J161-I161)&gt;43.15,"봄","가을"))="봄",IF(I161&gt;23.8,"Bright","Light"),IF(I161&gt;54.65,"Deep","Mute")))</f>
        <v>Warm 봄 Light</v>
      </c>
      <c r="L161" s="461">
        <f>J161-I161</f>
        <v>88.199999999999989</v>
      </c>
      <c r="N161" s="6">
        <f>E161-F161</f>
        <v>16</v>
      </c>
      <c r="O161" s="1172">
        <f>F161/E161</f>
        <v>0.93700787401574803</v>
      </c>
      <c r="P161" s="6">
        <f>E161-G161</f>
        <v>29</v>
      </c>
      <c r="Q161" s="1172">
        <f>G161/E161</f>
        <v>0.88582677165354329</v>
      </c>
      <c r="AA161" s="189">
        <v>26.666666666666668</v>
      </c>
      <c r="AB161" s="189">
        <v>11.899999999999999</v>
      </c>
      <c r="AC161" s="189">
        <v>88.6</v>
      </c>
      <c r="AD161" s="189" t="str">
        <f t="shared" si="5"/>
        <v>Warm 봄 Light</v>
      </c>
      <c r="AF161" s="138">
        <v>28.421052631578949</v>
      </c>
      <c r="AG161" s="138">
        <v>8.6</v>
      </c>
      <c r="AH161" s="138">
        <v>87.1</v>
      </c>
      <c r="AI161" s="138" t="str">
        <f t="shared" si="4"/>
        <v>Warm 봄 Light</v>
      </c>
      <c r="AJ161" s="6" t="s">
        <v>366</v>
      </c>
    </row>
    <row r="162" spans="2:36" x14ac:dyDescent="0.4">
      <c r="B162" s="99" t="s">
        <v>255</v>
      </c>
      <c r="C162" s="99">
        <v>9.5</v>
      </c>
      <c r="D162" s="99">
        <v>1.5</v>
      </c>
      <c r="E162" s="196">
        <v>254</v>
      </c>
      <c r="F162" s="196">
        <v>238</v>
      </c>
      <c r="G162" s="196">
        <v>225</v>
      </c>
      <c r="H162" s="197">
        <f>IF(MAX(E162,F162,G162)=E162,60*(F162-G162)/(MAX(E162,F162,G162)-MIN(E162,F162,G162)),IF(MAX(E162,F162,G162)=F162,(120+(60*(G162-E162)/(MAX(E162,F162,G162)-MIN(E162,F162,G162)))),IF(MAX(E162,F162,G162)=G162,(240+(60*(E162-F162)/(MAX(E162,F162,G162)-MIN(E162,F162,G162)))),0)))</f>
        <v>26.896551724137932</v>
      </c>
      <c r="I162" s="197">
        <f>ROUND((MAX(E162/255, F162/255, G162/255) - MIN(E162/255, F162/255, G162/255))/MAX(E162/255, F162/255, G162/255),3)*100</f>
        <v>11.4</v>
      </c>
      <c r="J162" s="1347">
        <f>ROUND(MAX(E162/255, F162/255, G162/255),3)*100</f>
        <v>99.6</v>
      </c>
      <c r="K162" s="1502" t="str">
        <f>IF(AND((H162&gt;23),(H162&lt;=(203))),"Warm","Cool")&amp;" "&amp;IF(IF(AND((H162&gt;23),(H162&lt;=(203))),"Warm","Cool")="Cool",IF((J162-I162)&gt;47.15,"여름","겨울"),IF((J162-I162)&gt;43.15,"봄","가을"))&amp;" "&amp;IF(IF(AND((H162&gt;23),(H162&lt;=(203))),"Warm","Cool")="Cool",IF(IF(IF(AND((H162&gt;23),(H162&lt;=(203))),"Warm","Cool")="Cool",IF((J162-I162)&gt;47.15,"여름","겨울"),IF((J162-I162)&gt;43.15,"봄","가을"))="여름",IF((J162-I162)&gt;60.8,"Light","Mute"),IF((J162-I162)&gt;23.58,"Bright","Deep")),IF(IF(IF(AND((H162&gt;23),(H162&lt;=(203))),"Warm","Cool")="Cool",IF((J162-I162)&gt;47.15,"여름","겨울"),IF((J162-I162)&gt;43.15,"봄","가을"))="봄",IF(I162&gt;23.8,"Bright","Light"),IF(I162&gt;54.65,"Deep","Mute")))</f>
        <v>Warm 봄 Light</v>
      </c>
      <c r="L162" s="461">
        <f>J162-I162</f>
        <v>88.199999999999989</v>
      </c>
      <c r="N162" s="6">
        <f>E162-F162</f>
        <v>16</v>
      </c>
      <c r="O162" s="1172">
        <f>F162/E162</f>
        <v>0.93700787401574803</v>
      </c>
      <c r="P162" s="6">
        <f>E162-G162</f>
        <v>29</v>
      </c>
      <c r="Q162" s="1172">
        <f>G162/E162</f>
        <v>0.88582677165354329</v>
      </c>
      <c r="AA162" s="313">
        <v>27.157894736842106</v>
      </c>
      <c r="AB162" s="313">
        <v>41.699999999999996</v>
      </c>
      <c r="AC162" s="313">
        <v>89.4</v>
      </c>
      <c r="AD162" s="313" t="str">
        <f t="shared" si="5"/>
        <v>Warm 봄 Bright</v>
      </c>
      <c r="AF162" s="138">
        <v>28.421052631578949</v>
      </c>
      <c r="AG162" s="138">
        <v>8.6</v>
      </c>
      <c r="AH162" s="138">
        <v>87.1</v>
      </c>
      <c r="AI162" s="138" t="str">
        <f t="shared" si="4"/>
        <v>Warm 봄 Light</v>
      </c>
      <c r="AJ162" s="6" t="s">
        <v>366</v>
      </c>
    </row>
    <row r="163" spans="2:36" x14ac:dyDescent="0.4">
      <c r="B163" s="99" t="s">
        <v>255</v>
      </c>
      <c r="C163" s="99">
        <v>3</v>
      </c>
      <c r="D163" s="99">
        <v>9</v>
      </c>
      <c r="E163" s="307">
        <v>253</v>
      </c>
      <c r="F163" s="307">
        <v>221</v>
      </c>
      <c r="G163" s="307">
        <v>195</v>
      </c>
      <c r="H163" s="308">
        <f>IF(MAX(E163,F163,G163)=E163,60*(F163-G163)/(MAX(E163,F163,G163)-MIN(E163,F163,G163)),IF(MAX(E163,F163,G163)=F163,(120+(60*(G163-E163)/(MAX(E163,F163,G163)-MIN(E163,F163,G163)))),IF(MAX(E163,F163,G163)=G163,(240+(60*(E163-F163)/(MAX(E163,F163,G163)-MIN(E163,F163,G163)))),0)))</f>
        <v>26.896551724137932</v>
      </c>
      <c r="I163" s="308">
        <f>ROUND((MAX(E163/255, F163/255, G163/255) - MIN(E163/255, F163/255, G163/255))/MAX(E163/255, F163/255, G163/255),3)*100</f>
        <v>22.900000000000002</v>
      </c>
      <c r="J163" s="1348">
        <f>ROUND(MAX(E163/255, F163/255, G163/255),3)*100</f>
        <v>99.2</v>
      </c>
      <c r="K163" s="1503" t="str">
        <f>IF(AND((H163&gt;23),(H163&lt;=(203))),"Warm","Cool")&amp;" "&amp;IF(IF(AND((H163&gt;23),(H163&lt;=(203))),"Warm","Cool")="Cool",IF((J163-I163)&gt;47.15,"여름","겨울"),IF((J163-I163)&gt;43.15,"봄","가을"))&amp;" "&amp;IF(IF(AND((H163&gt;23),(H163&lt;=(203))),"Warm","Cool")="Cool",IF(IF(IF(AND((H163&gt;23),(H163&lt;=(203))),"Warm","Cool")="Cool",IF((J163-I163)&gt;47.15,"여름","겨울"),IF((J163-I163)&gt;43.15,"봄","가을"))="여름",IF((J163-I163)&gt;60.8,"Light","Mute"),IF((J163-I163)&gt;23.58,"Bright","Deep")),IF(IF(IF(AND((H163&gt;23),(H163&lt;=(203))),"Warm","Cool")="Cool",IF((J163-I163)&gt;47.15,"여름","겨울"),IF((J163-I163)&gt;43.15,"봄","가을"))="봄",IF(I163&gt;23.8,"Bright","Light"),IF(I163&gt;54.65,"Deep","Mute")))</f>
        <v>Warm 봄 Light</v>
      </c>
      <c r="L163" s="461">
        <f>J163-I163</f>
        <v>76.3</v>
      </c>
      <c r="N163" s="6">
        <f>E163-F163</f>
        <v>32</v>
      </c>
      <c r="O163" s="1172">
        <f>F163/E163</f>
        <v>0.87351778656126478</v>
      </c>
      <c r="P163" s="6">
        <f>E163-G163</f>
        <v>58</v>
      </c>
      <c r="Q163" s="1172">
        <f>G163/E163</f>
        <v>0.77075098814229248</v>
      </c>
      <c r="AA163" s="313">
        <v>27.157894736842106</v>
      </c>
      <c r="AB163" s="313">
        <v>41.699999999999996</v>
      </c>
      <c r="AC163" s="313">
        <v>89.4</v>
      </c>
      <c r="AD163" s="313" t="str">
        <f t="shared" si="5"/>
        <v>Warm 봄 Bright</v>
      </c>
      <c r="AF163" s="302">
        <v>26.037735849056602</v>
      </c>
      <c r="AG163" s="302">
        <v>23.7</v>
      </c>
      <c r="AH163" s="302">
        <v>87.8</v>
      </c>
      <c r="AI163" s="302" t="str">
        <f t="shared" si="4"/>
        <v>Warm 봄 Light</v>
      </c>
      <c r="AJ163" s="6" t="s">
        <v>366</v>
      </c>
    </row>
    <row r="164" spans="2:36" x14ac:dyDescent="0.4">
      <c r="B164" s="99" t="s">
        <v>255</v>
      </c>
      <c r="C164" s="99">
        <v>9</v>
      </c>
      <c r="D164" s="99">
        <v>3</v>
      </c>
      <c r="E164" s="307">
        <v>253</v>
      </c>
      <c r="F164" s="307">
        <v>221</v>
      </c>
      <c r="G164" s="307">
        <v>195</v>
      </c>
      <c r="H164" s="308">
        <f>IF(MAX(E164,F164,G164)=E164,60*(F164-G164)/(MAX(E164,F164,G164)-MIN(E164,F164,G164)),IF(MAX(E164,F164,G164)=F164,(120+(60*(G164-E164)/(MAX(E164,F164,G164)-MIN(E164,F164,G164)))),IF(MAX(E164,F164,G164)=G164,(240+(60*(E164-F164)/(MAX(E164,F164,G164)-MIN(E164,F164,G164)))),0)))</f>
        <v>26.896551724137932</v>
      </c>
      <c r="I164" s="308">
        <f>ROUND((MAX(E164/255, F164/255, G164/255) - MIN(E164/255, F164/255, G164/255))/MAX(E164/255, F164/255, G164/255),3)*100</f>
        <v>22.900000000000002</v>
      </c>
      <c r="J164" s="1348">
        <f>ROUND(MAX(E164/255, F164/255, G164/255),3)*100</f>
        <v>99.2</v>
      </c>
      <c r="K164" s="1503" t="str">
        <f>IF(AND((H164&gt;23),(H164&lt;=(203))),"Warm","Cool")&amp;" "&amp;IF(IF(AND((H164&gt;23),(H164&lt;=(203))),"Warm","Cool")="Cool",IF((J164-I164)&gt;47.15,"여름","겨울"),IF((J164-I164)&gt;43.15,"봄","가을"))&amp;" "&amp;IF(IF(AND((H164&gt;23),(H164&lt;=(203))),"Warm","Cool")="Cool",IF(IF(IF(AND((H164&gt;23),(H164&lt;=(203))),"Warm","Cool")="Cool",IF((J164-I164)&gt;47.15,"여름","겨울"),IF((J164-I164)&gt;43.15,"봄","가을"))="여름",IF((J164-I164)&gt;60.8,"Light","Mute"),IF((J164-I164)&gt;23.58,"Bright","Deep")),IF(IF(IF(AND((H164&gt;23),(H164&lt;=(203))),"Warm","Cool")="Cool",IF((J164-I164)&gt;47.15,"여름","겨울"),IF((J164-I164)&gt;43.15,"봄","가을"))="봄",IF(I164&gt;23.8,"Bright","Light"),IF(I164&gt;54.65,"Deep","Mute")))</f>
        <v>Warm 봄 Light</v>
      </c>
      <c r="L164" s="461">
        <f>J164-I164</f>
        <v>76.3</v>
      </c>
      <c r="N164" s="6">
        <f>E164-F164</f>
        <v>32</v>
      </c>
      <c r="O164" s="1172">
        <f>F164/E164</f>
        <v>0.87351778656126478</v>
      </c>
      <c r="P164" s="6">
        <f>E164-G164</f>
        <v>58</v>
      </c>
      <c r="Q164" s="1172">
        <f>G164/E164</f>
        <v>0.77075098814229248</v>
      </c>
      <c r="AA164" s="334">
        <v>27.096774193548388</v>
      </c>
      <c r="AB164" s="334">
        <v>27.200000000000003</v>
      </c>
      <c r="AC164" s="334">
        <v>89.4</v>
      </c>
      <c r="AD164" s="334" t="str">
        <f t="shared" si="5"/>
        <v>Warm 봄 Light</v>
      </c>
      <c r="AF164" s="302">
        <v>26.037735849056602</v>
      </c>
      <c r="AG164" s="302">
        <v>23.7</v>
      </c>
      <c r="AH164" s="302">
        <v>87.8</v>
      </c>
      <c r="AI164" s="302" t="str">
        <f t="shared" si="4"/>
        <v>Warm 봄 Light</v>
      </c>
      <c r="AJ164" s="6" t="s">
        <v>366</v>
      </c>
    </row>
    <row r="165" spans="2:36" x14ac:dyDescent="0.4">
      <c r="B165" s="99" t="s">
        <v>255</v>
      </c>
      <c r="C165" s="99">
        <v>5</v>
      </c>
      <c r="D165" s="99">
        <v>7.5</v>
      </c>
      <c r="E165" s="383">
        <v>225</v>
      </c>
      <c r="F165" s="383">
        <v>177</v>
      </c>
      <c r="G165" s="383">
        <v>138</v>
      </c>
      <c r="H165" s="335">
        <f>IF(MAX(E165,F165,G165)=E165,60*(F165-G165)/(MAX(E165,F165,G165)-MIN(E165,F165,G165)),IF(MAX(E165,F165,G165)=F165,(120+(60*(G165-E165)/(MAX(E165,F165,G165)-MIN(E165,F165,G165)))),IF(MAX(E165,F165,G165)=G165,(240+(60*(E165-F165)/(MAX(E165,F165,G165)-MIN(E165,F165,G165)))),0)))</f>
        <v>26.896551724137932</v>
      </c>
      <c r="I165" s="335">
        <f>ROUND((MAX(E165/255, F165/255, G165/255) - MIN(E165/255, F165/255, G165/255))/MAX(E165/255, F165/255, G165/255),3)*100</f>
        <v>38.700000000000003</v>
      </c>
      <c r="J165" s="1349">
        <f>ROUND(MAX(E165/255, F165/255, G165/255),3)*100</f>
        <v>88.2</v>
      </c>
      <c r="K165" s="1504" t="str">
        <f>IF(AND((H165&gt;23),(H165&lt;=(203))),"Warm","Cool")&amp;" "&amp;IF(IF(AND((H165&gt;23),(H165&lt;=(203))),"Warm","Cool")="Cool",IF((J165-I165)&gt;47.15,"여름","겨울"),IF((J165-I165)&gt;43.15,"봄","가을"))&amp;" "&amp;IF(IF(AND((H165&gt;23),(H165&lt;=(203))),"Warm","Cool")="Cool",IF(IF(IF(AND((H165&gt;23),(H165&lt;=(203))),"Warm","Cool")="Cool",IF((J165-I165)&gt;47.15,"여름","겨울"),IF((J165-I165)&gt;43.15,"봄","가을"))="여름",IF((J165-I165)&gt;60.8,"Light","Mute"),IF((J165-I165)&gt;23.58,"Bright","Deep")),IF(IF(IF(AND((H165&gt;23),(H165&lt;=(203))),"Warm","Cool")="Cool",IF((J165-I165)&gt;47.15,"여름","겨울"),IF((J165-I165)&gt;43.15,"봄","가을"))="봄",IF(I165&gt;23.8,"Bright","Light"),IF(I165&gt;54.65,"Deep","Mute")))</f>
        <v>Warm 봄 Bright</v>
      </c>
      <c r="L165" s="461">
        <f>J165-I165</f>
        <v>49.5</v>
      </c>
      <c r="N165" s="6">
        <f>E165-F165</f>
        <v>48</v>
      </c>
      <c r="O165" s="1172">
        <f>F165/E165</f>
        <v>0.78666666666666663</v>
      </c>
      <c r="P165" s="6">
        <f>E165-G165</f>
        <v>87</v>
      </c>
      <c r="Q165" s="1172">
        <f>G165/E165</f>
        <v>0.61333333333333329</v>
      </c>
      <c r="AA165" s="334">
        <v>27.096774193548388</v>
      </c>
      <c r="AB165" s="334">
        <v>27.200000000000003</v>
      </c>
      <c r="AC165" s="334">
        <v>89.4</v>
      </c>
      <c r="AD165" s="334" t="str">
        <f t="shared" si="5"/>
        <v>Warm 봄 Light</v>
      </c>
      <c r="AF165" s="189">
        <v>26.666666666666668</v>
      </c>
      <c r="AG165" s="189">
        <v>11.899999999999999</v>
      </c>
      <c r="AH165" s="189">
        <v>88.6</v>
      </c>
      <c r="AI165" s="189" t="str">
        <f t="shared" si="4"/>
        <v>Warm 봄 Light</v>
      </c>
      <c r="AJ165" s="6" t="s">
        <v>366</v>
      </c>
    </row>
    <row r="166" spans="2:36" x14ac:dyDescent="0.4">
      <c r="B166" s="99" t="s">
        <v>255</v>
      </c>
      <c r="C166" s="99">
        <v>7.5</v>
      </c>
      <c r="D166" s="99">
        <v>5</v>
      </c>
      <c r="E166" s="383">
        <v>225</v>
      </c>
      <c r="F166" s="383">
        <v>177</v>
      </c>
      <c r="G166" s="383">
        <v>138</v>
      </c>
      <c r="H166" s="335">
        <f>IF(MAX(E166,F166,G166)=E166,60*(F166-G166)/(MAX(E166,F166,G166)-MIN(E166,F166,G166)),IF(MAX(E166,F166,G166)=F166,(120+(60*(G166-E166)/(MAX(E166,F166,G166)-MIN(E166,F166,G166)))),IF(MAX(E166,F166,G166)=G166,(240+(60*(E166-F166)/(MAX(E166,F166,G166)-MIN(E166,F166,G166)))),0)))</f>
        <v>26.896551724137932</v>
      </c>
      <c r="I166" s="335">
        <f>ROUND((MAX(E166/255, F166/255, G166/255) - MIN(E166/255, F166/255, G166/255))/MAX(E166/255, F166/255, G166/255),3)*100</f>
        <v>38.700000000000003</v>
      </c>
      <c r="J166" s="1349">
        <f>ROUND(MAX(E166/255, F166/255, G166/255),3)*100</f>
        <v>88.2</v>
      </c>
      <c r="K166" s="1504" t="str">
        <f>IF(AND((H166&gt;23),(H166&lt;=(203))),"Warm","Cool")&amp;" "&amp;IF(IF(AND((H166&gt;23),(H166&lt;=(203))),"Warm","Cool")="Cool",IF((J166-I166)&gt;47.15,"여름","겨울"),IF((J166-I166)&gt;43.15,"봄","가을"))&amp;" "&amp;IF(IF(AND((H166&gt;23),(H166&lt;=(203))),"Warm","Cool")="Cool",IF(IF(IF(AND((H166&gt;23),(H166&lt;=(203))),"Warm","Cool")="Cool",IF((J166-I166)&gt;47.15,"여름","겨울"),IF((J166-I166)&gt;43.15,"봄","가을"))="여름",IF((J166-I166)&gt;60.8,"Light","Mute"),IF((J166-I166)&gt;23.58,"Bright","Deep")),IF(IF(IF(AND((H166&gt;23),(H166&lt;=(203))),"Warm","Cool")="Cool",IF((J166-I166)&gt;47.15,"여름","겨울"),IF((J166-I166)&gt;43.15,"봄","가을"))="봄",IF(I166&gt;23.8,"Bright","Light"),IF(I166&gt;54.65,"Deep","Mute")))</f>
        <v>Warm 봄 Bright</v>
      </c>
      <c r="L166" s="461">
        <f>J166-I166</f>
        <v>49.5</v>
      </c>
      <c r="N166" s="6">
        <f>E166-F166</f>
        <v>48</v>
      </c>
      <c r="O166" s="1172">
        <f>F166/E166</f>
        <v>0.78666666666666663</v>
      </c>
      <c r="P166" s="6">
        <f>E166-G166</f>
        <v>87</v>
      </c>
      <c r="Q166" s="1172">
        <f>G166/E166</f>
        <v>0.61333333333333329</v>
      </c>
      <c r="AA166" s="231">
        <v>26.666666666666668</v>
      </c>
      <c r="AB166" s="231">
        <v>15.7</v>
      </c>
      <c r="AC166" s="231">
        <v>90.2</v>
      </c>
      <c r="AD166" s="231" t="str">
        <f t="shared" si="5"/>
        <v>Warm 봄 Light</v>
      </c>
      <c r="AF166" s="189">
        <v>26.666666666666668</v>
      </c>
      <c r="AG166" s="189">
        <v>11.899999999999999</v>
      </c>
      <c r="AH166" s="189">
        <v>88.6</v>
      </c>
      <c r="AI166" s="189" t="str">
        <f t="shared" si="4"/>
        <v>Warm 봄 Light</v>
      </c>
      <c r="AJ166" s="6" t="s">
        <v>366</v>
      </c>
    </row>
    <row r="167" spans="2:36" x14ac:dyDescent="0.4">
      <c r="B167" s="99" t="s">
        <v>255</v>
      </c>
      <c r="C167" s="99">
        <v>6</v>
      </c>
      <c r="D167" s="99">
        <v>6</v>
      </c>
      <c r="E167" s="402">
        <v>190</v>
      </c>
      <c r="F167" s="402">
        <v>136</v>
      </c>
      <c r="G167" s="402">
        <v>92</v>
      </c>
      <c r="H167" s="225">
        <f>IF(MAX(E167,F167,G167)=E167,60*(F167-G167)/(MAX(E167,F167,G167)-MIN(E167,F167,G167)),IF(MAX(E167,F167,G167)=F167,(120+(60*(G167-E167)/(MAX(E167,F167,G167)-MIN(E167,F167,G167)))),IF(MAX(E167,F167,G167)=G167,(240+(60*(E167-F167)/(MAX(E167,F167,G167)-MIN(E167,F167,G167)))),0)))</f>
        <v>26.938775510204081</v>
      </c>
      <c r="I167" s="225">
        <f>ROUND((MAX(E167/255, F167/255, G167/255) - MIN(E167/255, F167/255, G167/255))/MAX(E167/255, F167/255, G167/255),3)*100</f>
        <v>51.6</v>
      </c>
      <c r="J167" s="1350">
        <f>ROUND(MAX(E167/255, F167/255, G167/255),3)*100</f>
        <v>74.5</v>
      </c>
      <c r="K167" s="1505" t="str">
        <f>IF(AND((H167&gt;23),(H167&lt;=(203))),"Warm","Cool")&amp;" "&amp;IF(IF(AND((H167&gt;23),(H167&lt;=(203))),"Warm","Cool")="Cool",IF((J167-I167)&gt;47.15,"여름","겨울"),IF((J167-I167)&gt;43.15,"봄","가을"))&amp;" "&amp;IF(IF(AND((H167&gt;23),(H167&lt;=(203))),"Warm","Cool")="Cool",IF(IF(IF(AND((H167&gt;23),(H167&lt;=(203))),"Warm","Cool")="Cool",IF((J167-I167)&gt;47.15,"여름","겨울"),IF((J167-I167)&gt;43.15,"봄","가을"))="여름",IF((J167-I167)&gt;60.8,"Light","Mute"),IF((J167-I167)&gt;23.58,"Bright","Deep")),IF(IF(IF(AND((H167&gt;23),(H167&lt;=(203))),"Warm","Cool")="Cool",IF((J167-I167)&gt;47.15,"여름","겨울"),IF((J167-I167)&gt;43.15,"봄","가을"))="봄",IF(I167&gt;23.8,"Bright","Light"),IF(I167&gt;54.65,"Deep","Mute")))</f>
        <v>Warm 가을 Mute</v>
      </c>
      <c r="L167" s="461">
        <f>J167-I167</f>
        <v>22.9</v>
      </c>
      <c r="N167" s="6">
        <f>E167-F167</f>
        <v>54</v>
      </c>
      <c r="O167" s="1172">
        <f>F167/E167</f>
        <v>0.71578947368421053</v>
      </c>
      <c r="P167" s="6">
        <f>E167-G167</f>
        <v>98</v>
      </c>
      <c r="Q167" s="1172">
        <f>G167/E167</f>
        <v>0.48421052631578948</v>
      </c>
      <c r="AA167" s="231">
        <v>26.666666666666668</v>
      </c>
      <c r="AB167" s="231">
        <v>15.7</v>
      </c>
      <c r="AC167" s="231">
        <v>90.2</v>
      </c>
      <c r="AD167" s="231" t="str">
        <f t="shared" si="5"/>
        <v>Warm 봄 Light</v>
      </c>
      <c r="AF167" s="334">
        <v>27.096774193548388</v>
      </c>
      <c r="AG167" s="334">
        <v>27.200000000000003</v>
      </c>
      <c r="AH167" s="334">
        <v>89.4</v>
      </c>
      <c r="AI167" s="334" t="str">
        <f t="shared" si="4"/>
        <v>Warm 봄 Light</v>
      </c>
      <c r="AJ167" s="6" t="s">
        <v>366</v>
      </c>
    </row>
    <row r="168" spans="2:36" x14ac:dyDescent="0.4">
      <c r="B168" s="99" t="s">
        <v>255</v>
      </c>
      <c r="C168" s="99">
        <v>5.5</v>
      </c>
      <c r="D168" s="99">
        <v>5.5</v>
      </c>
      <c r="E168" s="389">
        <v>173</v>
      </c>
      <c r="F168" s="389">
        <v>124</v>
      </c>
      <c r="G168" s="389">
        <v>84</v>
      </c>
      <c r="H168" s="229">
        <f>IF(MAX(E168,F168,G168)=E168,60*(F168-G168)/(MAX(E168,F168,G168)-MIN(E168,F168,G168)),IF(MAX(E168,F168,G168)=F168,(120+(60*(G168-E168)/(MAX(E168,F168,G168)-MIN(E168,F168,G168)))),IF(MAX(E168,F168,G168)=G168,(240+(60*(E168-F168)/(MAX(E168,F168,G168)-MIN(E168,F168,G168)))),0)))</f>
        <v>26.966292134831459</v>
      </c>
      <c r="I168" s="229">
        <f>ROUND((MAX(E168/255, F168/255, G168/255) - MIN(E168/255, F168/255, G168/255))/MAX(E168/255, F168/255, G168/255),3)*100</f>
        <v>51.4</v>
      </c>
      <c r="J168" s="1351">
        <f>ROUND(MAX(E168/255, F168/255, G168/255),3)*100</f>
        <v>67.800000000000011</v>
      </c>
      <c r="K168" s="1506" t="str">
        <f>IF(AND((H168&gt;23),(H168&lt;=(203))),"Warm","Cool")&amp;" "&amp;IF(IF(AND((H168&gt;23),(H168&lt;=(203))),"Warm","Cool")="Cool",IF((J168-I168)&gt;47.15,"여름","겨울"),IF((J168-I168)&gt;43.15,"봄","가을"))&amp;" "&amp;IF(IF(AND((H168&gt;23),(H168&lt;=(203))),"Warm","Cool")="Cool",IF(IF(IF(AND((H168&gt;23),(H168&lt;=(203))),"Warm","Cool")="Cool",IF((J168-I168)&gt;47.15,"여름","겨울"),IF((J168-I168)&gt;43.15,"봄","가을"))="여름",IF((J168-I168)&gt;60.8,"Light","Mute"),IF((J168-I168)&gt;23.58,"Bright","Deep")),IF(IF(IF(AND((H168&gt;23),(H168&lt;=(203))),"Warm","Cool")="Cool",IF((J168-I168)&gt;47.15,"여름","겨울"),IF((J168-I168)&gt;43.15,"봄","가을"))="봄",IF(I168&gt;23.8,"Bright","Light"),IF(I168&gt;54.65,"Deep","Mute")))</f>
        <v>Warm 가을 Mute</v>
      </c>
      <c r="L168" s="461">
        <f>J168-I168</f>
        <v>16.400000000000013</v>
      </c>
      <c r="N168" s="6">
        <f>E168-F168</f>
        <v>49</v>
      </c>
      <c r="O168" s="1172">
        <f>F168/E168</f>
        <v>0.7167630057803468</v>
      </c>
      <c r="P168" s="6">
        <f>E168-G168</f>
        <v>89</v>
      </c>
      <c r="Q168" s="1172">
        <f>G168/E168</f>
        <v>0.48554913294797686</v>
      </c>
      <c r="AA168" s="288">
        <v>27.378640776699029</v>
      </c>
      <c r="AB168" s="288">
        <v>44.6</v>
      </c>
      <c r="AC168" s="288">
        <v>90.600000000000009</v>
      </c>
      <c r="AD168" s="288" t="str">
        <f t="shared" si="5"/>
        <v>Warm 봄 Bright</v>
      </c>
      <c r="AF168" s="334">
        <v>27.096774193548388</v>
      </c>
      <c r="AG168" s="334">
        <v>27.200000000000003</v>
      </c>
      <c r="AH168" s="334">
        <v>89.4</v>
      </c>
      <c r="AI168" s="334" t="str">
        <f t="shared" si="4"/>
        <v>Warm 봄 Light</v>
      </c>
      <c r="AJ168" s="6" t="s">
        <v>366</v>
      </c>
    </row>
    <row r="169" spans="2:36" x14ac:dyDescent="0.4">
      <c r="B169" s="99" t="s">
        <v>255</v>
      </c>
      <c r="C169" s="99">
        <v>1</v>
      </c>
      <c r="D169" s="99">
        <v>9.5</v>
      </c>
      <c r="E169" s="146">
        <v>250</v>
      </c>
      <c r="F169" s="146">
        <v>239</v>
      </c>
      <c r="G169" s="146">
        <v>230</v>
      </c>
      <c r="H169" s="147">
        <f>IF(MAX(E169,F169,G169)=E169,60*(F169-G169)/(MAX(E169,F169,G169)-MIN(E169,F169,G169)),IF(MAX(E169,F169,G169)=F169,(120+(60*(G169-E169)/(MAX(E169,F169,G169)-MIN(E169,F169,G169)))),IF(MAX(E169,F169,G169)=G169,(240+(60*(E169-F169)/(MAX(E169,F169,G169)-MIN(E169,F169,G169)))),0)))</f>
        <v>27</v>
      </c>
      <c r="I169" s="147">
        <f>ROUND((MAX(E169/255, F169/255, G169/255) - MIN(E169/255, F169/255, G169/255))/MAX(E169/255, F169/255, G169/255),3)*100</f>
        <v>8</v>
      </c>
      <c r="J169" s="1352">
        <f>ROUND(MAX(E169/255, F169/255, G169/255),3)*100</f>
        <v>98</v>
      </c>
      <c r="K169" s="1507" t="str">
        <f>IF(AND((H169&gt;23),(H169&lt;=(203))),"Warm","Cool")&amp;" "&amp;IF(IF(AND((H169&gt;23),(H169&lt;=(203))),"Warm","Cool")="Cool",IF((J169-I169)&gt;47.15,"여름","겨울"),IF((J169-I169)&gt;43.15,"봄","가을"))&amp;" "&amp;IF(IF(AND((H169&gt;23),(H169&lt;=(203))),"Warm","Cool")="Cool",IF(IF(IF(AND((H169&gt;23),(H169&lt;=(203))),"Warm","Cool")="Cool",IF((J169-I169)&gt;47.15,"여름","겨울"),IF((J169-I169)&gt;43.15,"봄","가을"))="여름",IF((J169-I169)&gt;60.8,"Light","Mute"),IF((J169-I169)&gt;23.58,"Bright","Deep")),IF(IF(IF(AND((H169&gt;23),(H169&lt;=(203))),"Warm","Cool")="Cool",IF((J169-I169)&gt;47.15,"여름","겨울"),IF((J169-I169)&gt;43.15,"봄","가을"))="봄",IF(I169&gt;23.8,"Bright","Light"),IF(I169&gt;54.65,"Deep","Mute")))</f>
        <v>Warm 봄 Light</v>
      </c>
      <c r="L169" s="461">
        <f>J169-I169</f>
        <v>90</v>
      </c>
      <c r="N169" s="6">
        <f>E169-F169</f>
        <v>11</v>
      </c>
      <c r="O169" s="1172">
        <f>F169/E169</f>
        <v>0.95599999999999996</v>
      </c>
      <c r="P169" s="6">
        <f>E169-G169</f>
        <v>20</v>
      </c>
      <c r="Q169" s="1172">
        <f>G169/E169</f>
        <v>0.92</v>
      </c>
      <c r="AA169" s="288">
        <v>27.378640776699029</v>
      </c>
      <c r="AB169" s="288">
        <v>44.6</v>
      </c>
      <c r="AC169" s="288">
        <v>90.600000000000009</v>
      </c>
      <c r="AD169" s="288" t="str">
        <f t="shared" si="5"/>
        <v>Warm 봄 Bright</v>
      </c>
      <c r="AF169" s="231">
        <v>26.666666666666668</v>
      </c>
      <c r="AG169" s="231">
        <v>15.7</v>
      </c>
      <c r="AH169" s="231">
        <v>90.2</v>
      </c>
      <c r="AI169" s="231" t="str">
        <f t="shared" si="4"/>
        <v>Warm 봄 Light</v>
      </c>
      <c r="AJ169" s="6" t="s">
        <v>366</v>
      </c>
    </row>
    <row r="170" spans="2:36" x14ac:dyDescent="0.4">
      <c r="B170" s="99" t="s">
        <v>255</v>
      </c>
      <c r="C170" s="99">
        <v>9.5</v>
      </c>
      <c r="D170" s="99">
        <v>1</v>
      </c>
      <c r="E170" s="146">
        <v>250</v>
      </c>
      <c r="F170" s="146">
        <v>239</v>
      </c>
      <c r="G170" s="146">
        <v>230</v>
      </c>
      <c r="H170" s="147">
        <f>IF(MAX(E170,F170,G170)=E170,60*(F170-G170)/(MAX(E170,F170,G170)-MIN(E170,F170,G170)),IF(MAX(E170,F170,G170)=F170,(120+(60*(G170-E170)/(MAX(E170,F170,G170)-MIN(E170,F170,G170)))),IF(MAX(E170,F170,G170)=G170,(240+(60*(E170-F170)/(MAX(E170,F170,G170)-MIN(E170,F170,G170)))),0)))</f>
        <v>27</v>
      </c>
      <c r="I170" s="147">
        <f>ROUND((MAX(E170/255, F170/255, G170/255) - MIN(E170/255, F170/255, G170/255))/MAX(E170/255, F170/255, G170/255),3)*100</f>
        <v>8</v>
      </c>
      <c r="J170" s="1352">
        <f>ROUND(MAX(E170/255, F170/255, G170/255),3)*100</f>
        <v>98</v>
      </c>
      <c r="K170" s="1507" t="str">
        <f>IF(AND((H170&gt;23),(H170&lt;=(203))),"Warm","Cool")&amp;" "&amp;IF(IF(AND((H170&gt;23),(H170&lt;=(203))),"Warm","Cool")="Cool",IF((J170-I170)&gt;47.15,"여름","겨울"),IF((J170-I170)&gt;43.15,"봄","가을"))&amp;" "&amp;IF(IF(AND((H170&gt;23),(H170&lt;=(203))),"Warm","Cool")="Cool",IF(IF(IF(AND((H170&gt;23),(H170&lt;=(203))),"Warm","Cool")="Cool",IF((J170-I170)&gt;47.15,"여름","겨울"),IF((J170-I170)&gt;43.15,"봄","가을"))="여름",IF((J170-I170)&gt;60.8,"Light","Mute"),IF((J170-I170)&gt;23.58,"Bright","Deep")),IF(IF(IF(AND((H170&gt;23),(H170&lt;=(203))),"Warm","Cool")="Cool",IF((J170-I170)&gt;47.15,"여름","겨울"),IF((J170-I170)&gt;43.15,"봄","가을"))="봄",IF(I170&gt;23.8,"Bright","Light"),IF(I170&gt;54.65,"Deep","Mute")))</f>
        <v>Warm 봄 Light</v>
      </c>
      <c r="L170" s="461">
        <f>J170-I170</f>
        <v>90</v>
      </c>
      <c r="N170" s="6">
        <f>E170-F170</f>
        <v>11</v>
      </c>
      <c r="O170" s="1172">
        <f>F170/E170</f>
        <v>0.95599999999999996</v>
      </c>
      <c r="P170" s="6">
        <f>E170-G170</f>
        <v>20</v>
      </c>
      <c r="Q170" s="1172">
        <f>G170/E170</f>
        <v>0.92</v>
      </c>
      <c r="AA170" s="360">
        <v>27.5</v>
      </c>
      <c r="AB170" s="360">
        <v>31</v>
      </c>
      <c r="AC170" s="360">
        <v>91</v>
      </c>
      <c r="AD170" s="360" t="str">
        <f t="shared" si="5"/>
        <v>Warm 봄 Light</v>
      </c>
      <c r="AF170" s="231">
        <v>26.666666666666668</v>
      </c>
      <c r="AG170" s="231">
        <v>15.7</v>
      </c>
      <c r="AH170" s="231">
        <v>90.2</v>
      </c>
      <c r="AI170" s="231" t="str">
        <f t="shared" si="4"/>
        <v>Warm 봄 Light</v>
      </c>
      <c r="AJ170" s="6" t="s">
        <v>366</v>
      </c>
    </row>
    <row r="171" spans="2:36" x14ac:dyDescent="0.4">
      <c r="B171" s="99" t="s">
        <v>255</v>
      </c>
      <c r="C171" s="99">
        <v>6</v>
      </c>
      <c r="D171" s="99">
        <v>6.5</v>
      </c>
      <c r="E171" s="403">
        <v>204</v>
      </c>
      <c r="F171" s="403">
        <v>149</v>
      </c>
      <c r="G171" s="403">
        <v>104</v>
      </c>
      <c r="H171" s="248">
        <f>IF(MAX(E171,F171,G171)=E171,60*(F171-G171)/(MAX(E171,F171,G171)-MIN(E171,F171,G171)),IF(MAX(E171,F171,G171)=F171,(120+(60*(G171-E171)/(MAX(E171,F171,G171)-MIN(E171,F171,G171)))),IF(MAX(E171,F171,G171)=G171,(240+(60*(E171-F171)/(MAX(E171,F171,G171)-MIN(E171,F171,G171)))),0)))</f>
        <v>27</v>
      </c>
      <c r="I171" s="248">
        <f>ROUND((MAX(E171/255, F171/255, G171/255) - MIN(E171/255, F171/255, G171/255))/MAX(E171/255, F171/255, G171/255),3)*100</f>
        <v>49</v>
      </c>
      <c r="J171" s="1353">
        <f>ROUND(MAX(E171/255, F171/255, G171/255),3)*100</f>
        <v>80</v>
      </c>
      <c r="K171" s="1508" t="str">
        <f>IF(AND((H171&gt;23),(H171&lt;=(203))),"Warm","Cool")&amp;" "&amp;IF(IF(AND((H171&gt;23),(H171&lt;=(203))),"Warm","Cool")="Cool",IF((J171-I171)&gt;47.15,"여름","겨울"),IF((J171-I171)&gt;43.15,"봄","가을"))&amp;" "&amp;IF(IF(AND((H171&gt;23),(H171&lt;=(203))),"Warm","Cool")="Cool",IF(IF(IF(AND((H171&gt;23),(H171&lt;=(203))),"Warm","Cool")="Cool",IF((J171-I171)&gt;47.15,"여름","겨울"),IF((J171-I171)&gt;43.15,"봄","가을"))="여름",IF((J171-I171)&gt;60.8,"Light","Mute"),IF((J171-I171)&gt;23.58,"Bright","Deep")),IF(IF(IF(AND((H171&gt;23),(H171&lt;=(203))),"Warm","Cool")="Cool",IF((J171-I171)&gt;47.15,"여름","겨울"),IF((J171-I171)&gt;43.15,"봄","가을"))="봄",IF(I171&gt;23.8,"Bright","Light"),IF(I171&gt;54.65,"Deep","Mute")))</f>
        <v>Warm 가을 Mute</v>
      </c>
      <c r="L171" s="461">
        <f>J171-I171</f>
        <v>31</v>
      </c>
      <c r="N171" s="6">
        <f>E171-F171</f>
        <v>55</v>
      </c>
      <c r="O171" s="1172">
        <f>F171/E171</f>
        <v>0.73039215686274506</v>
      </c>
      <c r="P171" s="6">
        <f>E171-G171</f>
        <v>100</v>
      </c>
      <c r="Q171" s="1172">
        <f>G171/E171</f>
        <v>0.50980392156862742</v>
      </c>
      <c r="AA171" s="360">
        <v>27.5</v>
      </c>
      <c r="AB171" s="360">
        <v>31</v>
      </c>
      <c r="AC171" s="360">
        <v>91</v>
      </c>
      <c r="AD171" s="360" t="str">
        <f t="shared" si="5"/>
        <v>Warm 봄 Light</v>
      </c>
      <c r="AF171" s="360">
        <v>27.5</v>
      </c>
      <c r="AG171" s="360">
        <v>31</v>
      </c>
      <c r="AH171" s="360">
        <v>91</v>
      </c>
      <c r="AI171" s="360" t="str">
        <f t="shared" si="4"/>
        <v>Warm 봄 Light</v>
      </c>
      <c r="AJ171" s="6" t="s">
        <v>366</v>
      </c>
    </row>
    <row r="172" spans="2:36" x14ac:dyDescent="0.4">
      <c r="B172" s="99" t="s">
        <v>255</v>
      </c>
      <c r="C172" s="99">
        <v>5.5</v>
      </c>
      <c r="D172" s="99">
        <v>6</v>
      </c>
      <c r="E172" s="392">
        <v>187</v>
      </c>
      <c r="F172" s="392">
        <v>137</v>
      </c>
      <c r="G172" s="392">
        <v>96</v>
      </c>
      <c r="H172" s="250">
        <f>IF(MAX(E172,F172,G172)=E172,60*(F172-G172)/(MAX(E172,F172,G172)-MIN(E172,F172,G172)),IF(MAX(E172,F172,G172)=F172,(120+(60*(G172-E172)/(MAX(E172,F172,G172)-MIN(E172,F172,G172)))),IF(MAX(E172,F172,G172)=G172,(240+(60*(E172-F172)/(MAX(E172,F172,G172)-MIN(E172,F172,G172)))),0)))</f>
        <v>27.032967032967033</v>
      </c>
      <c r="I172" s="250">
        <f>ROUND((MAX(E172/255, F172/255, G172/255) - MIN(E172/255, F172/255, G172/255))/MAX(E172/255, F172/255, G172/255),3)*100</f>
        <v>48.699999999999996</v>
      </c>
      <c r="J172" s="1354">
        <f>ROUND(MAX(E172/255, F172/255, G172/255),3)*100</f>
        <v>73.3</v>
      </c>
      <c r="K172" s="1509" t="str">
        <f>IF(AND((H172&gt;23),(H172&lt;=(203))),"Warm","Cool")&amp;" "&amp;IF(IF(AND((H172&gt;23),(H172&lt;=(203))),"Warm","Cool")="Cool",IF((J172-I172)&gt;47.15,"여름","겨울"),IF((J172-I172)&gt;43.15,"봄","가을"))&amp;" "&amp;IF(IF(AND((H172&gt;23),(H172&lt;=(203))),"Warm","Cool")="Cool",IF(IF(IF(AND((H172&gt;23),(H172&lt;=(203))),"Warm","Cool")="Cool",IF((J172-I172)&gt;47.15,"여름","겨울"),IF((J172-I172)&gt;43.15,"봄","가을"))="여름",IF((J172-I172)&gt;60.8,"Light","Mute"),IF((J172-I172)&gt;23.58,"Bright","Deep")),IF(IF(IF(AND((H172&gt;23),(H172&lt;=(203))),"Warm","Cool")="Cool",IF((J172-I172)&gt;47.15,"여름","겨울"),IF((J172-I172)&gt;43.15,"봄","가을"))="봄",IF(I172&gt;23.8,"Bright","Light"),IF(I172&gt;54.65,"Deep","Mute")))</f>
        <v>Warm 가을 Mute</v>
      </c>
      <c r="L172" s="461">
        <f>J172-I172</f>
        <v>24.6</v>
      </c>
      <c r="N172" s="6">
        <f>E172-F172</f>
        <v>50</v>
      </c>
      <c r="O172" s="1172">
        <f>F172/E172</f>
        <v>0.73262032085561501</v>
      </c>
      <c r="P172" s="6">
        <f>E172-G172</f>
        <v>91</v>
      </c>
      <c r="Q172" s="1172">
        <f>G172/E172</f>
        <v>0.5133689839572193</v>
      </c>
      <c r="AA172" s="268">
        <v>27.567567567567568</v>
      </c>
      <c r="AB172" s="268">
        <v>47.4</v>
      </c>
      <c r="AC172" s="268">
        <v>91.8</v>
      </c>
      <c r="AD172" s="268" t="str">
        <f t="shared" si="5"/>
        <v>Warm 봄 Bright</v>
      </c>
      <c r="AF172" s="360">
        <v>27.5</v>
      </c>
      <c r="AG172" s="360">
        <v>31</v>
      </c>
      <c r="AH172" s="360">
        <v>91</v>
      </c>
      <c r="AI172" s="360" t="str">
        <f t="shared" si="4"/>
        <v>Warm 봄 Light</v>
      </c>
      <c r="AJ172" s="6" t="s">
        <v>366</v>
      </c>
    </row>
    <row r="173" spans="2:36" x14ac:dyDescent="0.4">
      <c r="B173" s="99" t="s">
        <v>255</v>
      </c>
      <c r="C173" s="99">
        <v>6</v>
      </c>
      <c r="D173" s="99">
        <v>7</v>
      </c>
      <c r="E173" s="404">
        <v>218</v>
      </c>
      <c r="F173" s="404">
        <v>162</v>
      </c>
      <c r="G173" s="404">
        <v>116</v>
      </c>
      <c r="H173" s="273">
        <f>IF(MAX(E173,F173,G173)=E173,60*(F173-G173)/(MAX(E173,F173,G173)-MIN(E173,F173,G173)),IF(MAX(E173,F173,G173)=F173,(120+(60*(G173-E173)/(MAX(E173,F173,G173)-MIN(E173,F173,G173)))),IF(MAX(E173,F173,G173)=G173,(240+(60*(E173-F173)/(MAX(E173,F173,G173)-MIN(E173,F173,G173)))),0)))</f>
        <v>27.058823529411764</v>
      </c>
      <c r="I173" s="273">
        <f>ROUND((MAX(E173/255, F173/255, G173/255) - MIN(E173/255, F173/255, G173/255))/MAX(E173/255, F173/255, G173/255),3)*100</f>
        <v>46.800000000000004</v>
      </c>
      <c r="J173" s="1355">
        <f>ROUND(MAX(E173/255, F173/255, G173/255),3)*100</f>
        <v>85.5</v>
      </c>
      <c r="K173" s="1510" t="str">
        <f>IF(AND((H173&gt;23),(H173&lt;=(203))),"Warm","Cool")&amp;" "&amp;IF(IF(AND((H173&gt;23),(H173&lt;=(203))),"Warm","Cool")="Cool",IF((J173-I173)&gt;47.15,"여름","겨울"),IF((J173-I173)&gt;43.15,"봄","가을"))&amp;" "&amp;IF(IF(AND((H173&gt;23),(H173&lt;=(203))),"Warm","Cool")="Cool",IF(IF(IF(AND((H173&gt;23),(H173&lt;=(203))),"Warm","Cool")="Cool",IF((J173-I173)&gt;47.15,"여름","겨울"),IF((J173-I173)&gt;43.15,"봄","가을"))="여름",IF((J173-I173)&gt;60.8,"Light","Mute"),IF((J173-I173)&gt;23.58,"Bright","Deep")),IF(IF(IF(AND((H173&gt;23),(H173&lt;=(203))),"Warm","Cool")="Cool",IF((J173-I173)&gt;47.15,"여름","겨울"),IF((J173-I173)&gt;43.15,"봄","가을"))="봄",IF(I173&gt;23.8,"Bright","Light"),IF(I173&gt;54.65,"Deep","Mute")))</f>
        <v>Warm 가을 Mute</v>
      </c>
      <c r="L173" s="461">
        <f>J173-I173</f>
        <v>38.699999999999996</v>
      </c>
      <c r="N173" s="6">
        <f>E173-F173</f>
        <v>56</v>
      </c>
      <c r="O173" s="1172">
        <f>F173/E173</f>
        <v>0.74311926605504586</v>
      </c>
      <c r="P173" s="6">
        <f>E173-G173</f>
        <v>102</v>
      </c>
      <c r="Q173" s="1172">
        <f>G173/E173</f>
        <v>0.5321100917431193</v>
      </c>
      <c r="AA173" s="268">
        <v>27.567567567567568</v>
      </c>
      <c r="AB173" s="268">
        <v>47.4</v>
      </c>
      <c r="AC173" s="268">
        <v>91.8</v>
      </c>
      <c r="AD173" s="268" t="str">
        <f t="shared" si="5"/>
        <v>Warm 봄 Bright</v>
      </c>
      <c r="AF173" s="270">
        <v>27.391304347826086</v>
      </c>
      <c r="AG173" s="270">
        <v>19.7</v>
      </c>
      <c r="AH173" s="270">
        <v>91.8</v>
      </c>
      <c r="AI173" s="270" t="str">
        <f t="shared" si="4"/>
        <v>Warm 봄 Light</v>
      </c>
      <c r="AJ173" s="6" t="s">
        <v>366</v>
      </c>
    </row>
    <row r="174" spans="2:36" x14ac:dyDescent="0.4">
      <c r="B174" s="99" t="s">
        <v>255</v>
      </c>
      <c r="C174" s="99">
        <v>3.5</v>
      </c>
      <c r="D174" s="99">
        <v>8</v>
      </c>
      <c r="E174" s="333">
        <v>228</v>
      </c>
      <c r="F174" s="333">
        <v>194</v>
      </c>
      <c r="G174" s="333">
        <v>166</v>
      </c>
      <c r="H174" s="334">
        <f>IF(MAX(E174,F174,G174)=E174,60*(F174-G174)/(MAX(E174,F174,G174)-MIN(E174,F174,G174)),IF(MAX(E174,F174,G174)=F174,(120+(60*(G174-E174)/(MAX(E174,F174,G174)-MIN(E174,F174,G174)))),IF(MAX(E174,F174,G174)=G174,(240+(60*(E174-F174)/(MAX(E174,F174,G174)-MIN(E174,F174,G174)))),0)))</f>
        <v>27.096774193548388</v>
      </c>
      <c r="I174" s="334">
        <f>ROUND((MAX(E174/255, F174/255, G174/255) - MIN(E174/255, F174/255, G174/255))/MAX(E174/255, F174/255, G174/255),3)*100</f>
        <v>27.200000000000003</v>
      </c>
      <c r="J174" s="1356">
        <f>ROUND(MAX(E174/255, F174/255, G174/255),3)*100</f>
        <v>89.4</v>
      </c>
      <c r="K174" s="1511" t="str">
        <f>IF(AND((H174&gt;23),(H174&lt;=(203))),"Warm","Cool")&amp;" "&amp;IF(IF(AND((H174&gt;23),(H174&lt;=(203))),"Warm","Cool")="Cool",IF((J174-I174)&gt;47.15,"여름","겨울"),IF((J174-I174)&gt;43.15,"봄","가을"))&amp;" "&amp;IF(IF(AND((H174&gt;23),(H174&lt;=(203))),"Warm","Cool")="Cool",IF(IF(IF(AND((H174&gt;23),(H174&lt;=(203))),"Warm","Cool")="Cool",IF((J174-I174)&gt;47.15,"여름","겨울"),IF((J174-I174)&gt;43.15,"봄","가을"))="여름",IF((J174-I174)&gt;60.8,"Light","Mute"),IF((J174-I174)&gt;23.58,"Bright","Deep")),IF(IF(IF(AND((H174&gt;23),(H174&lt;=(203))),"Warm","Cool")="Cool",IF((J174-I174)&gt;47.15,"여름","겨울"),IF((J174-I174)&gt;43.15,"봄","가을"))="봄",IF(I174&gt;23.8,"Bright","Light"),IF(I174&gt;54.65,"Deep","Mute")))</f>
        <v>Warm 봄 Bright</v>
      </c>
      <c r="L174" s="461">
        <f>J174-I174</f>
        <v>62.2</v>
      </c>
      <c r="N174" s="6">
        <f>E174-F174</f>
        <v>34</v>
      </c>
      <c r="O174" s="1172">
        <f>F174/E174</f>
        <v>0.85087719298245612</v>
      </c>
      <c r="P174" s="6">
        <f>E174-G174</f>
        <v>62</v>
      </c>
      <c r="Q174" s="1172">
        <f>G174/E174</f>
        <v>0.72807017543859653</v>
      </c>
      <c r="AA174" s="270">
        <v>27.391304347826086</v>
      </c>
      <c r="AB174" s="270">
        <v>19.7</v>
      </c>
      <c r="AC174" s="270">
        <v>91.8</v>
      </c>
      <c r="AD174" s="270" t="str">
        <f t="shared" si="5"/>
        <v>Warm 봄 Light</v>
      </c>
      <c r="AF174" s="270">
        <v>27.391304347826086</v>
      </c>
      <c r="AG174" s="270">
        <v>19.7</v>
      </c>
      <c r="AH174" s="270">
        <v>91.8</v>
      </c>
      <c r="AI174" s="270" t="str">
        <f t="shared" si="4"/>
        <v>Warm 봄 Light</v>
      </c>
      <c r="AJ174" s="6" t="s">
        <v>366</v>
      </c>
    </row>
    <row r="175" spans="2:36" x14ac:dyDescent="0.4">
      <c r="B175" s="99" t="s">
        <v>255</v>
      </c>
      <c r="C175" s="99">
        <v>8</v>
      </c>
      <c r="D175" s="99">
        <v>3.5</v>
      </c>
      <c r="E175" s="333">
        <v>228</v>
      </c>
      <c r="F175" s="333">
        <v>194</v>
      </c>
      <c r="G175" s="333">
        <v>166</v>
      </c>
      <c r="H175" s="334">
        <f>IF(MAX(E175,F175,G175)=E175,60*(F175-G175)/(MAX(E175,F175,G175)-MIN(E175,F175,G175)),IF(MAX(E175,F175,G175)=F175,(120+(60*(G175-E175)/(MAX(E175,F175,G175)-MIN(E175,F175,G175)))),IF(MAX(E175,F175,G175)=G175,(240+(60*(E175-F175)/(MAX(E175,F175,G175)-MIN(E175,F175,G175)))),0)))</f>
        <v>27.096774193548388</v>
      </c>
      <c r="I175" s="334">
        <f>ROUND((MAX(E175/255, F175/255, G175/255) - MIN(E175/255, F175/255, G175/255))/MAX(E175/255, F175/255, G175/255),3)*100</f>
        <v>27.200000000000003</v>
      </c>
      <c r="J175" s="1356">
        <f>ROUND(MAX(E175/255, F175/255, G175/255),3)*100</f>
        <v>89.4</v>
      </c>
      <c r="K175" s="1511" t="str">
        <f>IF(AND((H175&gt;23),(H175&lt;=(203))),"Warm","Cool")&amp;" "&amp;IF(IF(AND((H175&gt;23),(H175&lt;=(203))),"Warm","Cool")="Cool",IF((J175-I175)&gt;47.15,"여름","겨울"),IF((J175-I175)&gt;43.15,"봄","가을"))&amp;" "&amp;IF(IF(AND((H175&gt;23),(H175&lt;=(203))),"Warm","Cool")="Cool",IF(IF(IF(AND((H175&gt;23),(H175&lt;=(203))),"Warm","Cool")="Cool",IF((J175-I175)&gt;47.15,"여름","겨울"),IF((J175-I175)&gt;43.15,"봄","가을"))="여름",IF((J175-I175)&gt;60.8,"Light","Mute"),IF((J175-I175)&gt;23.58,"Bright","Deep")),IF(IF(IF(AND((H175&gt;23),(H175&lt;=(203))),"Warm","Cool")="Cool",IF((J175-I175)&gt;47.15,"여름","겨울"),IF((J175-I175)&gt;43.15,"봄","가을"))="봄",IF(I175&gt;23.8,"Bright","Light"),IF(I175&gt;54.65,"Deep","Mute")))</f>
        <v>Warm 봄 Bright</v>
      </c>
      <c r="L175" s="461">
        <f>J175-I175</f>
        <v>62.2</v>
      </c>
      <c r="N175" s="6">
        <f>E175-F175</f>
        <v>34</v>
      </c>
      <c r="O175" s="1172">
        <f>F175/E175</f>
        <v>0.85087719298245612</v>
      </c>
      <c r="P175" s="6">
        <f>E175-G175</f>
        <v>62</v>
      </c>
      <c r="Q175" s="1172">
        <f>G175/E175</f>
        <v>0.72807017543859653</v>
      </c>
      <c r="AA175" s="270">
        <v>27.391304347826086</v>
      </c>
      <c r="AB175" s="270">
        <v>19.7</v>
      </c>
      <c r="AC175" s="270">
        <v>91.8</v>
      </c>
      <c r="AD175" s="270" t="str">
        <f t="shared" si="5"/>
        <v>Warm 봄 Light</v>
      </c>
      <c r="AF175" s="143">
        <v>26.666666666666668</v>
      </c>
      <c r="AG175" s="143">
        <v>7.7</v>
      </c>
      <c r="AH175" s="143">
        <v>92.2</v>
      </c>
      <c r="AI175" s="143" t="str">
        <f t="shared" si="4"/>
        <v>Warm 봄 Light</v>
      </c>
      <c r="AJ175" s="6" t="s">
        <v>366</v>
      </c>
    </row>
    <row r="176" spans="2:36" x14ac:dyDescent="0.4">
      <c r="B176" s="99" t="s">
        <v>255</v>
      </c>
      <c r="C176" s="99">
        <v>5.5</v>
      </c>
      <c r="D176" s="99">
        <v>7</v>
      </c>
      <c r="E176" s="395">
        <v>214</v>
      </c>
      <c r="F176" s="395">
        <v>163</v>
      </c>
      <c r="G176" s="395">
        <v>121</v>
      </c>
      <c r="H176" s="298">
        <f>IF(MAX(E176,F176,G176)=E176,60*(F176-G176)/(MAX(E176,F176,G176)-MIN(E176,F176,G176)),IF(MAX(E176,F176,G176)=F176,(120+(60*(G176-E176)/(MAX(E176,F176,G176)-MIN(E176,F176,G176)))),IF(MAX(E176,F176,G176)=G176,(240+(60*(E176-F176)/(MAX(E176,F176,G176)-MIN(E176,F176,G176)))),0)))</f>
        <v>27.096774193548388</v>
      </c>
      <c r="I176" s="298">
        <f>ROUND((MAX(E176/255, F176/255, G176/255) - MIN(E176/255, F176/255, G176/255))/MAX(E176/255, F176/255, G176/255),3)*100</f>
        <v>43.5</v>
      </c>
      <c r="J176" s="1357">
        <f>ROUND(MAX(E176/255, F176/255, G176/255),3)*100</f>
        <v>83.899999999999991</v>
      </c>
      <c r="K176" s="1512" t="str">
        <f>IF(AND((H176&gt;23),(H176&lt;=(203))),"Warm","Cool")&amp;" "&amp;IF(IF(AND((H176&gt;23),(H176&lt;=(203))),"Warm","Cool")="Cool",IF((J176-I176)&gt;47.15,"여름","겨울"),IF((J176-I176)&gt;43.15,"봄","가을"))&amp;" "&amp;IF(IF(AND((H176&gt;23),(H176&lt;=(203))),"Warm","Cool")="Cool",IF(IF(IF(AND((H176&gt;23),(H176&lt;=(203))),"Warm","Cool")="Cool",IF((J176-I176)&gt;47.15,"여름","겨울"),IF((J176-I176)&gt;43.15,"봄","가을"))="여름",IF((J176-I176)&gt;60.8,"Light","Mute"),IF((J176-I176)&gt;23.58,"Bright","Deep")),IF(IF(IF(AND((H176&gt;23),(H176&lt;=(203))),"Warm","Cool")="Cool",IF((J176-I176)&gt;47.15,"여름","겨울"),IF((J176-I176)&gt;43.15,"봄","가을"))="봄",IF(I176&gt;23.8,"Bright","Light"),IF(I176&gt;54.65,"Deep","Mute")))</f>
        <v>Warm 가을 Mute</v>
      </c>
      <c r="L176" s="461">
        <f>J176-I176</f>
        <v>40.399999999999991</v>
      </c>
      <c r="N176" s="6">
        <f>E176-F176</f>
        <v>51</v>
      </c>
      <c r="O176" s="1172">
        <f>F176/E176</f>
        <v>0.76168224299065423</v>
      </c>
      <c r="P176" s="6">
        <f>E176-G176</f>
        <v>93</v>
      </c>
      <c r="Q176" s="1172">
        <f>G176/E176</f>
        <v>0.56542056074766356</v>
      </c>
      <c r="AA176" s="364">
        <v>27.341772151898734</v>
      </c>
      <c r="AB176" s="364">
        <v>33.6</v>
      </c>
      <c r="AC176" s="364">
        <v>92.2</v>
      </c>
      <c r="AD176" s="364" t="str">
        <f t="shared" si="5"/>
        <v>Warm 봄 Bright</v>
      </c>
      <c r="AF176" s="143">
        <v>26.666666666666668</v>
      </c>
      <c r="AG176" s="143">
        <v>7.7</v>
      </c>
      <c r="AH176" s="143">
        <v>92.2</v>
      </c>
      <c r="AI176" s="143" t="str">
        <f t="shared" si="4"/>
        <v>Warm 봄 Light</v>
      </c>
      <c r="AJ176" s="6" t="s">
        <v>366</v>
      </c>
    </row>
    <row r="177" spans="2:36" x14ac:dyDescent="0.4">
      <c r="B177" s="99" t="s">
        <v>255</v>
      </c>
      <c r="C177" s="99">
        <v>5.5</v>
      </c>
      <c r="D177" s="99">
        <v>7.5</v>
      </c>
      <c r="E177" s="396">
        <v>228</v>
      </c>
      <c r="F177" s="396">
        <v>176</v>
      </c>
      <c r="G177" s="396">
        <v>133</v>
      </c>
      <c r="H177" s="313">
        <f>IF(MAX(E177,F177,G177)=E177,60*(F177-G177)/(MAX(E177,F177,G177)-MIN(E177,F177,G177)),IF(MAX(E177,F177,G177)=F177,(120+(60*(G177-E177)/(MAX(E177,F177,G177)-MIN(E177,F177,G177)))),IF(MAX(E177,F177,G177)=G177,(240+(60*(E177-F177)/(MAX(E177,F177,G177)-MIN(E177,F177,G177)))),0)))</f>
        <v>27.157894736842106</v>
      </c>
      <c r="I177" s="313">
        <f>ROUND((MAX(E177/255, F177/255, G177/255) - MIN(E177/255, F177/255, G177/255))/MAX(E177/255, F177/255, G177/255),3)*100</f>
        <v>41.699999999999996</v>
      </c>
      <c r="J177" s="1358">
        <f>ROUND(MAX(E177/255, F177/255, G177/255),3)*100</f>
        <v>89.4</v>
      </c>
      <c r="K177" s="1513" t="str">
        <f>IF(AND((H177&gt;23),(H177&lt;=(203))),"Warm","Cool")&amp;" "&amp;IF(IF(AND((H177&gt;23),(H177&lt;=(203))),"Warm","Cool")="Cool",IF((J177-I177)&gt;47.15,"여름","겨울"),IF((J177-I177)&gt;43.15,"봄","가을"))&amp;" "&amp;IF(IF(AND((H177&gt;23),(H177&lt;=(203))),"Warm","Cool")="Cool",IF(IF(IF(AND((H177&gt;23),(H177&lt;=(203))),"Warm","Cool")="Cool",IF((J177-I177)&gt;47.15,"여름","겨울"),IF((J177-I177)&gt;43.15,"봄","가을"))="여름",IF((J177-I177)&gt;60.8,"Light","Mute"),IF((J177-I177)&gt;23.58,"Bright","Deep")),IF(IF(IF(AND((H177&gt;23),(H177&lt;=(203))),"Warm","Cool")="Cool",IF((J177-I177)&gt;47.15,"여름","겨울"),IF((J177-I177)&gt;43.15,"봄","가을"))="봄",IF(I177&gt;23.8,"Bright","Light"),IF(I177&gt;54.65,"Deep","Mute")))</f>
        <v>Warm 봄 Bright</v>
      </c>
      <c r="L177" s="461">
        <f>J177-I177</f>
        <v>47.70000000000001</v>
      </c>
      <c r="N177" s="6">
        <f>E177-F177</f>
        <v>52</v>
      </c>
      <c r="O177" s="1172">
        <f>F177/E177</f>
        <v>0.77192982456140347</v>
      </c>
      <c r="P177" s="6">
        <f>E177-G177</f>
        <v>95</v>
      </c>
      <c r="Q177" s="1172">
        <f>G177/E177</f>
        <v>0.58333333333333337</v>
      </c>
      <c r="AA177" s="364">
        <v>27.341772151898734</v>
      </c>
      <c r="AB177" s="364">
        <v>33.6</v>
      </c>
      <c r="AC177" s="364">
        <v>92.2</v>
      </c>
      <c r="AD177" s="364" t="str">
        <f t="shared" si="5"/>
        <v>Warm 봄 Bright</v>
      </c>
      <c r="AF177" s="305">
        <v>27.272727272727273</v>
      </c>
      <c r="AG177" s="305">
        <v>23.1</v>
      </c>
      <c r="AH177" s="305">
        <v>93.300000000000011</v>
      </c>
      <c r="AI177" s="305" t="str">
        <f t="shared" si="4"/>
        <v>Warm 봄 Light</v>
      </c>
      <c r="AJ177" s="6" t="s">
        <v>366</v>
      </c>
    </row>
    <row r="178" spans="2:36" x14ac:dyDescent="0.4">
      <c r="B178" s="99" t="s">
        <v>255</v>
      </c>
      <c r="C178" s="99">
        <v>7.5</v>
      </c>
      <c r="D178" s="99">
        <v>5.5</v>
      </c>
      <c r="E178" s="396">
        <v>228</v>
      </c>
      <c r="F178" s="396">
        <v>176</v>
      </c>
      <c r="G178" s="396">
        <v>133</v>
      </c>
      <c r="H178" s="313">
        <f>IF(MAX(E178,F178,G178)=E178,60*(F178-G178)/(MAX(E178,F178,G178)-MIN(E178,F178,G178)),IF(MAX(E178,F178,G178)=F178,(120+(60*(G178-E178)/(MAX(E178,F178,G178)-MIN(E178,F178,G178)))),IF(MAX(E178,F178,G178)=G178,(240+(60*(E178-F178)/(MAX(E178,F178,G178)-MIN(E178,F178,G178)))),0)))</f>
        <v>27.157894736842106</v>
      </c>
      <c r="I178" s="313">
        <f>ROUND((MAX(E178/255, F178/255, G178/255) - MIN(E178/255, F178/255, G178/255))/MAX(E178/255, F178/255, G178/255),3)*100</f>
        <v>41.699999999999996</v>
      </c>
      <c r="J178" s="1358">
        <f>ROUND(MAX(E178/255, F178/255, G178/255),3)*100</f>
        <v>89.4</v>
      </c>
      <c r="K178" s="1513" t="str">
        <f>IF(AND((H178&gt;23),(H178&lt;=(203))),"Warm","Cool")&amp;" "&amp;IF(IF(AND((H178&gt;23),(H178&lt;=(203))),"Warm","Cool")="Cool",IF((J178-I178)&gt;47.15,"여름","겨울"),IF((J178-I178)&gt;43.15,"봄","가을"))&amp;" "&amp;IF(IF(AND((H178&gt;23),(H178&lt;=(203))),"Warm","Cool")="Cool",IF(IF(IF(AND((H178&gt;23),(H178&lt;=(203))),"Warm","Cool")="Cool",IF((J178-I178)&gt;47.15,"여름","겨울"),IF((J178-I178)&gt;43.15,"봄","가을"))="여름",IF((J178-I178)&gt;60.8,"Light","Mute"),IF((J178-I178)&gt;23.58,"Bright","Deep")),IF(IF(IF(AND((H178&gt;23),(H178&lt;=(203))),"Warm","Cool")="Cool",IF((J178-I178)&gt;47.15,"여름","겨울"),IF((J178-I178)&gt;43.15,"봄","가을"))="봄",IF(I178&gt;23.8,"Bright","Light"),IF(I178&gt;54.65,"Deep","Mute")))</f>
        <v>Warm 봄 Bright</v>
      </c>
      <c r="L178" s="461">
        <f>J178-I178</f>
        <v>47.70000000000001</v>
      </c>
      <c r="N178" s="6">
        <f>E178-F178</f>
        <v>52</v>
      </c>
      <c r="O178" s="1172">
        <f>F178/E178</f>
        <v>0.77192982456140347</v>
      </c>
      <c r="P178" s="6">
        <f>E178-G178</f>
        <v>95</v>
      </c>
      <c r="Q178" s="1172">
        <f>G178/E178</f>
        <v>0.58333333333333337</v>
      </c>
      <c r="AA178" s="143">
        <v>26.666666666666668</v>
      </c>
      <c r="AB178" s="143">
        <v>7.7</v>
      </c>
      <c r="AC178" s="143">
        <v>92.2</v>
      </c>
      <c r="AD178" s="143" t="str">
        <f t="shared" si="5"/>
        <v>Warm 봄 Light</v>
      </c>
      <c r="AF178" s="305">
        <v>27.272727272727273</v>
      </c>
      <c r="AG178" s="305">
        <v>23.1</v>
      </c>
      <c r="AH178" s="305">
        <v>93.300000000000011</v>
      </c>
      <c r="AI178" s="305" t="str">
        <f t="shared" si="4"/>
        <v>Warm 봄 Light</v>
      </c>
      <c r="AJ178" s="6" t="s">
        <v>366</v>
      </c>
    </row>
    <row r="179" spans="2:36" x14ac:dyDescent="0.4">
      <c r="B179" s="99" t="s">
        <v>255</v>
      </c>
      <c r="C179" s="99">
        <v>4</v>
      </c>
      <c r="D179" s="99">
        <v>8.5</v>
      </c>
      <c r="E179" s="362">
        <v>247</v>
      </c>
      <c r="F179" s="362">
        <v>206</v>
      </c>
      <c r="G179" s="362">
        <v>172</v>
      </c>
      <c r="H179" s="363">
        <f>IF(MAX(E179,F179,G179)=E179,60*(F179-G179)/(MAX(E179,F179,G179)-MIN(E179,F179,G179)),IF(MAX(E179,F179,G179)=F179,(120+(60*(G179-E179)/(MAX(E179,F179,G179)-MIN(E179,F179,G179)))),IF(MAX(E179,F179,G179)=G179,(240+(60*(E179-F179)/(MAX(E179,F179,G179)-MIN(E179,F179,G179)))),0)))</f>
        <v>27.2</v>
      </c>
      <c r="I179" s="363">
        <f>ROUND((MAX(E179/255, F179/255, G179/255) - MIN(E179/255, F179/255, G179/255))/MAX(E179/255, F179/255, G179/255),3)*100</f>
        <v>30.4</v>
      </c>
      <c r="J179" s="1359">
        <f>ROUND(MAX(E179/255, F179/255, G179/255),3)*100</f>
        <v>96.899999999999991</v>
      </c>
      <c r="K179" s="1514" t="str">
        <f>IF(AND((H179&gt;23),(H179&lt;=(203))),"Warm","Cool")&amp;" "&amp;IF(IF(AND((H179&gt;23),(H179&lt;=(203))),"Warm","Cool")="Cool",IF((J179-I179)&gt;47.15,"여름","겨울"),IF((J179-I179)&gt;43.15,"봄","가을"))&amp;" "&amp;IF(IF(AND((H179&gt;23),(H179&lt;=(203))),"Warm","Cool")="Cool",IF(IF(IF(AND((H179&gt;23),(H179&lt;=(203))),"Warm","Cool")="Cool",IF((J179-I179)&gt;47.15,"여름","겨울"),IF((J179-I179)&gt;43.15,"봄","가을"))="여름",IF((J179-I179)&gt;60.8,"Light","Mute"),IF((J179-I179)&gt;23.58,"Bright","Deep")),IF(IF(IF(AND((H179&gt;23),(H179&lt;=(203))),"Warm","Cool")="Cool",IF((J179-I179)&gt;47.15,"여름","겨울"),IF((J179-I179)&gt;43.15,"봄","가을"))="봄",IF(I179&gt;23.8,"Bright","Light"),IF(I179&gt;54.65,"Deep","Mute")))</f>
        <v>Warm 봄 Bright</v>
      </c>
      <c r="L179" s="461">
        <f>J179-I179</f>
        <v>66.5</v>
      </c>
      <c r="N179" s="6">
        <f>E179-F179</f>
        <v>41</v>
      </c>
      <c r="O179" s="1172">
        <f>F179/E179</f>
        <v>0.83400809716599189</v>
      </c>
      <c r="P179" s="6">
        <f>E179-G179</f>
        <v>75</v>
      </c>
      <c r="Q179" s="1172">
        <f>G179/E179</f>
        <v>0.69635627530364375</v>
      </c>
      <c r="AA179" s="143">
        <v>26.666666666666668</v>
      </c>
      <c r="AB179" s="143">
        <v>7.7</v>
      </c>
      <c r="AC179" s="143">
        <v>92.2</v>
      </c>
      <c r="AD179" s="143" t="str">
        <f t="shared" si="5"/>
        <v>Warm 봄 Light</v>
      </c>
      <c r="AF179" s="337">
        <v>27.692307692307693</v>
      </c>
      <c r="AG179" s="337">
        <v>26.900000000000002</v>
      </c>
      <c r="AH179" s="337">
        <v>94.899999999999991</v>
      </c>
      <c r="AI179" s="337" t="str">
        <f t="shared" si="4"/>
        <v>Warm 봄 Light</v>
      </c>
      <c r="AJ179" s="6" t="s">
        <v>366</v>
      </c>
    </row>
    <row r="180" spans="2:36" x14ac:dyDescent="0.4">
      <c r="B180" s="99" t="s">
        <v>255</v>
      </c>
      <c r="C180" s="99">
        <v>8.5</v>
      </c>
      <c r="D180" s="99">
        <v>4</v>
      </c>
      <c r="E180" s="362">
        <v>247</v>
      </c>
      <c r="F180" s="362">
        <v>206</v>
      </c>
      <c r="G180" s="362">
        <v>172</v>
      </c>
      <c r="H180" s="363">
        <f>IF(MAX(E180,F180,G180)=E180,60*(F180-G180)/(MAX(E180,F180,G180)-MIN(E180,F180,G180)),IF(MAX(E180,F180,G180)=F180,(120+(60*(G180-E180)/(MAX(E180,F180,G180)-MIN(E180,F180,G180)))),IF(MAX(E180,F180,G180)=G180,(240+(60*(E180-F180)/(MAX(E180,F180,G180)-MIN(E180,F180,G180)))),0)))</f>
        <v>27.2</v>
      </c>
      <c r="I180" s="363">
        <f>ROUND((MAX(E180/255, F180/255, G180/255) - MIN(E180/255, F180/255, G180/255))/MAX(E180/255, F180/255, G180/255),3)*100</f>
        <v>30.4</v>
      </c>
      <c r="J180" s="1359">
        <f>ROUND(MAX(E180/255, F180/255, G180/255),3)*100</f>
        <v>96.899999999999991</v>
      </c>
      <c r="K180" s="1514" t="str">
        <f>IF(AND((H180&gt;23),(H180&lt;=(203))),"Warm","Cool")&amp;" "&amp;IF(IF(AND((H180&gt;23),(H180&lt;=(203))),"Warm","Cool")="Cool",IF((J180-I180)&gt;47.15,"여름","겨울"),IF((J180-I180)&gt;43.15,"봄","가을"))&amp;" "&amp;IF(IF(AND((H180&gt;23),(H180&lt;=(203))),"Warm","Cool")="Cool",IF(IF(IF(AND((H180&gt;23),(H180&lt;=(203))),"Warm","Cool")="Cool",IF((J180-I180)&gt;47.15,"여름","겨울"),IF((J180-I180)&gt;43.15,"봄","가을"))="여름",IF((J180-I180)&gt;60.8,"Light","Mute"),IF((J180-I180)&gt;23.58,"Bright","Deep")),IF(IF(IF(AND((H180&gt;23),(H180&lt;=(203))),"Warm","Cool")="Cool",IF((J180-I180)&gt;47.15,"여름","겨울"),IF((J180-I180)&gt;43.15,"봄","가을"))="봄",IF(I180&gt;23.8,"Bright","Light"),IF(I180&gt;54.65,"Deep","Mute")))</f>
        <v>Warm 봄 Bright</v>
      </c>
      <c r="L180" s="461">
        <f>J180-I180</f>
        <v>66.5</v>
      </c>
      <c r="N180" s="6">
        <f>E180-F180</f>
        <v>41</v>
      </c>
      <c r="O180" s="1172">
        <f>F180/E180</f>
        <v>0.83400809716599189</v>
      </c>
      <c r="P180" s="6">
        <f>E180-G180</f>
        <v>75</v>
      </c>
      <c r="Q180" s="1172">
        <f>G180/E180</f>
        <v>0.69635627530364375</v>
      </c>
      <c r="AA180" s="239">
        <v>28.235294117647058</v>
      </c>
      <c r="AB180" s="239">
        <v>50.2</v>
      </c>
      <c r="AC180" s="239">
        <v>92.9</v>
      </c>
      <c r="AD180" s="239" t="str">
        <f t="shared" si="5"/>
        <v>Warm 가을 Deep</v>
      </c>
      <c r="AF180" s="337">
        <v>27.692307692307693</v>
      </c>
      <c r="AG180" s="337">
        <v>26.900000000000002</v>
      </c>
      <c r="AH180" s="337">
        <v>94.899999999999991</v>
      </c>
      <c r="AI180" s="337" t="str">
        <f t="shared" si="4"/>
        <v>Warm 봄 Light</v>
      </c>
      <c r="AJ180" s="6" t="s">
        <v>366</v>
      </c>
    </row>
    <row r="181" spans="2:36" x14ac:dyDescent="0.4">
      <c r="B181" s="99" t="s">
        <v>255</v>
      </c>
      <c r="C181" s="99">
        <v>6</v>
      </c>
      <c r="D181" s="99">
        <v>5.5</v>
      </c>
      <c r="E181" s="401">
        <v>176</v>
      </c>
      <c r="F181" s="401">
        <v>123</v>
      </c>
      <c r="G181" s="401">
        <v>79</v>
      </c>
      <c r="H181" s="191">
        <f>IF(MAX(E181,F181,G181)=E181,60*(F181-G181)/(MAX(E181,F181,G181)-MIN(E181,F181,G181)),IF(MAX(E181,F181,G181)=F181,(120+(60*(G181-E181)/(MAX(E181,F181,G181)-MIN(E181,F181,G181)))),IF(MAX(E181,F181,G181)=G181,(240+(60*(E181-F181)/(MAX(E181,F181,G181)-MIN(E181,F181,G181)))),0)))</f>
        <v>27.216494845360824</v>
      </c>
      <c r="I181" s="191">
        <f>ROUND((MAX(E181/255, F181/255, G181/255) - MIN(E181/255, F181/255, G181/255))/MAX(E181/255, F181/255, G181/255),3)*100</f>
        <v>55.1</v>
      </c>
      <c r="J181" s="1360">
        <f>ROUND(MAX(E181/255, F181/255, G181/255),3)*100</f>
        <v>69</v>
      </c>
      <c r="K181" s="1515" t="str">
        <f>IF(AND((H181&gt;23),(H181&lt;=(203))),"Warm","Cool")&amp;" "&amp;IF(IF(AND((H181&gt;23),(H181&lt;=(203))),"Warm","Cool")="Cool",IF((J181-I181)&gt;47.15,"여름","겨울"),IF((J181-I181)&gt;43.15,"봄","가을"))&amp;" "&amp;IF(IF(AND((H181&gt;23),(H181&lt;=(203))),"Warm","Cool")="Cool",IF(IF(IF(AND((H181&gt;23),(H181&lt;=(203))),"Warm","Cool")="Cool",IF((J181-I181)&gt;47.15,"여름","겨울"),IF((J181-I181)&gt;43.15,"봄","가을"))="여름",IF((J181-I181)&gt;60.8,"Light","Mute"),IF((J181-I181)&gt;23.58,"Bright","Deep")),IF(IF(IF(AND((H181&gt;23),(H181&lt;=(203))),"Warm","Cool")="Cool",IF((J181-I181)&gt;47.15,"여름","겨울"),IF((J181-I181)&gt;43.15,"봄","가을"))="봄",IF(I181&gt;23.8,"Bright","Light"),IF(I181&gt;54.65,"Deep","Mute")))</f>
        <v>Warm 가을 Deep</v>
      </c>
      <c r="L181" s="461">
        <f>J181-I181</f>
        <v>13.899999999999999</v>
      </c>
      <c r="N181" s="6">
        <f>E181-F181</f>
        <v>53</v>
      </c>
      <c r="O181" s="1172">
        <f>F181/E181</f>
        <v>0.69886363636363635</v>
      </c>
      <c r="P181" s="6">
        <f>E181-G181</f>
        <v>97</v>
      </c>
      <c r="Q181" s="1172">
        <f>G181/E181</f>
        <v>0.44886363636363635</v>
      </c>
      <c r="AA181" s="239">
        <v>28.235294117647058</v>
      </c>
      <c r="AB181" s="239">
        <v>50.2</v>
      </c>
      <c r="AC181" s="239">
        <v>92.9</v>
      </c>
      <c r="AD181" s="239" t="str">
        <f t="shared" si="5"/>
        <v>Warm 가을 Deep</v>
      </c>
      <c r="AF181" s="234">
        <v>28.421052631578949</v>
      </c>
      <c r="AG181" s="234">
        <v>15.6</v>
      </c>
      <c r="AH181" s="234">
        <v>95.7</v>
      </c>
      <c r="AI181" s="234" t="str">
        <f t="shared" si="4"/>
        <v>Warm 봄 Light</v>
      </c>
      <c r="AJ181" s="6" t="s">
        <v>366</v>
      </c>
    </row>
    <row r="182" spans="2:36" x14ac:dyDescent="0.4">
      <c r="B182" s="99" t="s">
        <v>255</v>
      </c>
      <c r="C182" s="99">
        <v>3</v>
      </c>
      <c r="D182" s="99">
        <v>8.5</v>
      </c>
      <c r="E182" s="304">
        <v>238</v>
      </c>
      <c r="F182" s="304">
        <v>208</v>
      </c>
      <c r="G182" s="304">
        <v>183</v>
      </c>
      <c r="H182" s="305">
        <f>IF(MAX(E182,F182,G182)=E182,60*(F182-G182)/(MAX(E182,F182,G182)-MIN(E182,F182,G182)),IF(MAX(E182,F182,G182)=F182,(120+(60*(G182-E182)/(MAX(E182,F182,G182)-MIN(E182,F182,G182)))),IF(MAX(E182,F182,G182)=G182,(240+(60*(E182-F182)/(MAX(E182,F182,G182)-MIN(E182,F182,G182)))),0)))</f>
        <v>27.272727272727273</v>
      </c>
      <c r="I182" s="305">
        <f>ROUND((MAX(E182/255, F182/255, G182/255) - MIN(E182/255, F182/255, G182/255))/MAX(E182/255, F182/255, G182/255),3)*100</f>
        <v>23.1</v>
      </c>
      <c r="J182" s="1361">
        <f>ROUND(MAX(E182/255, F182/255, G182/255),3)*100</f>
        <v>93.300000000000011</v>
      </c>
      <c r="K182" s="1516" t="str">
        <f>IF(AND((H182&gt;23),(H182&lt;=(203))),"Warm","Cool")&amp;" "&amp;IF(IF(AND((H182&gt;23),(H182&lt;=(203))),"Warm","Cool")="Cool",IF((J182-I182)&gt;47.15,"여름","겨울"),IF((J182-I182)&gt;43.15,"봄","가을"))&amp;" "&amp;IF(IF(AND((H182&gt;23),(H182&lt;=(203))),"Warm","Cool")="Cool",IF(IF(IF(AND((H182&gt;23),(H182&lt;=(203))),"Warm","Cool")="Cool",IF((J182-I182)&gt;47.15,"여름","겨울"),IF((J182-I182)&gt;43.15,"봄","가을"))="여름",IF((J182-I182)&gt;60.8,"Light","Mute"),IF((J182-I182)&gt;23.58,"Bright","Deep")),IF(IF(IF(AND((H182&gt;23),(H182&lt;=(203))),"Warm","Cool")="Cool",IF((J182-I182)&gt;47.15,"여름","겨울"),IF((J182-I182)&gt;43.15,"봄","가을"))="봄",IF(I182&gt;23.8,"Bright","Light"),IF(I182&gt;54.65,"Deep","Mute")))</f>
        <v>Warm 봄 Light</v>
      </c>
      <c r="L182" s="461">
        <f>J182-I182</f>
        <v>70.200000000000017</v>
      </c>
      <c r="N182" s="6">
        <f>E182-F182</f>
        <v>30</v>
      </c>
      <c r="O182" s="1172">
        <f>F182/E182</f>
        <v>0.87394957983193278</v>
      </c>
      <c r="P182" s="6">
        <f>E182-G182</f>
        <v>55</v>
      </c>
      <c r="Q182" s="1172">
        <f>G182/E182</f>
        <v>0.76890756302521013</v>
      </c>
      <c r="AA182" s="305">
        <v>27.272727272727273</v>
      </c>
      <c r="AB182" s="305">
        <v>23.1</v>
      </c>
      <c r="AC182" s="305">
        <v>93.300000000000011</v>
      </c>
      <c r="AD182" s="305" t="str">
        <f t="shared" si="5"/>
        <v>Warm 봄 Light</v>
      </c>
      <c r="AF182" s="234">
        <v>28.421052631578949</v>
      </c>
      <c r="AG182" s="234">
        <v>15.6</v>
      </c>
      <c r="AH182" s="234">
        <v>95.7</v>
      </c>
      <c r="AI182" s="234" t="str">
        <f t="shared" si="4"/>
        <v>Warm 봄 Light</v>
      </c>
      <c r="AJ182" s="6" t="s">
        <v>366</v>
      </c>
    </row>
    <row r="183" spans="2:36" x14ac:dyDescent="0.4">
      <c r="B183" s="99" t="s">
        <v>255</v>
      </c>
      <c r="C183" s="99">
        <v>8.5</v>
      </c>
      <c r="D183" s="99">
        <v>3</v>
      </c>
      <c r="E183" s="304">
        <v>238</v>
      </c>
      <c r="F183" s="304">
        <v>208</v>
      </c>
      <c r="G183" s="304">
        <v>183</v>
      </c>
      <c r="H183" s="305">
        <f>IF(MAX(E183,F183,G183)=E183,60*(F183-G183)/(MAX(E183,F183,G183)-MIN(E183,F183,G183)),IF(MAX(E183,F183,G183)=F183,(120+(60*(G183-E183)/(MAX(E183,F183,G183)-MIN(E183,F183,G183)))),IF(MAX(E183,F183,G183)=G183,(240+(60*(E183-F183)/(MAX(E183,F183,G183)-MIN(E183,F183,G183)))),0)))</f>
        <v>27.272727272727273</v>
      </c>
      <c r="I183" s="305">
        <f>ROUND((MAX(E183/255, F183/255, G183/255) - MIN(E183/255, F183/255, G183/255))/MAX(E183/255, F183/255, G183/255),3)*100</f>
        <v>23.1</v>
      </c>
      <c r="J183" s="1361">
        <f>ROUND(MAX(E183/255, F183/255, G183/255),3)*100</f>
        <v>93.300000000000011</v>
      </c>
      <c r="K183" s="1516" t="str">
        <f>IF(AND((H183&gt;23),(H183&lt;=(203))),"Warm","Cool")&amp;" "&amp;IF(IF(AND((H183&gt;23),(H183&lt;=(203))),"Warm","Cool")="Cool",IF((J183-I183)&gt;47.15,"여름","겨울"),IF((J183-I183)&gt;43.15,"봄","가을"))&amp;" "&amp;IF(IF(AND((H183&gt;23),(H183&lt;=(203))),"Warm","Cool")="Cool",IF(IF(IF(AND((H183&gt;23),(H183&lt;=(203))),"Warm","Cool")="Cool",IF((J183-I183)&gt;47.15,"여름","겨울"),IF((J183-I183)&gt;43.15,"봄","가을"))="여름",IF((J183-I183)&gt;60.8,"Light","Mute"),IF((J183-I183)&gt;23.58,"Bright","Deep")),IF(IF(IF(AND((H183&gt;23),(H183&lt;=(203))),"Warm","Cool")="Cool",IF((J183-I183)&gt;47.15,"여름","겨울"),IF((J183-I183)&gt;43.15,"봄","가을"))="봄",IF(I183&gt;23.8,"Bright","Light"),IF(I183&gt;54.65,"Deep","Mute")))</f>
        <v>Warm 봄 Light</v>
      </c>
      <c r="L183" s="461">
        <f>J183-I183</f>
        <v>70.200000000000017</v>
      </c>
      <c r="N183" s="6">
        <f>E183-F183</f>
        <v>30</v>
      </c>
      <c r="O183" s="1172">
        <f>F183/E183</f>
        <v>0.87394957983193278</v>
      </c>
      <c r="P183" s="6">
        <f>E183-G183</f>
        <v>55</v>
      </c>
      <c r="Q183" s="1172">
        <f>G183/E183</f>
        <v>0.76890756302521013</v>
      </c>
      <c r="AA183" s="305">
        <v>27.272727272727273</v>
      </c>
      <c r="AB183" s="305">
        <v>23.1</v>
      </c>
      <c r="AC183" s="305">
        <v>93.300000000000011</v>
      </c>
      <c r="AD183" s="305" t="str">
        <f t="shared" si="5"/>
        <v>Warm 봄 Light</v>
      </c>
      <c r="AF183" s="363">
        <v>27.2</v>
      </c>
      <c r="AG183" s="363">
        <v>30.4</v>
      </c>
      <c r="AH183" s="363">
        <v>96.899999999999991</v>
      </c>
      <c r="AI183" s="363" t="str">
        <f t="shared" si="4"/>
        <v>Warm 봄 Light</v>
      </c>
      <c r="AJ183" s="6" t="s">
        <v>366</v>
      </c>
    </row>
    <row r="184" spans="2:36" x14ac:dyDescent="0.4">
      <c r="B184" s="99" t="s">
        <v>255</v>
      </c>
      <c r="C184" s="99">
        <v>5</v>
      </c>
      <c r="D184" s="99">
        <v>8</v>
      </c>
      <c r="E184" s="384">
        <v>239</v>
      </c>
      <c r="F184" s="384">
        <v>191</v>
      </c>
      <c r="G184" s="384">
        <v>151</v>
      </c>
      <c r="H184" s="346">
        <f>IF(MAX(E184,F184,G184)=E184,60*(F184-G184)/(MAX(E184,F184,G184)-MIN(E184,F184,G184)),IF(MAX(E184,F184,G184)=F184,(120+(60*(G184-E184)/(MAX(E184,F184,G184)-MIN(E184,F184,G184)))),IF(MAX(E184,F184,G184)=G184,(240+(60*(E184-F184)/(MAX(E184,F184,G184)-MIN(E184,F184,G184)))),0)))</f>
        <v>27.272727272727273</v>
      </c>
      <c r="I184" s="346">
        <f>ROUND((MAX(E184/255, F184/255, G184/255) - MIN(E184/255, F184/255, G184/255))/MAX(E184/255, F184/255, G184/255),3)*100</f>
        <v>36.799999999999997</v>
      </c>
      <c r="J184" s="1362">
        <f>ROUND(MAX(E184/255, F184/255, G184/255),3)*100</f>
        <v>93.7</v>
      </c>
      <c r="K184" s="1517" t="str">
        <f>IF(AND((H184&gt;23),(H184&lt;=(203))),"Warm","Cool")&amp;" "&amp;IF(IF(AND((H184&gt;23),(H184&lt;=(203))),"Warm","Cool")="Cool",IF((J184-I184)&gt;47.15,"여름","겨울"),IF((J184-I184)&gt;43.15,"봄","가을"))&amp;" "&amp;IF(IF(AND((H184&gt;23),(H184&lt;=(203))),"Warm","Cool")="Cool",IF(IF(IF(AND((H184&gt;23),(H184&lt;=(203))),"Warm","Cool")="Cool",IF((J184-I184)&gt;47.15,"여름","겨울"),IF((J184-I184)&gt;43.15,"봄","가을"))="여름",IF((J184-I184)&gt;60.8,"Light","Mute"),IF((J184-I184)&gt;23.58,"Bright","Deep")),IF(IF(IF(AND((H184&gt;23),(H184&lt;=(203))),"Warm","Cool")="Cool",IF((J184-I184)&gt;47.15,"여름","겨울"),IF((J184-I184)&gt;43.15,"봄","가을"))="봄",IF(I184&gt;23.8,"Bright","Light"),IF(I184&gt;54.65,"Deep","Mute")))</f>
        <v>Warm 봄 Bright</v>
      </c>
      <c r="L184" s="461">
        <f>J184-I184</f>
        <v>56.900000000000006</v>
      </c>
      <c r="N184" s="6">
        <f>E184-F184</f>
        <v>48</v>
      </c>
      <c r="O184" s="1172">
        <f>F184/E184</f>
        <v>0.79916317991631802</v>
      </c>
      <c r="P184" s="6">
        <f>E184-G184</f>
        <v>88</v>
      </c>
      <c r="Q184" s="1172">
        <f>G184/E184</f>
        <v>0.63179916317991636</v>
      </c>
      <c r="AA184" s="346">
        <v>27.272727272727273</v>
      </c>
      <c r="AB184" s="346">
        <v>36.799999999999997</v>
      </c>
      <c r="AC184" s="346">
        <v>93.7</v>
      </c>
      <c r="AD184" s="346" t="str">
        <f t="shared" si="5"/>
        <v>Warm 봄 Bright</v>
      </c>
      <c r="AF184" s="363">
        <v>27.2</v>
      </c>
      <c r="AG184" s="363">
        <v>30.4</v>
      </c>
      <c r="AH184" s="363">
        <v>96.899999999999991</v>
      </c>
      <c r="AI184" s="363" t="str">
        <f t="shared" si="4"/>
        <v>Warm 봄 Light</v>
      </c>
      <c r="AJ184" s="6" t="s">
        <v>366</v>
      </c>
    </row>
    <row r="185" spans="2:36" x14ac:dyDescent="0.4">
      <c r="B185" s="99" t="s">
        <v>255</v>
      </c>
      <c r="C185" s="99">
        <v>8</v>
      </c>
      <c r="D185" s="99">
        <v>5</v>
      </c>
      <c r="E185" s="384">
        <v>239</v>
      </c>
      <c r="F185" s="384">
        <v>191</v>
      </c>
      <c r="G185" s="384">
        <v>151</v>
      </c>
      <c r="H185" s="346">
        <f>IF(MAX(E185,F185,G185)=E185,60*(F185-G185)/(MAX(E185,F185,G185)-MIN(E185,F185,G185)),IF(MAX(E185,F185,G185)=F185,(120+(60*(G185-E185)/(MAX(E185,F185,G185)-MIN(E185,F185,G185)))),IF(MAX(E185,F185,G185)=G185,(240+(60*(E185-F185)/(MAX(E185,F185,G185)-MIN(E185,F185,G185)))),0)))</f>
        <v>27.272727272727273</v>
      </c>
      <c r="I185" s="346">
        <f>ROUND((MAX(E185/255, F185/255, G185/255) - MIN(E185/255, F185/255, G185/255))/MAX(E185/255, F185/255, G185/255),3)*100</f>
        <v>36.799999999999997</v>
      </c>
      <c r="J185" s="1362">
        <f>ROUND(MAX(E185/255, F185/255, G185/255),3)*100</f>
        <v>93.7</v>
      </c>
      <c r="K185" s="1517" t="str">
        <f>IF(AND((H185&gt;23),(H185&lt;=(203))),"Warm","Cool")&amp;" "&amp;IF(IF(AND((H185&gt;23),(H185&lt;=(203))),"Warm","Cool")="Cool",IF((J185-I185)&gt;47.15,"여름","겨울"),IF((J185-I185)&gt;43.15,"봄","가을"))&amp;" "&amp;IF(IF(AND((H185&gt;23),(H185&lt;=(203))),"Warm","Cool")="Cool",IF(IF(IF(AND((H185&gt;23),(H185&lt;=(203))),"Warm","Cool")="Cool",IF((J185-I185)&gt;47.15,"여름","겨울"),IF((J185-I185)&gt;43.15,"봄","가을"))="여름",IF((J185-I185)&gt;60.8,"Light","Mute"),IF((J185-I185)&gt;23.58,"Bright","Deep")),IF(IF(IF(AND((H185&gt;23),(H185&lt;=(203))),"Warm","Cool")="Cool",IF((J185-I185)&gt;47.15,"여름","겨울"),IF((J185-I185)&gt;43.15,"봄","가을"))="봄",IF(I185&gt;23.8,"Bright","Light"),IF(I185&gt;54.65,"Deep","Mute")))</f>
        <v>Warm 봄 Bright</v>
      </c>
      <c r="L185" s="461">
        <f>J185-I185</f>
        <v>56.900000000000006</v>
      </c>
      <c r="N185" s="6">
        <f>E185-F185</f>
        <v>48</v>
      </c>
      <c r="O185" s="1172">
        <f>F185/E185</f>
        <v>0.79916317991631802</v>
      </c>
      <c r="P185" s="6">
        <f>E185-G185</f>
        <v>88</v>
      </c>
      <c r="Q185" s="1172">
        <f>G185/E185</f>
        <v>0.63179916317991636</v>
      </c>
      <c r="AA185" s="346">
        <v>27.272727272727273</v>
      </c>
      <c r="AB185" s="346">
        <v>36.799999999999997</v>
      </c>
      <c r="AC185" s="346">
        <v>93.7</v>
      </c>
      <c r="AD185" s="346" t="str">
        <f t="shared" si="5"/>
        <v>Warm 봄 Bright</v>
      </c>
      <c r="AF185" s="272">
        <v>26.808510638297872</v>
      </c>
      <c r="AG185" s="272">
        <v>19</v>
      </c>
      <c r="AH185" s="272">
        <v>97.3</v>
      </c>
      <c r="AI185" s="272" t="str">
        <f t="shared" si="4"/>
        <v>Warm 봄 Light</v>
      </c>
      <c r="AJ185" s="6" t="s">
        <v>366</v>
      </c>
    </row>
    <row r="186" spans="2:36" x14ac:dyDescent="0.4">
      <c r="B186" s="99" t="s">
        <v>255</v>
      </c>
      <c r="C186" s="99">
        <v>6.5</v>
      </c>
      <c r="D186" s="99">
        <v>4</v>
      </c>
      <c r="E186" s="407">
        <v>137</v>
      </c>
      <c r="F186" s="407">
        <v>83</v>
      </c>
      <c r="G186" s="407">
        <v>38</v>
      </c>
      <c r="H186" s="104">
        <f>IF(MAX(E186,F186,G186)=E186,60*(F186-G186)/(MAX(E186,F186,G186)-MIN(E186,F186,G186)),IF(MAX(E186,F186,G186)=F186,(120+(60*(G186-E186)/(MAX(E186,F186,G186)-MIN(E186,F186,G186)))),IF(MAX(E186,F186,G186)=G186,(240+(60*(E186-F186)/(MAX(E186,F186,G186)-MIN(E186,F186,G186)))),0)))</f>
        <v>27.272727272727273</v>
      </c>
      <c r="I186" s="104">
        <f>ROUND((MAX(E186/255, F186/255, G186/255) - MIN(E186/255, F186/255, G186/255))/MAX(E186/255, F186/255, G186/255),3)*100</f>
        <v>72.3</v>
      </c>
      <c r="J186" s="1363">
        <f>ROUND(MAX(E186/255, F186/255, G186/255),3)*100</f>
        <v>53.7</v>
      </c>
      <c r="K186" s="1518" t="str">
        <f>IF(AND((H186&gt;23),(H186&lt;=(203))),"Warm","Cool")&amp;" "&amp;IF(IF(AND((H186&gt;23),(H186&lt;=(203))),"Warm","Cool")="Cool",IF((J186-I186)&gt;47.15,"여름","겨울"),IF((J186-I186)&gt;43.15,"봄","가을"))&amp;" "&amp;IF(IF(AND((H186&gt;23),(H186&lt;=(203))),"Warm","Cool")="Cool",IF(IF(IF(AND((H186&gt;23),(H186&lt;=(203))),"Warm","Cool")="Cool",IF((J186-I186)&gt;47.15,"여름","겨울"),IF((J186-I186)&gt;43.15,"봄","가을"))="여름",IF((J186-I186)&gt;60.8,"Light","Mute"),IF((J186-I186)&gt;23.58,"Bright","Deep")),IF(IF(IF(AND((H186&gt;23),(H186&lt;=(203))),"Warm","Cool")="Cool",IF((J186-I186)&gt;47.15,"여름","겨울"),IF((J186-I186)&gt;43.15,"봄","가을"))="봄",IF(I186&gt;23.8,"Bright","Light"),IF(I186&gt;54.65,"Deep","Mute")))</f>
        <v>Warm 가을 Deep</v>
      </c>
      <c r="L186" s="461">
        <f>J186-I186</f>
        <v>-18.599999999999994</v>
      </c>
      <c r="N186" s="6">
        <f>E186-F186</f>
        <v>54</v>
      </c>
      <c r="O186" s="1172">
        <f>F186/E186</f>
        <v>0.6058394160583942</v>
      </c>
      <c r="P186" s="6">
        <f>E186-G186</f>
        <v>99</v>
      </c>
      <c r="Q186" s="1172">
        <f>G186/E186</f>
        <v>0.27737226277372262</v>
      </c>
      <c r="AA186" s="207">
        <v>28.59375</v>
      </c>
      <c r="AB186" s="207">
        <v>53.300000000000004</v>
      </c>
      <c r="AC186" s="207">
        <v>94.1</v>
      </c>
      <c r="AD186" s="207" t="str">
        <f t="shared" si="5"/>
        <v>Warm 가을 Deep</v>
      </c>
      <c r="AF186" s="272">
        <v>26.808510638297872</v>
      </c>
      <c r="AG186" s="272">
        <v>19</v>
      </c>
      <c r="AH186" s="272">
        <v>97.3</v>
      </c>
      <c r="AI186" s="272" t="str">
        <f t="shared" si="4"/>
        <v>Warm 봄 Light</v>
      </c>
      <c r="AJ186" s="6" t="s">
        <v>366</v>
      </c>
    </row>
    <row r="187" spans="2:36" x14ac:dyDescent="0.4">
      <c r="B187" s="99" t="s">
        <v>255</v>
      </c>
      <c r="C187" s="99">
        <v>6.5</v>
      </c>
      <c r="D187" s="99">
        <v>4.5</v>
      </c>
      <c r="E187" s="408">
        <v>151</v>
      </c>
      <c r="F187" s="408">
        <v>96</v>
      </c>
      <c r="G187" s="408">
        <v>50</v>
      </c>
      <c r="H187" s="116">
        <f>IF(MAX(E187,F187,G187)=E187,60*(F187-G187)/(MAX(E187,F187,G187)-MIN(E187,F187,G187)),IF(MAX(E187,F187,G187)=F187,(120+(60*(G187-E187)/(MAX(E187,F187,G187)-MIN(E187,F187,G187)))),IF(MAX(E187,F187,G187)=G187,(240+(60*(E187-F187)/(MAX(E187,F187,G187)-MIN(E187,F187,G187)))),0)))</f>
        <v>27.326732673267326</v>
      </c>
      <c r="I187" s="116">
        <f>ROUND((MAX(E187/255, F187/255, G187/255) - MIN(E187/255, F187/255, G187/255))/MAX(E187/255, F187/255, G187/255),3)*100</f>
        <v>66.900000000000006</v>
      </c>
      <c r="J187" s="1364">
        <f>ROUND(MAX(E187/255, F187/255, G187/255),3)*100</f>
        <v>59.199999999999996</v>
      </c>
      <c r="K187" s="1519" t="str">
        <f>IF(AND((H187&gt;23),(H187&lt;=(203))),"Warm","Cool")&amp;" "&amp;IF(IF(AND((H187&gt;23),(H187&lt;=(203))),"Warm","Cool")="Cool",IF((J187-I187)&gt;47.15,"여름","겨울"),IF((J187-I187)&gt;43.15,"봄","가을"))&amp;" "&amp;IF(IF(AND((H187&gt;23),(H187&lt;=(203))),"Warm","Cool")="Cool",IF(IF(IF(AND((H187&gt;23),(H187&lt;=(203))),"Warm","Cool")="Cool",IF((J187-I187)&gt;47.15,"여름","겨울"),IF((J187-I187)&gt;43.15,"봄","가을"))="여름",IF((J187-I187)&gt;60.8,"Light","Mute"),IF((J187-I187)&gt;23.58,"Bright","Deep")),IF(IF(IF(AND((H187&gt;23),(H187&lt;=(203))),"Warm","Cool")="Cool",IF((J187-I187)&gt;47.15,"여름","겨울"),IF((J187-I187)&gt;43.15,"봄","가을"))="봄",IF(I187&gt;23.8,"Bright","Light"),IF(I187&gt;54.65,"Deep","Mute")))</f>
        <v>Warm 가을 Deep</v>
      </c>
      <c r="L187" s="461">
        <f>J187-I187</f>
        <v>-7.7000000000000099</v>
      </c>
      <c r="N187" s="6">
        <f>E187-F187</f>
        <v>55</v>
      </c>
      <c r="O187" s="1172">
        <f>F187/E187</f>
        <v>0.63576158940397354</v>
      </c>
      <c r="P187" s="6">
        <f>E187-G187</f>
        <v>101</v>
      </c>
      <c r="Q187" s="1172">
        <f>G187/E187</f>
        <v>0.33112582781456956</v>
      </c>
      <c r="AA187" s="193">
        <v>25.714285714285715</v>
      </c>
      <c r="AB187" s="193">
        <v>11.700000000000001</v>
      </c>
      <c r="AC187" s="193">
        <v>94.1</v>
      </c>
      <c r="AD187" s="193" t="str">
        <f t="shared" si="5"/>
        <v>Cool 여름 Light</v>
      </c>
      <c r="AF187" s="147">
        <v>27</v>
      </c>
      <c r="AG187" s="147">
        <v>8</v>
      </c>
      <c r="AH187" s="147">
        <v>98</v>
      </c>
      <c r="AI187" s="147" t="str">
        <f t="shared" si="4"/>
        <v>Warm 봄 Light</v>
      </c>
      <c r="AJ187" s="6" t="s">
        <v>366</v>
      </c>
    </row>
    <row r="188" spans="2:36" x14ac:dyDescent="0.4">
      <c r="B188" s="99" t="s">
        <v>255</v>
      </c>
      <c r="C188" s="99">
        <v>4.5</v>
      </c>
      <c r="D188" s="99">
        <v>8</v>
      </c>
      <c r="E188" s="374">
        <v>235</v>
      </c>
      <c r="F188" s="374">
        <v>192</v>
      </c>
      <c r="G188" s="374">
        <v>156</v>
      </c>
      <c r="H188" s="364">
        <f>IF(MAX(E188,F188,G188)=E188,60*(F188-G188)/(MAX(E188,F188,G188)-MIN(E188,F188,G188)),IF(MAX(E188,F188,G188)=F188,(120+(60*(G188-E188)/(MAX(E188,F188,G188)-MIN(E188,F188,G188)))),IF(MAX(E188,F188,G188)=G188,(240+(60*(E188-F188)/(MAX(E188,F188,G188)-MIN(E188,F188,G188)))),0)))</f>
        <v>27.341772151898734</v>
      </c>
      <c r="I188" s="364">
        <f>ROUND((MAX(E188/255, F188/255, G188/255) - MIN(E188/255, F188/255, G188/255))/MAX(E188/255, F188/255, G188/255),3)*100</f>
        <v>33.6</v>
      </c>
      <c r="J188" s="1365">
        <f>ROUND(MAX(E188/255, F188/255, G188/255),3)*100</f>
        <v>92.2</v>
      </c>
      <c r="K188" s="1520" t="str">
        <f>IF(AND((H188&gt;23),(H188&lt;=(203))),"Warm","Cool")&amp;" "&amp;IF(IF(AND((H188&gt;23),(H188&lt;=(203))),"Warm","Cool")="Cool",IF((J188-I188)&gt;47.15,"여름","겨울"),IF((J188-I188)&gt;43.15,"봄","가을"))&amp;" "&amp;IF(IF(AND((H188&gt;23),(H188&lt;=(203))),"Warm","Cool")="Cool",IF(IF(IF(AND((H188&gt;23),(H188&lt;=(203))),"Warm","Cool")="Cool",IF((J188-I188)&gt;47.15,"여름","겨울"),IF((J188-I188)&gt;43.15,"봄","가을"))="여름",IF((J188-I188)&gt;60.8,"Light","Mute"),IF((J188-I188)&gt;23.58,"Bright","Deep")),IF(IF(IF(AND((H188&gt;23),(H188&lt;=(203))),"Warm","Cool")="Cool",IF((J188-I188)&gt;47.15,"여름","겨울"),IF((J188-I188)&gt;43.15,"봄","가을"))="봄",IF(I188&gt;23.8,"Bright","Light"),IF(I188&gt;54.65,"Deep","Mute")))</f>
        <v>Warm 봄 Bright</v>
      </c>
      <c r="L188" s="461">
        <f>J188-I188</f>
        <v>58.6</v>
      </c>
      <c r="N188" s="6">
        <f>E188-F188</f>
        <v>43</v>
      </c>
      <c r="O188" s="1172">
        <f>F188/E188</f>
        <v>0.81702127659574464</v>
      </c>
      <c r="P188" s="6">
        <f>E188-G188</f>
        <v>79</v>
      </c>
      <c r="Q188" s="1172">
        <f>G188/E188</f>
        <v>0.66382978723404251</v>
      </c>
      <c r="AA188" s="193">
        <v>25.714285714285715</v>
      </c>
      <c r="AB188" s="193">
        <v>11.700000000000001</v>
      </c>
      <c r="AC188" s="193">
        <v>94.1</v>
      </c>
      <c r="AD188" s="193" t="str">
        <f t="shared" si="5"/>
        <v>Cool 여름 Light</v>
      </c>
      <c r="AF188" s="147">
        <v>27</v>
      </c>
      <c r="AG188" s="147">
        <v>8</v>
      </c>
      <c r="AH188" s="147">
        <v>98</v>
      </c>
      <c r="AI188" s="147" t="str">
        <f t="shared" si="4"/>
        <v>Warm 봄 Light</v>
      </c>
      <c r="AJ188" s="6" t="s">
        <v>366</v>
      </c>
    </row>
    <row r="189" spans="2:36" x14ac:dyDescent="0.4">
      <c r="B189" s="99" t="s">
        <v>255</v>
      </c>
      <c r="C189" s="99">
        <v>8</v>
      </c>
      <c r="D189" s="99">
        <v>4.5</v>
      </c>
      <c r="E189" s="374">
        <v>235</v>
      </c>
      <c r="F189" s="374">
        <v>192</v>
      </c>
      <c r="G189" s="374">
        <v>156</v>
      </c>
      <c r="H189" s="364">
        <f>IF(MAX(E189,F189,G189)=E189,60*(F189-G189)/(MAX(E189,F189,G189)-MIN(E189,F189,G189)),IF(MAX(E189,F189,G189)=F189,(120+(60*(G189-E189)/(MAX(E189,F189,G189)-MIN(E189,F189,G189)))),IF(MAX(E189,F189,G189)=G189,(240+(60*(E189-F189)/(MAX(E189,F189,G189)-MIN(E189,F189,G189)))),0)))</f>
        <v>27.341772151898734</v>
      </c>
      <c r="I189" s="364">
        <f>ROUND((MAX(E189/255, F189/255, G189/255) - MIN(E189/255, F189/255, G189/255))/MAX(E189/255, F189/255, G189/255),3)*100</f>
        <v>33.6</v>
      </c>
      <c r="J189" s="1365">
        <f>ROUND(MAX(E189/255, F189/255, G189/255),3)*100</f>
        <v>92.2</v>
      </c>
      <c r="K189" s="1520" t="str">
        <f>IF(AND((H189&gt;23),(H189&lt;=(203))),"Warm","Cool")&amp;" "&amp;IF(IF(AND((H189&gt;23),(H189&lt;=(203))),"Warm","Cool")="Cool",IF((J189-I189)&gt;47.15,"여름","겨울"),IF((J189-I189)&gt;43.15,"봄","가을"))&amp;" "&amp;IF(IF(AND((H189&gt;23),(H189&lt;=(203))),"Warm","Cool")="Cool",IF(IF(IF(AND((H189&gt;23),(H189&lt;=(203))),"Warm","Cool")="Cool",IF((J189-I189)&gt;47.15,"여름","겨울"),IF((J189-I189)&gt;43.15,"봄","가을"))="여름",IF((J189-I189)&gt;60.8,"Light","Mute"),IF((J189-I189)&gt;23.58,"Bright","Deep")),IF(IF(IF(AND((H189&gt;23),(H189&lt;=(203))),"Warm","Cool")="Cool",IF((J189-I189)&gt;47.15,"여름","겨울"),IF((J189-I189)&gt;43.15,"봄","가을"))="봄",IF(I189&gt;23.8,"Bright","Light"),IF(I189&gt;54.65,"Deep","Mute")))</f>
        <v>Warm 봄 Bright</v>
      </c>
      <c r="L189" s="461">
        <f>J189-I189</f>
        <v>58.6</v>
      </c>
      <c r="N189" s="6">
        <f>E189-F189</f>
        <v>43</v>
      </c>
      <c r="O189" s="1172">
        <f>F189/E189</f>
        <v>0.81702127659574464</v>
      </c>
      <c r="P189" s="6">
        <f>E189-G189</f>
        <v>79</v>
      </c>
      <c r="Q189" s="1172">
        <f>G189/E189</f>
        <v>0.66382978723404251</v>
      </c>
      <c r="AA189" s="323">
        <v>27.5</v>
      </c>
      <c r="AB189" s="323">
        <v>39.700000000000003</v>
      </c>
      <c r="AC189" s="323">
        <v>94.899999999999991</v>
      </c>
      <c r="AD189" s="323" t="str">
        <f t="shared" si="5"/>
        <v>Warm 봄 Bright</v>
      </c>
      <c r="AF189" s="308">
        <v>26.896551724137932</v>
      </c>
      <c r="AG189" s="308">
        <v>22.900000000000002</v>
      </c>
      <c r="AH189" s="308">
        <v>99.2</v>
      </c>
      <c r="AI189" s="308" t="str">
        <f t="shared" si="4"/>
        <v>Warm 봄 Light</v>
      </c>
      <c r="AJ189" s="6" t="s">
        <v>366</v>
      </c>
    </row>
    <row r="190" spans="2:36" x14ac:dyDescent="0.4">
      <c r="B190" s="99" t="s">
        <v>255</v>
      </c>
      <c r="C190" s="99">
        <v>6</v>
      </c>
      <c r="D190" s="99">
        <v>7.5</v>
      </c>
      <c r="E190" s="405">
        <v>231</v>
      </c>
      <c r="F190" s="405">
        <v>175</v>
      </c>
      <c r="G190" s="405">
        <v>128</v>
      </c>
      <c r="H190" s="288">
        <f>IF(MAX(E190,F190,G190)=E190,60*(F190-G190)/(MAX(E190,F190,G190)-MIN(E190,F190,G190)),IF(MAX(E190,F190,G190)=F190,(120+(60*(G190-E190)/(MAX(E190,F190,G190)-MIN(E190,F190,G190)))),IF(MAX(E190,F190,G190)=G190,(240+(60*(E190-F190)/(MAX(E190,F190,G190)-MIN(E190,F190,G190)))),0)))</f>
        <v>27.378640776699029</v>
      </c>
      <c r="I190" s="288">
        <f>ROUND((MAX(E190/255, F190/255, G190/255) - MIN(E190/255, F190/255, G190/255))/MAX(E190/255, F190/255, G190/255),3)*100</f>
        <v>44.6</v>
      </c>
      <c r="J190" s="1366">
        <f>ROUND(MAX(E190/255, F190/255, G190/255),3)*100</f>
        <v>90.600000000000009</v>
      </c>
      <c r="K190" s="1521" t="str">
        <f>IF(AND((H190&gt;23),(H190&lt;=(203))),"Warm","Cool")&amp;" "&amp;IF(IF(AND((H190&gt;23),(H190&lt;=(203))),"Warm","Cool")="Cool",IF((J190-I190)&gt;47.15,"여름","겨울"),IF((J190-I190)&gt;43.15,"봄","가을"))&amp;" "&amp;IF(IF(AND((H190&gt;23),(H190&lt;=(203))),"Warm","Cool")="Cool",IF(IF(IF(AND((H190&gt;23),(H190&lt;=(203))),"Warm","Cool")="Cool",IF((J190-I190)&gt;47.15,"여름","겨울"),IF((J190-I190)&gt;43.15,"봄","가을"))="여름",IF((J190-I190)&gt;60.8,"Light","Mute"),IF((J190-I190)&gt;23.58,"Bright","Deep")),IF(IF(IF(AND((H190&gt;23),(H190&lt;=(203))),"Warm","Cool")="Cool",IF((J190-I190)&gt;47.15,"여름","겨울"),IF((J190-I190)&gt;43.15,"봄","가을"))="봄",IF(I190&gt;23.8,"Bright","Light"),IF(I190&gt;54.65,"Deep","Mute")))</f>
        <v>Warm 봄 Bright</v>
      </c>
      <c r="L190" s="461">
        <f>J190-I190</f>
        <v>46.000000000000007</v>
      </c>
      <c r="N190" s="6">
        <f>E190-F190</f>
        <v>56</v>
      </c>
      <c r="O190" s="1172">
        <f>F190/E190</f>
        <v>0.75757575757575757</v>
      </c>
      <c r="P190" s="6">
        <f>E190-G190</f>
        <v>103</v>
      </c>
      <c r="Q190" s="1172">
        <f>G190/E190</f>
        <v>0.55411255411255411</v>
      </c>
      <c r="AA190" s="323">
        <v>27.5</v>
      </c>
      <c r="AB190" s="323">
        <v>39.700000000000003</v>
      </c>
      <c r="AC190" s="323">
        <v>94.899999999999991</v>
      </c>
      <c r="AD190" s="323" t="str">
        <f t="shared" si="5"/>
        <v>Warm 봄 Bright</v>
      </c>
      <c r="AF190" s="308">
        <v>26.896551724137932</v>
      </c>
      <c r="AG190" s="308">
        <v>22.900000000000002</v>
      </c>
      <c r="AH190" s="308">
        <v>99.2</v>
      </c>
      <c r="AI190" s="308" t="str">
        <f t="shared" si="4"/>
        <v>Warm 봄 Light</v>
      </c>
      <c r="AJ190" s="6" t="s">
        <v>366</v>
      </c>
    </row>
    <row r="191" spans="2:36" x14ac:dyDescent="0.4">
      <c r="B191" s="99" t="s">
        <v>255</v>
      </c>
      <c r="C191" s="99">
        <v>7.5</v>
      </c>
      <c r="D191" s="99">
        <v>6</v>
      </c>
      <c r="E191" s="405">
        <v>231</v>
      </c>
      <c r="F191" s="405">
        <v>175</v>
      </c>
      <c r="G191" s="405">
        <v>128</v>
      </c>
      <c r="H191" s="288">
        <f>IF(MAX(E191,F191,G191)=E191,60*(F191-G191)/(MAX(E191,F191,G191)-MIN(E191,F191,G191)),IF(MAX(E191,F191,G191)=F191,(120+(60*(G191-E191)/(MAX(E191,F191,G191)-MIN(E191,F191,G191)))),IF(MAX(E191,F191,G191)=G191,(240+(60*(E191-F191)/(MAX(E191,F191,G191)-MIN(E191,F191,G191)))),0)))</f>
        <v>27.378640776699029</v>
      </c>
      <c r="I191" s="288">
        <f>ROUND((MAX(E191/255, F191/255, G191/255) - MIN(E191/255, F191/255, G191/255))/MAX(E191/255, F191/255, G191/255),3)*100</f>
        <v>44.6</v>
      </c>
      <c r="J191" s="1366">
        <f>ROUND(MAX(E191/255, F191/255, G191/255),3)*100</f>
        <v>90.600000000000009</v>
      </c>
      <c r="K191" s="1521" t="str">
        <f>IF(AND((H191&gt;23),(H191&lt;=(203))),"Warm","Cool")&amp;" "&amp;IF(IF(AND((H191&gt;23),(H191&lt;=(203))),"Warm","Cool")="Cool",IF((J191-I191)&gt;47.15,"여름","겨울"),IF((J191-I191)&gt;43.15,"봄","가을"))&amp;" "&amp;IF(IF(AND((H191&gt;23),(H191&lt;=(203))),"Warm","Cool")="Cool",IF(IF(IF(AND((H191&gt;23),(H191&lt;=(203))),"Warm","Cool")="Cool",IF((J191-I191)&gt;47.15,"여름","겨울"),IF((J191-I191)&gt;43.15,"봄","가을"))="여름",IF((J191-I191)&gt;60.8,"Light","Mute"),IF((J191-I191)&gt;23.58,"Bright","Deep")),IF(IF(IF(AND((H191&gt;23),(H191&lt;=(203))),"Warm","Cool")="Cool",IF((J191-I191)&gt;47.15,"여름","겨울"),IF((J191-I191)&gt;43.15,"봄","가을"))="봄",IF(I191&gt;23.8,"Bright","Light"),IF(I191&gt;54.65,"Deep","Mute")))</f>
        <v>Warm 봄 Bright</v>
      </c>
      <c r="L191" s="461">
        <f>J191-I191</f>
        <v>46.000000000000007</v>
      </c>
      <c r="N191" s="6">
        <f>E191-F191</f>
        <v>56</v>
      </c>
      <c r="O191" s="1172">
        <f>F191/E191</f>
        <v>0.75757575757575757</v>
      </c>
      <c r="P191" s="6">
        <f>E191-G191</f>
        <v>103</v>
      </c>
      <c r="Q191" s="1172">
        <f>G191/E191</f>
        <v>0.55411255411255411</v>
      </c>
      <c r="AA191" s="337">
        <v>27.692307692307693</v>
      </c>
      <c r="AB191" s="337">
        <v>26.900000000000002</v>
      </c>
      <c r="AC191" s="337">
        <v>94.899999999999991</v>
      </c>
      <c r="AD191" s="337" t="str">
        <f t="shared" si="5"/>
        <v>Warm 봄 Light</v>
      </c>
      <c r="AF191" s="197">
        <v>26.896551724137932</v>
      </c>
      <c r="AG191" s="197">
        <v>11.4</v>
      </c>
      <c r="AH191" s="197">
        <v>99.6</v>
      </c>
      <c r="AI191" s="197" t="str">
        <f t="shared" si="4"/>
        <v>Warm 봄 Light</v>
      </c>
      <c r="AJ191" s="6" t="s">
        <v>366</v>
      </c>
    </row>
    <row r="192" spans="2:36" x14ac:dyDescent="0.4">
      <c r="B192" s="99" t="s">
        <v>255</v>
      </c>
      <c r="C192" s="99">
        <v>2.5</v>
      </c>
      <c r="D192" s="99">
        <v>8.5</v>
      </c>
      <c r="E192" s="269">
        <v>234</v>
      </c>
      <c r="F192" s="269">
        <v>209</v>
      </c>
      <c r="G192" s="269">
        <v>188</v>
      </c>
      <c r="H192" s="270">
        <f>IF(MAX(E192,F192,G192)=E192,60*(F192-G192)/(MAX(E192,F192,G192)-MIN(E192,F192,G192)),IF(MAX(E192,F192,G192)=F192,(120+(60*(G192-E192)/(MAX(E192,F192,G192)-MIN(E192,F192,G192)))),IF(MAX(E192,F192,G192)=G192,(240+(60*(E192-F192)/(MAX(E192,F192,G192)-MIN(E192,F192,G192)))),0)))</f>
        <v>27.391304347826086</v>
      </c>
      <c r="I192" s="270">
        <f>ROUND((MAX(E192/255, F192/255, G192/255) - MIN(E192/255, F192/255, G192/255))/MAX(E192/255, F192/255, G192/255),3)*100</f>
        <v>19.7</v>
      </c>
      <c r="J192" s="1367">
        <f>ROUND(MAX(E192/255, F192/255, G192/255),3)*100</f>
        <v>91.8</v>
      </c>
      <c r="K192" s="1522" t="str">
        <f>IF(AND((H192&gt;23),(H192&lt;=(203))),"Warm","Cool")&amp;" "&amp;IF(IF(AND((H192&gt;23),(H192&lt;=(203))),"Warm","Cool")="Cool",IF((J192-I192)&gt;47.15,"여름","겨울"),IF((J192-I192)&gt;43.15,"봄","가을"))&amp;" "&amp;IF(IF(AND((H192&gt;23),(H192&lt;=(203))),"Warm","Cool")="Cool",IF(IF(IF(AND((H192&gt;23),(H192&lt;=(203))),"Warm","Cool")="Cool",IF((J192-I192)&gt;47.15,"여름","겨울"),IF((J192-I192)&gt;43.15,"봄","가을"))="여름",IF((J192-I192)&gt;60.8,"Light","Mute"),IF((J192-I192)&gt;23.58,"Bright","Deep")),IF(IF(IF(AND((H192&gt;23),(H192&lt;=(203))),"Warm","Cool")="Cool",IF((J192-I192)&gt;47.15,"여름","겨울"),IF((J192-I192)&gt;43.15,"봄","가을"))="봄",IF(I192&gt;23.8,"Bright","Light"),IF(I192&gt;54.65,"Deep","Mute")))</f>
        <v>Warm 봄 Light</v>
      </c>
      <c r="L192" s="461">
        <f>J192-I192</f>
        <v>72.099999999999994</v>
      </c>
      <c r="N192" s="6">
        <f>E192-F192</f>
        <v>25</v>
      </c>
      <c r="O192" s="1172">
        <f>F192/E192</f>
        <v>0.89316239316239321</v>
      </c>
      <c r="P192" s="6">
        <f>E192-G192</f>
        <v>46</v>
      </c>
      <c r="Q192" s="1172">
        <f>G192/E192</f>
        <v>0.80341880341880345</v>
      </c>
      <c r="AA192" s="337">
        <v>27.692307692307693</v>
      </c>
      <c r="AB192" s="337">
        <v>26.900000000000002</v>
      </c>
      <c r="AC192" s="337">
        <v>94.899999999999991</v>
      </c>
      <c r="AD192" s="337" t="str">
        <f t="shared" si="5"/>
        <v>Warm 봄 Light</v>
      </c>
      <c r="AF192" s="197">
        <v>26.896551724137932</v>
      </c>
      <c r="AG192" s="197">
        <v>11.4</v>
      </c>
      <c r="AH192" s="197">
        <v>99.6</v>
      </c>
      <c r="AI192" s="197" t="str">
        <f t="shared" si="4"/>
        <v>Warm 봄 Light</v>
      </c>
      <c r="AJ192" s="6" t="s">
        <v>366</v>
      </c>
    </row>
    <row r="193" spans="2:36" x14ac:dyDescent="0.4">
      <c r="B193" s="99" t="s">
        <v>255</v>
      </c>
      <c r="C193" s="99">
        <v>8.5</v>
      </c>
      <c r="D193" s="99">
        <v>2.5</v>
      </c>
      <c r="E193" s="269">
        <v>234</v>
      </c>
      <c r="F193" s="269">
        <v>209</v>
      </c>
      <c r="G193" s="269">
        <v>188</v>
      </c>
      <c r="H193" s="270">
        <f>IF(MAX(E193,F193,G193)=E193,60*(F193-G193)/(MAX(E193,F193,G193)-MIN(E193,F193,G193)),IF(MAX(E193,F193,G193)=F193,(120+(60*(G193-E193)/(MAX(E193,F193,G193)-MIN(E193,F193,G193)))),IF(MAX(E193,F193,G193)=G193,(240+(60*(E193-F193)/(MAX(E193,F193,G193)-MIN(E193,F193,G193)))),0)))</f>
        <v>27.391304347826086</v>
      </c>
      <c r="I193" s="270">
        <f>ROUND((MAX(E193/255, F193/255, G193/255) - MIN(E193/255, F193/255, G193/255))/MAX(E193/255, F193/255, G193/255),3)*100</f>
        <v>19.7</v>
      </c>
      <c r="J193" s="1367">
        <f>ROUND(MAX(E193/255, F193/255, G193/255),3)*100</f>
        <v>91.8</v>
      </c>
      <c r="K193" s="1522" t="str">
        <f>IF(AND((H193&gt;23),(H193&lt;=(203))),"Warm","Cool")&amp;" "&amp;IF(IF(AND((H193&gt;23),(H193&lt;=(203))),"Warm","Cool")="Cool",IF((J193-I193)&gt;47.15,"여름","겨울"),IF((J193-I193)&gt;43.15,"봄","가을"))&amp;" "&amp;IF(IF(AND((H193&gt;23),(H193&lt;=(203))),"Warm","Cool")="Cool",IF(IF(IF(AND((H193&gt;23),(H193&lt;=(203))),"Warm","Cool")="Cool",IF((J193-I193)&gt;47.15,"여름","겨울"),IF((J193-I193)&gt;43.15,"봄","가을"))="여름",IF((J193-I193)&gt;60.8,"Light","Mute"),IF((J193-I193)&gt;23.58,"Bright","Deep")),IF(IF(IF(AND((H193&gt;23),(H193&lt;=(203))),"Warm","Cool")="Cool",IF((J193-I193)&gt;47.15,"여름","겨울"),IF((J193-I193)&gt;43.15,"봄","가을"))="봄",IF(I193&gt;23.8,"Bright","Light"),IF(I193&gt;54.65,"Deep","Mute")))</f>
        <v>Warm 봄 Light</v>
      </c>
      <c r="L193" s="461">
        <f>J193-I193</f>
        <v>72.099999999999994</v>
      </c>
      <c r="N193" s="6">
        <f>E193-F193</f>
        <v>25</v>
      </c>
      <c r="O193" s="1172">
        <f>F193/E193</f>
        <v>0.89316239316239321</v>
      </c>
      <c r="P193" s="6">
        <f>E193-G193</f>
        <v>46</v>
      </c>
      <c r="Q193" s="1172">
        <f>G193/E193</f>
        <v>0.80341880341880345</v>
      </c>
      <c r="AA193" s="175">
        <v>28.676470588235293</v>
      </c>
      <c r="AB193" s="175">
        <v>56.000000000000007</v>
      </c>
      <c r="AC193" s="175">
        <v>95.3</v>
      </c>
      <c r="AD193" s="175" t="str">
        <f t="shared" si="5"/>
        <v>Warm 가을 Deep</v>
      </c>
      <c r="AF193" s="217">
        <v>25.714285714285715</v>
      </c>
      <c r="AG193" s="217">
        <v>19.8</v>
      </c>
      <c r="AH193" s="217">
        <v>69.399999999999991</v>
      </c>
      <c r="AI193" s="217" t="str">
        <f t="shared" si="4"/>
        <v>Warm 봄 Mute</v>
      </c>
      <c r="AJ193" s="6" t="s">
        <v>369</v>
      </c>
    </row>
    <row r="194" spans="2:36" x14ac:dyDescent="0.4">
      <c r="B194" s="99" t="s">
        <v>255</v>
      </c>
      <c r="C194" s="99">
        <v>6.5</v>
      </c>
      <c r="D194" s="99">
        <v>5.5</v>
      </c>
      <c r="E194" s="410">
        <v>179</v>
      </c>
      <c r="F194" s="410">
        <v>122</v>
      </c>
      <c r="G194" s="410">
        <v>74</v>
      </c>
      <c r="H194" s="163">
        <f>IF(MAX(E194,F194,G194)=E194,60*(F194-G194)/(MAX(E194,F194,G194)-MIN(E194,F194,G194)),IF(MAX(E194,F194,G194)=F194,(120+(60*(G194-E194)/(MAX(E194,F194,G194)-MIN(E194,F194,G194)))),IF(MAX(E194,F194,G194)=G194,(240+(60*(E194-F194)/(MAX(E194,F194,G194)-MIN(E194,F194,G194)))),0)))</f>
        <v>27.428571428571427</v>
      </c>
      <c r="I194" s="163">
        <f>ROUND((MAX(E194/255, F194/255, G194/255) - MIN(E194/255, F194/255, G194/255))/MAX(E194/255, F194/255, G194/255),3)*100</f>
        <v>58.699999999999996</v>
      </c>
      <c r="J194" s="1368">
        <f>ROUND(MAX(E194/255, F194/255, G194/255),3)*100</f>
        <v>70.199999999999989</v>
      </c>
      <c r="K194" s="1523" t="str">
        <f>IF(AND((H194&gt;23),(H194&lt;=(203))),"Warm","Cool")&amp;" "&amp;IF(IF(AND((H194&gt;23),(H194&lt;=(203))),"Warm","Cool")="Cool",IF((J194-I194)&gt;47.15,"여름","겨울"),IF((J194-I194)&gt;43.15,"봄","가을"))&amp;" "&amp;IF(IF(AND((H194&gt;23),(H194&lt;=(203))),"Warm","Cool")="Cool",IF(IF(IF(AND((H194&gt;23),(H194&lt;=(203))),"Warm","Cool")="Cool",IF((J194-I194)&gt;47.15,"여름","겨울"),IF((J194-I194)&gt;43.15,"봄","가을"))="여름",IF((J194-I194)&gt;60.8,"Light","Mute"),IF((J194-I194)&gt;23.58,"Bright","Deep")),IF(IF(IF(AND((H194&gt;23),(H194&lt;=(203))),"Warm","Cool")="Cool",IF((J194-I194)&gt;47.15,"여름","겨울"),IF((J194-I194)&gt;43.15,"봄","가을"))="봄",IF(I194&gt;23.8,"Bright","Light"),IF(I194&gt;54.65,"Deep","Mute")))</f>
        <v>Warm 가을 Deep</v>
      </c>
      <c r="L194" s="461">
        <f>J194-I194</f>
        <v>11.499999999999993</v>
      </c>
      <c r="N194" s="6">
        <f>E194-F194</f>
        <v>57</v>
      </c>
      <c r="O194" s="1172">
        <f>F194/E194</f>
        <v>0.68156424581005581</v>
      </c>
      <c r="P194" s="6">
        <f>E194-G194</f>
        <v>105</v>
      </c>
      <c r="Q194" s="1172">
        <f>G194/E194</f>
        <v>0.41340782122905029</v>
      </c>
      <c r="AA194" s="234">
        <v>28.421052631578949</v>
      </c>
      <c r="AB194" s="234">
        <v>15.6</v>
      </c>
      <c r="AC194" s="234">
        <v>95.7</v>
      </c>
      <c r="AD194" s="234" t="str">
        <f t="shared" si="5"/>
        <v>Warm 봄 Light</v>
      </c>
      <c r="AF194" s="217">
        <v>25.714285714285715</v>
      </c>
      <c r="AG194" s="217">
        <v>19.8</v>
      </c>
      <c r="AH194" s="217">
        <v>69.399999999999991</v>
      </c>
      <c r="AI194" s="217" t="str">
        <f t="shared" si="4"/>
        <v>Warm 봄 Mute</v>
      </c>
      <c r="AJ194" s="6" t="s">
        <v>369</v>
      </c>
    </row>
    <row r="195" spans="2:36" x14ac:dyDescent="0.4">
      <c r="B195" s="99" t="s">
        <v>255</v>
      </c>
      <c r="C195" s="99">
        <v>4.5</v>
      </c>
      <c r="D195" s="99">
        <v>8.5</v>
      </c>
      <c r="E195" s="375">
        <v>250</v>
      </c>
      <c r="F195" s="375">
        <v>205</v>
      </c>
      <c r="G195" s="375">
        <v>167</v>
      </c>
      <c r="H195" s="368">
        <f>IF(MAX(E195,F195,G195)=E195,60*(F195-G195)/(MAX(E195,F195,G195)-MIN(E195,F195,G195)),IF(MAX(E195,F195,G195)=F195,(120+(60*(G195-E195)/(MAX(E195,F195,G195)-MIN(E195,F195,G195)))),IF(MAX(E195,F195,G195)=G195,(240+(60*(E195-F195)/(MAX(E195,F195,G195)-MIN(E195,F195,G195)))),0)))</f>
        <v>27.46987951807229</v>
      </c>
      <c r="I195" s="368">
        <f>ROUND((MAX(E195/255, F195/255, G195/255) - MIN(E195/255, F195/255, G195/255))/MAX(E195/255, F195/255, G195/255),3)*100</f>
        <v>33.200000000000003</v>
      </c>
      <c r="J195" s="1369">
        <f>ROUND(MAX(E195/255, F195/255, G195/255),3)*100</f>
        <v>98</v>
      </c>
      <c r="K195" s="1524" t="str">
        <f>IF(AND((H195&gt;23),(H195&lt;=(203))),"Warm","Cool")&amp;" "&amp;IF(IF(AND((H195&gt;23),(H195&lt;=(203))),"Warm","Cool")="Cool",IF((J195-I195)&gt;47.15,"여름","겨울"),IF((J195-I195)&gt;43.15,"봄","가을"))&amp;" "&amp;IF(IF(AND((H195&gt;23),(H195&lt;=(203))),"Warm","Cool")="Cool",IF(IF(IF(AND((H195&gt;23),(H195&lt;=(203))),"Warm","Cool")="Cool",IF((J195-I195)&gt;47.15,"여름","겨울"),IF((J195-I195)&gt;43.15,"봄","가을"))="여름",IF((J195-I195)&gt;60.8,"Light","Mute"),IF((J195-I195)&gt;23.58,"Bright","Deep")),IF(IF(IF(AND((H195&gt;23),(H195&lt;=(203))),"Warm","Cool")="Cool",IF((J195-I195)&gt;47.15,"여름","겨울"),IF((J195-I195)&gt;43.15,"봄","가을"))="봄",IF(I195&gt;23.8,"Bright","Light"),IF(I195&gt;54.65,"Deep","Mute")))</f>
        <v>Warm 봄 Bright</v>
      </c>
      <c r="L195" s="461">
        <f>J195-I195</f>
        <v>64.8</v>
      </c>
      <c r="N195" s="6">
        <f>E195-F195</f>
        <v>45</v>
      </c>
      <c r="O195" s="1172">
        <f>F195/E195</f>
        <v>0.82</v>
      </c>
      <c r="P195" s="6">
        <f>E195-G195</f>
        <v>83</v>
      </c>
      <c r="Q195" s="1172">
        <f>G195/E195</f>
        <v>0.66800000000000004</v>
      </c>
      <c r="AA195" s="234">
        <v>28.421052631578949</v>
      </c>
      <c r="AB195" s="234">
        <v>15.6</v>
      </c>
      <c r="AC195" s="234">
        <v>95.7</v>
      </c>
      <c r="AD195" s="234" t="str">
        <f t="shared" si="5"/>
        <v>Warm 봄 Light</v>
      </c>
      <c r="AF195" s="258">
        <v>25.90909090909091</v>
      </c>
      <c r="AG195" s="258">
        <v>24.3</v>
      </c>
      <c r="AH195" s="258">
        <v>71</v>
      </c>
      <c r="AI195" s="258" t="str">
        <f t="shared" si="4"/>
        <v>Warm 봄 Mute</v>
      </c>
      <c r="AJ195" s="6" t="s">
        <v>369</v>
      </c>
    </row>
    <row r="196" spans="2:36" x14ac:dyDescent="0.4">
      <c r="B196" s="99" t="s">
        <v>255</v>
      </c>
      <c r="C196" s="99">
        <v>8.5</v>
      </c>
      <c r="D196" s="99">
        <v>4.5</v>
      </c>
      <c r="E196" s="375">
        <v>250</v>
      </c>
      <c r="F196" s="375">
        <v>205</v>
      </c>
      <c r="G196" s="375">
        <v>167</v>
      </c>
      <c r="H196" s="368">
        <f>IF(MAX(E196,F196,G196)=E196,60*(F196-G196)/(MAX(E196,F196,G196)-MIN(E196,F196,G196)),IF(MAX(E196,F196,G196)=F196,(120+(60*(G196-E196)/(MAX(E196,F196,G196)-MIN(E196,F196,G196)))),IF(MAX(E196,F196,G196)=G196,(240+(60*(E196-F196)/(MAX(E196,F196,G196)-MIN(E196,F196,G196)))),0)))</f>
        <v>27.46987951807229</v>
      </c>
      <c r="I196" s="368">
        <f>ROUND((MAX(E196/255, F196/255, G196/255) - MIN(E196/255, F196/255, G196/255))/MAX(E196/255, F196/255, G196/255),3)*100</f>
        <v>33.200000000000003</v>
      </c>
      <c r="J196" s="1369">
        <f>ROUND(MAX(E196/255, F196/255, G196/255),3)*100</f>
        <v>98</v>
      </c>
      <c r="K196" s="1524" t="str">
        <f>IF(AND((H196&gt;23),(H196&lt;=(203))),"Warm","Cool")&amp;" "&amp;IF(IF(AND((H196&gt;23),(H196&lt;=(203))),"Warm","Cool")="Cool",IF((J196-I196)&gt;47.15,"여름","겨울"),IF((J196-I196)&gt;43.15,"봄","가을"))&amp;" "&amp;IF(IF(AND((H196&gt;23),(H196&lt;=(203))),"Warm","Cool")="Cool",IF(IF(IF(AND((H196&gt;23),(H196&lt;=(203))),"Warm","Cool")="Cool",IF((J196-I196)&gt;47.15,"여름","겨울"),IF((J196-I196)&gt;43.15,"봄","가을"))="여름",IF((J196-I196)&gt;60.8,"Light","Mute"),IF((J196-I196)&gt;23.58,"Bright","Deep")),IF(IF(IF(AND((H196&gt;23),(H196&lt;=(203))),"Warm","Cool")="Cool",IF((J196-I196)&gt;47.15,"여름","겨울"),IF((J196-I196)&gt;43.15,"봄","가을"))="봄",IF(I196&gt;23.8,"Bright","Light"),IF(I196&gt;54.65,"Deep","Mute")))</f>
        <v>Warm 봄 Bright</v>
      </c>
      <c r="L196" s="461">
        <f>J196-I196</f>
        <v>64.8</v>
      </c>
      <c r="N196" s="6">
        <f>E196-F196</f>
        <v>45</v>
      </c>
      <c r="O196" s="1172">
        <f>F196/E196</f>
        <v>0.82</v>
      </c>
      <c r="P196" s="6">
        <f>E196-G196</f>
        <v>83</v>
      </c>
      <c r="Q196" s="1172">
        <f>G196/E196</f>
        <v>0.66800000000000004</v>
      </c>
      <c r="AA196" s="170">
        <v>28.95104895104895</v>
      </c>
      <c r="AB196" s="170">
        <v>58.4</v>
      </c>
      <c r="AC196" s="170">
        <v>96.1</v>
      </c>
      <c r="AD196" s="170" t="str">
        <f t="shared" si="5"/>
        <v>Warm 가을 Deep</v>
      </c>
      <c r="AF196" s="258">
        <v>25.90909090909091</v>
      </c>
      <c r="AG196" s="258">
        <v>24.3</v>
      </c>
      <c r="AH196" s="258">
        <v>71</v>
      </c>
      <c r="AI196" s="258" t="str">
        <f t="shared" si="4"/>
        <v>Warm 봄 Mute</v>
      </c>
      <c r="AJ196" s="6" t="s">
        <v>369</v>
      </c>
    </row>
    <row r="197" spans="2:36" x14ac:dyDescent="0.4">
      <c r="B197" s="99" t="s">
        <v>255</v>
      </c>
      <c r="C197" s="99">
        <v>6.5</v>
      </c>
      <c r="D197" s="99">
        <v>6.5</v>
      </c>
      <c r="E197" s="412">
        <v>206</v>
      </c>
      <c r="F197" s="412">
        <v>148</v>
      </c>
      <c r="G197" s="412">
        <v>99</v>
      </c>
      <c r="H197" s="218">
        <f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27.476635514018692</v>
      </c>
      <c r="I197" s="218">
        <f>ROUND((MAX(E197/255, F197/255, G197/255) - MIN(E197/255, F197/255, G197/255))/MAX(E197/255, F197/255, G197/255),3)*100</f>
        <v>51.9</v>
      </c>
      <c r="J197" s="1370">
        <f>ROUND(MAX(E197/255, F197/255, G197/255),3)*100</f>
        <v>80.800000000000011</v>
      </c>
      <c r="K197" s="1525" t="str">
        <f>IF(AND((H197&gt;23),(H197&lt;=(203))),"Warm","Cool")&amp;" "&amp;IF(IF(AND((H197&gt;23),(H197&lt;=(203))),"Warm","Cool")="Cool",IF((J197-I197)&gt;47.15,"여름","겨울"),IF((J197-I197)&gt;43.15,"봄","가을"))&amp;" "&amp;IF(IF(AND((H197&gt;23),(H197&lt;=(203))),"Warm","Cool")="Cool",IF(IF(IF(AND((H197&gt;23),(H197&lt;=(203))),"Warm","Cool")="Cool",IF((J197-I197)&gt;47.15,"여름","겨울"),IF((J197-I197)&gt;43.15,"봄","가을"))="여름",IF((J197-I197)&gt;60.8,"Light","Mute"),IF((J197-I197)&gt;23.58,"Bright","Deep")),IF(IF(IF(AND((H197&gt;23),(H197&lt;=(203))),"Warm","Cool")="Cool",IF((J197-I197)&gt;47.15,"여름","겨울"),IF((J197-I197)&gt;43.15,"봄","가을"))="봄",IF(I197&gt;23.8,"Bright","Light"),IF(I197&gt;54.65,"Deep","Mute")))</f>
        <v>Warm 가을 Mute</v>
      </c>
      <c r="L197" s="461">
        <f>J197-I197</f>
        <v>28.900000000000013</v>
      </c>
      <c r="N197" s="6">
        <f>E197-F197</f>
        <v>58</v>
      </c>
      <c r="O197" s="1172">
        <f>F197/E197</f>
        <v>0.71844660194174759</v>
      </c>
      <c r="P197" s="6">
        <f>E197-G197</f>
        <v>107</v>
      </c>
      <c r="Q197" s="1172">
        <f>G197/E197</f>
        <v>0.48058252427184467</v>
      </c>
      <c r="AA197" s="306">
        <v>27.692307692307693</v>
      </c>
      <c r="AB197" s="306">
        <v>42.4</v>
      </c>
      <c r="AC197" s="306">
        <v>96.1</v>
      </c>
      <c r="AD197" s="306" t="str">
        <f t="shared" si="5"/>
        <v>Warm 봄 Bright</v>
      </c>
      <c r="AF197" s="294">
        <v>25.882352941176471</v>
      </c>
      <c r="AG197" s="294">
        <v>27.700000000000003</v>
      </c>
      <c r="AH197" s="294">
        <v>72.2</v>
      </c>
      <c r="AI197" s="294" t="str">
        <f t="shared" ref="AI197:AI218" si="6">IF(AND((AF197&gt;AI$4),(AF197&lt;=(AI$4+180))),"Warm","Cool")&amp;" "&amp;IF(IF(AND((AF197&gt;AI$4),(AF197&lt;=(AI$4+180))),"Warm","Cool")="Cool",IF((AH197-AG197)&gt;47.15,"여름","겨울"),IF((AH197-AG197)&gt;43.15,"봄","가을"))&amp;" "&amp;IF(IF(AND((AF197&gt;AI$4),(AF197&lt;=(AI$4+180))),"Warm","Cool")="Cool",IF(IF(IF(AND((AF197&gt;AI$4),(AF197&lt;=(AI$4+180))),"Warm","Cool")="Cool",IF((AH197-AG197)&gt;47.15,"여름","겨울"),IF((AH197-AG197)&gt;43.15,"봄","가을"))="여름",IF((AH197-AG197)&gt;60.8,"Light","Mute"),IF((AH197-AG197)&gt;23.58,"Bright","Deep")),IF(IF(IF(AND((AF197&gt;26),(AF197&lt;=(206))),"Warm","Cool")="Cool",IF((AH197-AG197)&gt;47.15,"여름","겨울"),IF((AH197-AG197)&gt;43.15,"봄","가을"))="봄",IF(AG197&gt;32.47,"Bright","Light"),IF(AG197&gt;32.47,"Deep","Mute")))</f>
        <v>Warm 봄 Mute</v>
      </c>
      <c r="AJ197" s="6" t="s">
        <v>369</v>
      </c>
    </row>
    <row r="198" spans="2:36" x14ac:dyDescent="0.4">
      <c r="B198" s="99" t="s">
        <v>255</v>
      </c>
      <c r="C198" s="99">
        <v>6.5</v>
      </c>
      <c r="D198" s="99">
        <v>6</v>
      </c>
      <c r="E198" s="411">
        <v>193</v>
      </c>
      <c r="F198" s="411">
        <v>135</v>
      </c>
      <c r="G198" s="411">
        <v>86</v>
      </c>
      <c r="H198" s="184">
        <f>IF(MAX(E198,F198,G198)=E198,60*(F198-G198)/(MAX(E198,F198,G198)-MIN(E198,F198,G198)),IF(MAX(E198,F198,G198)=F198,(120+(60*(G198-E198)/(MAX(E198,F198,G198)-MIN(E198,F198,G198)))),IF(MAX(E198,F198,G198)=G198,(240+(60*(E198-F198)/(MAX(E198,F198,G198)-MIN(E198,F198,G198)))),0)))</f>
        <v>27.476635514018692</v>
      </c>
      <c r="I198" s="184">
        <f>ROUND((MAX(E198/255, F198/255, G198/255) - MIN(E198/255, F198/255, G198/255))/MAX(E198/255, F198/255, G198/255),3)*100</f>
        <v>55.400000000000006</v>
      </c>
      <c r="J198" s="1371">
        <f>ROUND(MAX(E198/255, F198/255, G198/255),3)*100</f>
        <v>75.7</v>
      </c>
      <c r="K198" s="1526" t="str">
        <f>IF(AND((H198&gt;23),(H198&lt;=(203))),"Warm","Cool")&amp;" "&amp;IF(IF(AND((H198&gt;23),(H198&lt;=(203))),"Warm","Cool")="Cool",IF((J198-I198)&gt;47.15,"여름","겨울"),IF((J198-I198)&gt;43.15,"봄","가을"))&amp;" "&amp;IF(IF(AND((H198&gt;23),(H198&lt;=(203))),"Warm","Cool")="Cool",IF(IF(IF(AND((H198&gt;23),(H198&lt;=(203))),"Warm","Cool")="Cool",IF((J198-I198)&gt;47.15,"여름","겨울"),IF((J198-I198)&gt;43.15,"봄","가을"))="여름",IF((J198-I198)&gt;60.8,"Light","Mute"),IF((J198-I198)&gt;23.58,"Bright","Deep")),IF(IF(IF(AND((H198&gt;23),(H198&lt;=(203))),"Warm","Cool")="Cool",IF((J198-I198)&gt;47.15,"여름","겨울"),IF((J198-I198)&gt;43.15,"봄","가을"))="봄",IF(I198&gt;23.8,"Bright","Light"),IF(I198&gt;54.65,"Deep","Mute")))</f>
        <v>Warm 가을 Deep</v>
      </c>
      <c r="L198" s="461">
        <f>J198-I198</f>
        <v>20.299999999999997</v>
      </c>
      <c r="N198" s="6">
        <f>E198-F198</f>
        <v>58</v>
      </c>
      <c r="O198" s="1172">
        <f>F198/E198</f>
        <v>0.69948186528497414</v>
      </c>
      <c r="P198" s="6">
        <f>E198-G198</f>
        <v>107</v>
      </c>
      <c r="Q198" s="1172">
        <f>G198/E198</f>
        <v>0.44559585492227977</v>
      </c>
      <c r="AA198" s="306">
        <v>27.692307692307693</v>
      </c>
      <c r="AB198" s="306">
        <v>42.4</v>
      </c>
      <c r="AC198" s="306">
        <v>96.1</v>
      </c>
      <c r="AD198" s="306" t="str">
        <f t="shared" ref="AD198:AD218" si="7">IF(AND((AA198&gt;AD$4),(AA198&lt;=(AD$4+180))),"Warm","Cool")&amp;" "&amp;IF(IF(AND((AA198&gt;AD$4),(AA198&lt;=(AD$4+180))),"Warm","Cool")="Cool",IF((AC198-AB198)&gt;47.15,"여름","겨울"),IF((AC198-AB198)&gt;43.15,"봄","가을"))&amp;" "&amp;IF(IF(AND((AA198&gt;AD$4),(AA198&lt;=(AD$4+180))),"Warm","Cool")="Cool",IF(IF(IF(AND((AA198&gt;AD$4),(AA198&lt;=(AD$4+180))),"Warm","Cool")="Cool",IF((AC198-AB198)&gt;47.15,"여름","겨울"),IF((AC198-AB198)&gt;43.15,"봄","가을"))="여름",IF((AC198-AB198)&gt;60.8,"Light","Mute"),IF((AC198-AB198)&gt;23.58,"Bright","Deep")),IF(IF(IF(AND((AA198&gt;26),(AA198&lt;=(206))),"Warm","Cool")="Cool",IF((AC198-AB198)&gt;47.15,"여름","겨울"),IF((AC198-AB198)&gt;43.15,"봄","가을"))="봄",IF(AB198&gt;32.47,"Bright","Light"),IF(AB198&gt;32.47,"Deep","Mute")))</f>
        <v>Warm 봄 Bright</v>
      </c>
      <c r="AF198" s="294">
        <v>25.882352941176471</v>
      </c>
      <c r="AG198" s="294">
        <v>27.700000000000003</v>
      </c>
      <c r="AH198" s="294">
        <v>72.2</v>
      </c>
      <c r="AI198" s="294" t="str">
        <f t="shared" si="6"/>
        <v>Warm 봄 Mute</v>
      </c>
      <c r="AJ198" s="6" t="s">
        <v>369</v>
      </c>
    </row>
    <row r="199" spans="2:36" x14ac:dyDescent="0.4">
      <c r="B199" s="99" t="s">
        <v>255</v>
      </c>
      <c r="C199" s="99">
        <v>4</v>
      </c>
      <c r="D199" s="99">
        <v>8</v>
      </c>
      <c r="E199" s="359">
        <v>232</v>
      </c>
      <c r="F199" s="359">
        <v>193</v>
      </c>
      <c r="G199" s="359">
        <v>160</v>
      </c>
      <c r="H199" s="360">
        <f>IF(MAX(E199,F199,G199)=E199,60*(F199-G199)/(MAX(E199,F199,G199)-MIN(E199,F199,G199)),IF(MAX(E199,F199,G199)=F199,(120+(60*(G199-E199)/(MAX(E199,F199,G199)-MIN(E199,F199,G199)))),IF(MAX(E199,F199,G199)=G199,(240+(60*(E199-F199)/(MAX(E199,F199,G199)-MIN(E199,F199,G199)))),0)))</f>
        <v>27.5</v>
      </c>
      <c r="I199" s="360">
        <f>ROUND((MAX(E199/255, F199/255, G199/255) - MIN(E199/255, F199/255, G199/255))/MAX(E199/255, F199/255, G199/255),3)*100</f>
        <v>31</v>
      </c>
      <c r="J199" s="1372">
        <f>ROUND(MAX(E199/255, F199/255, G199/255),3)*100</f>
        <v>91</v>
      </c>
      <c r="K199" s="1527" t="str">
        <f>IF(AND((H199&gt;23),(H199&lt;=(203))),"Warm","Cool")&amp;" "&amp;IF(IF(AND((H199&gt;23),(H199&lt;=(203))),"Warm","Cool")="Cool",IF((J199-I199)&gt;47.15,"여름","겨울"),IF((J199-I199)&gt;43.15,"봄","가을"))&amp;" "&amp;IF(IF(AND((H199&gt;23),(H199&lt;=(203))),"Warm","Cool")="Cool",IF(IF(IF(AND((H199&gt;23),(H199&lt;=(203))),"Warm","Cool")="Cool",IF((J199-I199)&gt;47.15,"여름","겨울"),IF((J199-I199)&gt;43.15,"봄","가을"))="여름",IF((J199-I199)&gt;60.8,"Light","Mute"),IF((J199-I199)&gt;23.58,"Bright","Deep")),IF(IF(IF(AND((H199&gt;23),(H199&lt;=(203))),"Warm","Cool")="Cool",IF((J199-I199)&gt;47.15,"여름","겨울"),IF((J199-I199)&gt;43.15,"봄","가을"))="봄",IF(I199&gt;23.8,"Bright","Light"),IF(I199&gt;54.65,"Deep","Mute")))</f>
        <v>Warm 봄 Bright</v>
      </c>
      <c r="L199" s="461">
        <f>J199-I199</f>
        <v>60</v>
      </c>
      <c r="N199" s="6">
        <f>E199-F199</f>
        <v>39</v>
      </c>
      <c r="O199" s="1172">
        <f>F199/E199</f>
        <v>0.8318965517241379</v>
      </c>
      <c r="P199" s="6">
        <f>E199-G199</f>
        <v>72</v>
      </c>
      <c r="Q199" s="1172">
        <f>G199/E199</f>
        <v>0.68965517241379315</v>
      </c>
      <c r="AA199" s="144">
        <v>29.403973509933774</v>
      </c>
      <c r="AB199" s="144">
        <v>61.1</v>
      </c>
      <c r="AC199" s="144">
        <v>96.899999999999991</v>
      </c>
      <c r="AD199" s="144" t="str">
        <f t="shared" si="7"/>
        <v>Warm 가을 Deep</v>
      </c>
      <c r="AF199" s="220">
        <v>25.714285714285715</v>
      </c>
      <c r="AG199" s="220">
        <v>18.399999999999999</v>
      </c>
      <c r="AH199" s="220">
        <v>74.5</v>
      </c>
      <c r="AI199" s="220" t="str">
        <f t="shared" si="6"/>
        <v>Warm 봄 Mute</v>
      </c>
      <c r="AJ199" s="6" t="s">
        <v>369</v>
      </c>
    </row>
    <row r="200" spans="2:36" x14ac:dyDescent="0.4">
      <c r="B200" s="99" t="s">
        <v>255</v>
      </c>
      <c r="C200" s="99">
        <v>8</v>
      </c>
      <c r="D200" s="99">
        <v>4</v>
      </c>
      <c r="E200" s="359">
        <v>232</v>
      </c>
      <c r="F200" s="359">
        <v>193</v>
      </c>
      <c r="G200" s="359">
        <v>160</v>
      </c>
      <c r="H200" s="360">
        <f>IF(MAX(E200,F200,G200)=E200,60*(F200-G200)/(MAX(E200,F200,G200)-MIN(E200,F200,G200)),IF(MAX(E200,F200,G200)=F200,(120+(60*(G200-E200)/(MAX(E200,F200,G200)-MIN(E200,F200,G200)))),IF(MAX(E200,F200,G200)=G200,(240+(60*(E200-F200)/(MAX(E200,F200,G200)-MIN(E200,F200,G200)))),0)))</f>
        <v>27.5</v>
      </c>
      <c r="I200" s="360">
        <f>ROUND((MAX(E200/255, F200/255, G200/255) - MIN(E200/255, F200/255, G200/255))/MAX(E200/255, F200/255, G200/255),3)*100</f>
        <v>31</v>
      </c>
      <c r="J200" s="1372">
        <f>ROUND(MAX(E200/255, F200/255, G200/255),3)*100</f>
        <v>91</v>
      </c>
      <c r="K200" s="1527" t="str">
        <f>IF(AND((H200&gt;23),(H200&lt;=(203))),"Warm","Cool")&amp;" "&amp;IF(IF(AND((H200&gt;23),(H200&lt;=(203))),"Warm","Cool")="Cool",IF((J200-I200)&gt;47.15,"여름","겨울"),IF((J200-I200)&gt;43.15,"봄","가을"))&amp;" "&amp;IF(IF(AND((H200&gt;23),(H200&lt;=(203))),"Warm","Cool")="Cool",IF(IF(IF(AND((H200&gt;23),(H200&lt;=(203))),"Warm","Cool")="Cool",IF((J200-I200)&gt;47.15,"여름","겨울"),IF((J200-I200)&gt;43.15,"봄","가을"))="여름",IF((J200-I200)&gt;60.8,"Light","Mute"),IF((J200-I200)&gt;23.58,"Bright","Deep")),IF(IF(IF(AND((H200&gt;23),(H200&lt;=(203))),"Warm","Cool")="Cool",IF((J200-I200)&gt;47.15,"여름","겨울"),IF((J200-I200)&gt;43.15,"봄","가을"))="봄",IF(I200&gt;23.8,"Bright","Light"),IF(I200&gt;54.65,"Deep","Mute")))</f>
        <v>Warm 봄 Bright</v>
      </c>
      <c r="L200" s="461">
        <f>J200-I200</f>
        <v>60</v>
      </c>
      <c r="N200" s="6">
        <f>E200-F200</f>
        <v>39</v>
      </c>
      <c r="O200" s="1172">
        <f>F200/E200</f>
        <v>0.8318965517241379</v>
      </c>
      <c r="P200" s="6">
        <f>E200-G200</f>
        <v>72</v>
      </c>
      <c r="Q200" s="1172">
        <f>G200/E200</f>
        <v>0.68965517241379315</v>
      </c>
      <c r="AA200" s="363">
        <v>27.2</v>
      </c>
      <c r="AB200" s="363">
        <v>30.4</v>
      </c>
      <c r="AC200" s="363">
        <v>96.899999999999991</v>
      </c>
      <c r="AD200" s="363" t="str">
        <f t="shared" si="7"/>
        <v>Warm 봄 Light</v>
      </c>
      <c r="AF200" s="220">
        <v>25.714285714285715</v>
      </c>
      <c r="AG200" s="220">
        <v>18.399999999999999</v>
      </c>
      <c r="AH200" s="220">
        <v>74.5</v>
      </c>
      <c r="AI200" s="220" t="str">
        <f t="shared" si="6"/>
        <v>Warm 봄 Mute</v>
      </c>
      <c r="AJ200" s="6" t="s">
        <v>369</v>
      </c>
    </row>
    <row r="201" spans="2:36" x14ac:dyDescent="0.4">
      <c r="B201" s="99" t="s">
        <v>255</v>
      </c>
      <c r="C201" s="99">
        <v>5.5</v>
      </c>
      <c r="D201" s="99">
        <v>8</v>
      </c>
      <c r="E201" s="397">
        <v>242</v>
      </c>
      <c r="F201" s="397">
        <v>190</v>
      </c>
      <c r="G201" s="397">
        <v>146</v>
      </c>
      <c r="H201" s="323">
        <f>IF(MAX(E201,F201,G201)=E201,60*(F201-G201)/(MAX(E201,F201,G201)-MIN(E201,F201,G201)),IF(MAX(E201,F201,G201)=F201,(120+(60*(G201-E201)/(MAX(E201,F201,G201)-MIN(E201,F201,G201)))),IF(MAX(E201,F201,G201)=G201,(240+(60*(E201-F201)/(MAX(E201,F201,G201)-MIN(E201,F201,G201)))),0)))</f>
        <v>27.5</v>
      </c>
      <c r="I201" s="323">
        <f>ROUND((MAX(E201/255, F201/255, G201/255) - MIN(E201/255, F201/255, G201/255))/MAX(E201/255, F201/255, G201/255),3)*100</f>
        <v>39.700000000000003</v>
      </c>
      <c r="J201" s="1373">
        <f>ROUND(MAX(E201/255, F201/255, G201/255),3)*100</f>
        <v>94.899999999999991</v>
      </c>
      <c r="K201" s="1528" t="str">
        <f>IF(AND((H201&gt;23),(H201&lt;=(203))),"Warm","Cool")&amp;" "&amp;IF(IF(AND((H201&gt;23),(H201&lt;=(203))),"Warm","Cool")="Cool",IF((J201-I201)&gt;47.15,"여름","겨울"),IF((J201-I201)&gt;43.15,"봄","가을"))&amp;" "&amp;IF(IF(AND((H201&gt;23),(H201&lt;=(203))),"Warm","Cool")="Cool",IF(IF(IF(AND((H201&gt;23),(H201&lt;=(203))),"Warm","Cool")="Cool",IF((J201-I201)&gt;47.15,"여름","겨울"),IF((J201-I201)&gt;43.15,"봄","가을"))="여름",IF((J201-I201)&gt;60.8,"Light","Mute"),IF((J201-I201)&gt;23.58,"Bright","Deep")),IF(IF(IF(AND((H201&gt;23),(H201&lt;=(203))),"Warm","Cool")="Cool",IF((J201-I201)&gt;47.15,"여름","겨울"),IF((J201-I201)&gt;43.15,"봄","가을"))="봄",IF(I201&gt;23.8,"Bright","Light"),IF(I201&gt;54.65,"Deep","Mute")))</f>
        <v>Warm 봄 Bright</v>
      </c>
      <c r="L201" s="461">
        <f>J201-I201</f>
        <v>55.199999999999989</v>
      </c>
      <c r="N201" s="6">
        <f>E201-F201</f>
        <v>52</v>
      </c>
      <c r="O201" s="1172">
        <f>F201/E201</f>
        <v>0.78512396694214881</v>
      </c>
      <c r="P201" s="6">
        <f>E201-G201</f>
        <v>96</v>
      </c>
      <c r="Q201" s="1172">
        <f>G201/E201</f>
        <v>0.60330578512396693</v>
      </c>
      <c r="AA201" s="363">
        <v>27.2</v>
      </c>
      <c r="AB201" s="363">
        <v>30.4</v>
      </c>
      <c r="AC201" s="363">
        <v>96.899999999999991</v>
      </c>
      <c r="AD201" s="363" t="str">
        <f t="shared" si="7"/>
        <v>Warm 봄 Light</v>
      </c>
      <c r="AF201" s="260">
        <v>25.90909090909091</v>
      </c>
      <c r="AG201" s="260">
        <v>22.7</v>
      </c>
      <c r="AH201" s="260">
        <v>76.099999999999994</v>
      </c>
      <c r="AI201" s="260" t="str">
        <f t="shared" si="6"/>
        <v>Warm 봄 Mute</v>
      </c>
      <c r="AJ201" s="6" t="s">
        <v>369</v>
      </c>
    </row>
    <row r="202" spans="2:36" x14ac:dyDescent="0.4">
      <c r="B202" s="99" t="s">
        <v>255</v>
      </c>
      <c r="C202" s="99">
        <v>8</v>
      </c>
      <c r="D202" s="99">
        <v>5.5</v>
      </c>
      <c r="E202" s="397">
        <v>242</v>
      </c>
      <c r="F202" s="397">
        <v>190</v>
      </c>
      <c r="G202" s="397">
        <v>146</v>
      </c>
      <c r="H202" s="323">
        <f>IF(MAX(E202,F202,G202)=E202,60*(F202-G202)/(MAX(E202,F202,G202)-MIN(E202,F202,G202)),IF(MAX(E202,F202,G202)=F202,(120+(60*(G202-E202)/(MAX(E202,F202,G202)-MIN(E202,F202,G202)))),IF(MAX(E202,F202,G202)=G202,(240+(60*(E202-F202)/(MAX(E202,F202,G202)-MIN(E202,F202,G202)))),0)))</f>
        <v>27.5</v>
      </c>
      <c r="I202" s="323">
        <f>ROUND((MAX(E202/255, F202/255, G202/255) - MIN(E202/255, F202/255, G202/255))/MAX(E202/255, F202/255, G202/255),3)*100</f>
        <v>39.700000000000003</v>
      </c>
      <c r="J202" s="1373">
        <f>ROUND(MAX(E202/255, F202/255, G202/255),3)*100</f>
        <v>94.899999999999991</v>
      </c>
      <c r="K202" s="1528" t="str">
        <f>IF(AND((H202&gt;23),(H202&lt;=(203))),"Warm","Cool")&amp;" "&amp;IF(IF(AND((H202&gt;23),(H202&lt;=(203))),"Warm","Cool")="Cool",IF((J202-I202)&gt;47.15,"여름","겨울"),IF((J202-I202)&gt;43.15,"봄","가을"))&amp;" "&amp;IF(IF(AND((H202&gt;23),(H202&lt;=(203))),"Warm","Cool")="Cool",IF(IF(IF(AND((H202&gt;23),(H202&lt;=(203))),"Warm","Cool")="Cool",IF((J202-I202)&gt;47.15,"여름","겨울"),IF((J202-I202)&gt;43.15,"봄","가을"))="여름",IF((J202-I202)&gt;60.8,"Light","Mute"),IF((J202-I202)&gt;23.58,"Bright","Deep")),IF(IF(IF(AND((H202&gt;23),(H202&lt;=(203))),"Warm","Cool")="Cool",IF((J202-I202)&gt;47.15,"여름","겨울"),IF((J202-I202)&gt;43.15,"봄","가을"))="봄",IF(I202&gt;23.8,"Bright","Light"),IF(I202&gt;54.65,"Deep","Mute")))</f>
        <v>Warm 봄 Bright</v>
      </c>
      <c r="L202" s="461">
        <f>J202-I202</f>
        <v>55.199999999999989</v>
      </c>
      <c r="N202" s="6">
        <f>E202-F202</f>
        <v>52</v>
      </c>
      <c r="O202" s="1172">
        <f>F202/E202</f>
        <v>0.78512396694214881</v>
      </c>
      <c r="P202" s="6">
        <f>E202-G202</f>
        <v>96</v>
      </c>
      <c r="Q202" s="1172">
        <f>G202/E202</f>
        <v>0.60330578512396693</v>
      </c>
      <c r="AA202" s="282">
        <v>28.141592920353983</v>
      </c>
      <c r="AB202" s="282">
        <v>45.6</v>
      </c>
      <c r="AC202" s="282">
        <v>97.3</v>
      </c>
      <c r="AD202" s="282" t="str">
        <f t="shared" si="7"/>
        <v>Warm 봄 Bright</v>
      </c>
      <c r="AF202" s="260">
        <v>25.90909090909091</v>
      </c>
      <c r="AG202" s="260">
        <v>22.7</v>
      </c>
      <c r="AH202" s="260">
        <v>76.099999999999994</v>
      </c>
      <c r="AI202" s="260" t="str">
        <f t="shared" si="6"/>
        <v>Warm 봄 Mute</v>
      </c>
      <c r="AJ202" s="6" t="s">
        <v>369</v>
      </c>
    </row>
    <row r="203" spans="2:36" x14ac:dyDescent="0.4">
      <c r="B203" s="99" t="s">
        <v>255</v>
      </c>
      <c r="C203" s="99">
        <v>6.5</v>
      </c>
      <c r="D203" s="99">
        <v>7</v>
      </c>
      <c r="E203" s="413">
        <v>220</v>
      </c>
      <c r="F203" s="413">
        <v>161</v>
      </c>
      <c r="G203" s="413">
        <v>111</v>
      </c>
      <c r="H203" s="246">
        <f>IF(MAX(E203,F203,G203)=E203,60*(F203-G203)/(MAX(E203,F203,G203)-MIN(E203,F203,G203)),IF(MAX(E203,F203,G203)=F203,(120+(60*(G203-E203)/(MAX(E203,F203,G203)-MIN(E203,F203,G203)))),IF(MAX(E203,F203,G203)=G203,(240+(60*(E203-F203)/(MAX(E203,F203,G203)-MIN(E203,F203,G203)))),0)))</f>
        <v>27.522935779816514</v>
      </c>
      <c r="I203" s="246">
        <f>ROUND((MAX(E203/255, F203/255, G203/255) - MIN(E203/255, F203/255, G203/255))/MAX(E203/255, F203/255, G203/255),3)*100</f>
        <v>49.5</v>
      </c>
      <c r="J203" s="1374">
        <f>ROUND(MAX(E203/255, F203/255, G203/255),3)*100</f>
        <v>86.3</v>
      </c>
      <c r="K203" s="1529" t="str">
        <f>IF(AND((H203&gt;23),(H203&lt;=(203))),"Warm","Cool")&amp;" "&amp;IF(IF(AND((H203&gt;23),(H203&lt;=(203))),"Warm","Cool")="Cool",IF((J203-I203)&gt;47.15,"여름","겨울"),IF((J203-I203)&gt;43.15,"봄","가을"))&amp;" "&amp;IF(IF(AND((H203&gt;23),(H203&lt;=(203))),"Warm","Cool")="Cool",IF(IF(IF(AND((H203&gt;23),(H203&lt;=(203))),"Warm","Cool")="Cool",IF((J203-I203)&gt;47.15,"여름","겨울"),IF((J203-I203)&gt;43.15,"봄","가을"))="여름",IF((J203-I203)&gt;60.8,"Light","Mute"),IF((J203-I203)&gt;23.58,"Bright","Deep")),IF(IF(IF(AND((H203&gt;23),(H203&lt;=(203))),"Warm","Cool")="Cool",IF((J203-I203)&gt;47.15,"여름","겨울"),IF((J203-I203)&gt;43.15,"봄","가을"))="봄",IF(I203&gt;23.8,"Bright","Light"),IF(I203&gt;54.65,"Deep","Mute")))</f>
        <v>Warm 가을 Mute</v>
      </c>
      <c r="L203" s="461">
        <f>J203-I203</f>
        <v>36.799999999999997</v>
      </c>
      <c r="N203" s="6">
        <f>E203-F203</f>
        <v>59</v>
      </c>
      <c r="O203" s="1172">
        <f>F203/E203</f>
        <v>0.73181818181818181</v>
      </c>
      <c r="P203" s="6">
        <f>E203-G203</f>
        <v>109</v>
      </c>
      <c r="Q203" s="1172">
        <f>G203/E203</f>
        <v>0.50454545454545452</v>
      </c>
      <c r="AA203" s="427">
        <v>28.141592920353983</v>
      </c>
      <c r="AB203" s="427">
        <v>45.6</v>
      </c>
      <c r="AC203" s="427">
        <v>97.3</v>
      </c>
      <c r="AD203" s="282" t="str">
        <f t="shared" si="7"/>
        <v>Warm 봄 Bright</v>
      </c>
      <c r="AF203" s="786">
        <v>25.384615384615383</v>
      </c>
      <c r="AG203" s="786">
        <v>13.100000000000001</v>
      </c>
      <c r="AH203" s="786">
        <v>78</v>
      </c>
      <c r="AI203" s="179" t="str">
        <f t="shared" si="6"/>
        <v>Warm 봄 Mute</v>
      </c>
      <c r="AJ203" s="6" t="s">
        <v>369</v>
      </c>
    </row>
    <row r="204" spans="2:36" x14ac:dyDescent="0.4">
      <c r="B204" s="99" t="s">
        <v>255</v>
      </c>
      <c r="C204" s="99">
        <v>6.5</v>
      </c>
      <c r="D204" s="99">
        <v>7.5</v>
      </c>
      <c r="E204" s="414">
        <v>234</v>
      </c>
      <c r="F204" s="414">
        <v>174</v>
      </c>
      <c r="G204" s="414">
        <v>123</v>
      </c>
      <c r="H204" s="268">
        <f>IF(MAX(E204,F204,G204)=E204,60*(F204-G204)/(MAX(E204,F204,G204)-MIN(E204,F204,G204)),IF(MAX(E204,F204,G204)=F204,(120+(60*(G204-E204)/(MAX(E204,F204,G204)-MIN(E204,F204,G204)))),IF(MAX(E204,F204,G204)=G204,(240+(60*(E204-F204)/(MAX(E204,F204,G204)-MIN(E204,F204,G204)))),0)))</f>
        <v>27.567567567567568</v>
      </c>
      <c r="I204" s="268">
        <f>ROUND((MAX(E204/255, F204/255, G204/255) - MIN(E204/255, F204/255, G204/255))/MAX(E204/255, F204/255, G204/255),3)*100</f>
        <v>47.4</v>
      </c>
      <c r="J204" s="1375">
        <f>ROUND(MAX(E204/255, F204/255, G204/255),3)*100</f>
        <v>91.8</v>
      </c>
      <c r="K204" s="1530" t="str">
        <f>IF(AND((H204&gt;23),(H204&lt;=(203))),"Warm","Cool")&amp;" "&amp;IF(IF(AND((H204&gt;23),(H204&lt;=(203))),"Warm","Cool")="Cool",IF((J204-I204)&gt;47.15,"여름","겨울"),IF((J204-I204)&gt;43.15,"봄","가을"))&amp;" "&amp;IF(IF(AND((H204&gt;23),(H204&lt;=(203))),"Warm","Cool")="Cool",IF(IF(IF(AND((H204&gt;23),(H204&lt;=(203))),"Warm","Cool")="Cool",IF((J204-I204)&gt;47.15,"여름","겨울"),IF((J204-I204)&gt;43.15,"봄","가을"))="여름",IF((J204-I204)&gt;60.8,"Light","Mute"),IF((J204-I204)&gt;23.58,"Bright","Deep")),IF(IF(IF(AND((H204&gt;23),(H204&lt;=(203))),"Warm","Cool")="Cool",IF((J204-I204)&gt;47.15,"여름","겨울"),IF((J204-I204)&gt;43.15,"봄","가을"))="봄",IF(I204&gt;23.8,"Bright","Light"),IF(I204&gt;54.65,"Deep","Mute")))</f>
        <v>Warm 봄 Bright</v>
      </c>
      <c r="L204" s="461">
        <f>J204-I204</f>
        <v>44.4</v>
      </c>
      <c r="N204" s="6">
        <f>E204-F204</f>
        <v>60</v>
      </c>
      <c r="O204" s="1172">
        <f>F204/E204</f>
        <v>0.74358974358974361</v>
      </c>
      <c r="P204" s="6">
        <f>E204-G204</f>
        <v>111</v>
      </c>
      <c r="Q204" s="1172">
        <f>G204/E204</f>
        <v>0.52564102564102566</v>
      </c>
      <c r="AA204" s="272">
        <v>26.808510638297872</v>
      </c>
      <c r="AB204" s="272">
        <v>19</v>
      </c>
      <c r="AC204" s="272">
        <v>97.3</v>
      </c>
      <c r="AD204" s="272" t="str">
        <f t="shared" si="7"/>
        <v>Warm 봄 Light</v>
      </c>
      <c r="AF204" s="179">
        <v>25.384615384615383</v>
      </c>
      <c r="AG204" s="179">
        <v>13.100000000000001</v>
      </c>
      <c r="AH204" s="179">
        <v>78</v>
      </c>
      <c r="AI204" s="179" t="str">
        <f t="shared" si="6"/>
        <v>Warm 봄 Mute</v>
      </c>
      <c r="AJ204" s="6" t="s">
        <v>369</v>
      </c>
    </row>
    <row r="205" spans="2:36" x14ac:dyDescent="0.4">
      <c r="B205" s="99" t="s">
        <v>255</v>
      </c>
      <c r="C205" s="99">
        <v>7.5</v>
      </c>
      <c r="D205" s="99">
        <v>6.5</v>
      </c>
      <c r="E205" s="414">
        <v>234</v>
      </c>
      <c r="F205" s="414">
        <v>174</v>
      </c>
      <c r="G205" s="414">
        <v>123</v>
      </c>
      <c r="H205" s="268">
        <f>IF(MAX(E205,F205,G205)=E205,60*(F205-G205)/(MAX(E205,F205,G205)-MIN(E205,F205,G205)),IF(MAX(E205,F205,G205)=F205,(120+(60*(G205-E205)/(MAX(E205,F205,G205)-MIN(E205,F205,G205)))),IF(MAX(E205,F205,G205)=G205,(240+(60*(E205-F205)/(MAX(E205,F205,G205)-MIN(E205,F205,G205)))),0)))</f>
        <v>27.567567567567568</v>
      </c>
      <c r="I205" s="268">
        <f>ROUND((MAX(E205/255, F205/255, G205/255) - MIN(E205/255, F205/255, G205/255))/MAX(E205/255, F205/255, G205/255),3)*100</f>
        <v>47.4</v>
      </c>
      <c r="J205" s="1375">
        <f>ROUND(MAX(E205/255, F205/255, G205/255),3)*100</f>
        <v>91.8</v>
      </c>
      <c r="K205" s="1530" t="str">
        <f>IF(AND((H205&gt;23),(H205&lt;=(203))),"Warm","Cool")&amp;" "&amp;IF(IF(AND((H205&gt;23),(H205&lt;=(203))),"Warm","Cool")="Cool",IF((J205-I205)&gt;47.15,"여름","겨울"),IF((J205-I205)&gt;43.15,"봄","가을"))&amp;" "&amp;IF(IF(AND((H205&gt;23),(H205&lt;=(203))),"Warm","Cool")="Cool",IF(IF(IF(AND((H205&gt;23),(H205&lt;=(203))),"Warm","Cool")="Cool",IF((J205-I205)&gt;47.15,"여름","겨울"),IF((J205-I205)&gt;43.15,"봄","가을"))="여름",IF((J205-I205)&gt;60.8,"Light","Mute"),IF((J205-I205)&gt;23.58,"Bright","Deep")),IF(IF(IF(AND((H205&gt;23),(H205&lt;=(203))),"Warm","Cool")="Cool",IF((J205-I205)&gt;47.15,"여름","겨울"),IF((J205-I205)&gt;43.15,"봄","가을"))="봄",IF(I205&gt;23.8,"Bright","Light"),IF(I205&gt;54.65,"Deep","Mute")))</f>
        <v>Warm 봄 Bright</v>
      </c>
      <c r="L205" s="461">
        <f>J205-I205</f>
        <v>44.4</v>
      </c>
      <c r="N205" s="6">
        <f>E205-F205</f>
        <v>60</v>
      </c>
      <c r="O205" s="1172">
        <f>F205/E205</f>
        <v>0.74358974358974361</v>
      </c>
      <c r="P205" s="6">
        <f>E205-G205</f>
        <v>111</v>
      </c>
      <c r="Q205" s="1172">
        <f>G205/E205</f>
        <v>0.52564102564102566</v>
      </c>
      <c r="AA205" s="272">
        <v>26.808510638297872</v>
      </c>
      <c r="AB205" s="272">
        <v>19</v>
      </c>
      <c r="AC205" s="272">
        <v>97.3</v>
      </c>
      <c r="AD205" s="272" t="str">
        <f t="shared" si="7"/>
        <v>Warm 봄 Light</v>
      </c>
      <c r="AF205" s="329">
        <v>26</v>
      </c>
      <c r="AG205" s="329">
        <v>29.9</v>
      </c>
      <c r="AH205" s="329">
        <v>78.8</v>
      </c>
      <c r="AI205" s="329" t="str">
        <f t="shared" si="6"/>
        <v>Warm 봄 Mute</v>
      </c>
      <c r="AJ205" s="6" t="s">
        <v>369</v>
      </c>
    </row>
    <row r="206" spans="2:36" x14ac:dyDescent="0.4">
      <c r="B206" s="99" t="s">
        <v>255</v>
      </c>
      <c r="C206" s="99">
        <v>7</v>
      </c>
      <c r="D206" s="99">
        <v>6.5</v>
      </c>
      <c r="E206" s="421">
        <v>209</v>
      </c>
      <c r="F206" s="421">
        <v>147</v>
      </c>
      <c r="G206" s="421">
        <v>94</v>
      </c>
      <c r="H206" s="199">
        <f>IF(MAX(E206,F206,G206)=E206,60*(F206-G206)/(MAX(E206,F206,G206)-MIN(E206,F206,G206)),IF(MAX(E206,F206,G206)=F206,(120+(60*(G206-E206)/(MAX(E206,F206,G206)-MIN(E206,F206,G206)))),IF(MAX(E206,F206,G206)=G206,(240+(60*(E206-F206)/(MAX(E206,F206,G206)-MIN(E206,F206,G206)))),0)))</f>
        <v>27.652173913043477</v>
      </c>
      <c r="I206" s="199">
        <f>ROUND((MAX(E206/255, F206/255, G206/255) - MIN(E206/255, F206/255, G206/255))/MAX(E206/255, F206/255, G206/255),3)*100</f>
        <v>55.000000000000007</v>
      </c>
      <c r="J206" s="1376">
        <f>ROUND(MAX(E206/255, F206/255, G206/255),3)*100</f>
        <v>82</v>
      </c>
      <c r="K206" s="1531" t="str">
        <f>IF(AND((H206&gt;23),(H206&lt;=(203))),"Warm","Cool")&amp;" "&amp;IF(IF(AND((H206&gt;23),(H206&lt;=(203))),"Warm","Cool")="Cool",IF((J206-I206)&gt;47.15,"여름","겨울"),IF((J206-I206)&gt;43.15,"봄","가을"))&amp;" "&amp;IF(IF(AND((H206&gt;23),(H206&lt;=(203))),"Warm","Cool")="Cool",IF(IF(IF(AND((H206&gt;23),(H206&lt;=(203))),"Warm","Cool")="Cool",IF((J206-I206)&gt;47.15,"여름","겨울"),IF((J206-I206)&gt;43.15,"봄","가을"))="여름",IF((J206-I206)&gt;60.8,"Light","Mute"),IF((J206-I206)&gt;23.58,"Bright","Deep")),IF(IF(IF(AND((H206&gt;23),(H206&lt;=(203))),"Warm","Cool")="Cool",IF((J206-I206)&gt;47.15,"여름","겨울"),IF((J206-I206)&gt;43.15,"봄","가을"))="봄",IF(I206&gt;23.8,"Bright","Light"),IF(I206&gt;54.65,"Deep","Mute")))</f>
        <v>Warm 가을 Deep</v>
      </c>
      <c r="L206" s="461">
        <f>J206-I206</f>
        <v>26.999999999999993</v>
      </c>
      <c r="N206" s="6">
        <f>E206-F206</f>
        <v>62</v>
      </c>
      <c r="O206" s="1172">
        <f>F206/E206</f>
        <v>0.70334928229665072</v>
      </c>
      <c r="P206" s="6">
        <f>E206-G206</f>
        <v>115</v>
      </c>
      <c r="Q206" s="1172">
        <f>G206/E206</f>
        <v>0.44976076555023925</v>
      </c>
      <c r="AA206" s="368">
        <v>27.46987951807229</v>
      </c>
      <c r="AB206" s="368">
        <v>33.200000000000003</v>
      </c>
      <c r="AC206" s="368">
        <v>98</v>
      </c>
      <c r="AD206" s="368" t="str">
        <f t="shared" si="7"/>
        <v>Warm 봄 Bright</v>
      </c>
      <c r="AF206" s="329">
        <v>26</v>
      </c>
      <c r="AG206" s="329">
        <v>29.9</v>
      </c>
      <c r="AH206" s="329">
        <v>78.8</v>
      </c>
      <c r="AI206" s="329" t="str">
        <f t="shared" si="6"/>
        <v>Warm 봄 Mute</v>
      </c>
      <c r="AJ206" s="6" t="s">
        <v>369</v>
      </c>
    </row>
    <row r="207" spans="2:36" x14ac:dyDescent="0.4">
      <c r="B207" s="99" t="s">
        <v>255</v>
      </c>
      <c r="C207" s="99">
        <v>3.5</v>
      </c>
      <c r="D207" s="99">
        <v>8.5</v>
      </c>
      <c r="E207" s="336">
        <v>242</v>
      </c>
      <c r="F207" s="336">
        <v>207</v>
      </c>
      <c r="G207" s="336">
        <v>177</v>
      </c>
      <c r="H207" s="337">
        <f>IF(MAX(E207,F207,G207)=E207,60*(F207-G207)/(MAX(E207,F207,G207)-MIN(E207,F207,G207)),IF(MAX(E207,F207,G207)=F207,(120+(60*(G207-E207)/(MAX(E207,F207,G207)-MIN(E207,F207,G207)))),IF(MAX(E207,F207,G207)=G207,(240+(60*(E207-F207)/(MAX(E207,F207,G207)-MIN(E207,F207,G207)))),0)))</f>
        <v>27.692307692307693</v>
      </c>
      <c r="I207" s="337">
        <f>ROUND((MAX(E207/255, F207/255, G207/255) - MIN(E207/255, F207/255, G207/255))/MAX(E207/255, F207/255, G207/255),3)*100</f>
        <v>26.900000000000002</v>
      </c>
      <c r="J207" s="1377">
        <f>ROUND(MAX(E207/255, F207/255, G207/255),3)*100</f>
        <v>94.899999999999991</v>
      </c>
      <c r="K207" s="1532" t="str">
        <f>IF(AND((H207&gt;23),(H207&lt;=(203))),"Warm","Cool")&amp;" "&amp;IF(IF(AND((H207&gt;23),(H207&lt;=(203))),"Warm","Cool")="Cool",IF((J207-I207)&gt;47.15,"여름","겨울"),IF((J207-I207)&gt;43.15,"봄","가을"))&amp;" "&amp;IF(IF(AND((H207&gt;23),(H207&lt;=(203))),"Warm","Cool")="Cool",IF(IF(IF(AND((H207&gt;23),(H207&lt;=(203))),"Warm","Cool")="Cool",IF((J207-I207)&gt;47.15,"여름","겨울"),IF((J207-I207)&gt;43.15,"봄","가을"))="여름",IF((J207-I207)&gt;60.8,"Light","Mute"),IF((J207-I207)&gt;23.58,"Bright","Deep")),IF(IF(IF(AND((H207&gt;23),(H207&lt;=(203))),"Warm","Cool")="Cool",IF((J207-I207)&gt;47.15,"여름","겨울"),IF((J207-I207)&gt;43.15,"봄","가을"))="봄",IF(I207&gt;23.8,"Bright","Light"),IF(I207&gt;54.65,"Deep","Mute")))</f>
        <v>Warm 봄 Bright</v>
      </c>
      <c r="L207" s="461">
        <f>J207-I207</f>
        <v>67.999999999999986</v>
      </c>
      <c r="N207" s="6">
        <f>E207-F207</f>
        <v>35</v>
      </c>
      <c r="O207" s="1172">
        <f>F207/E207</f>
        <v>0.85537190082644632</v>
      </c>
      <c r="P207" s="6">
        <f>E207-G207</f>
        <v>65</v>
      </c>
      <c r="Q207" s="1172">
        <f>G207/E207</f>
        <v>0.73140495867768596</v>
      </c>
      <c r="AA207" s="368">
        <v>27.46987951807229</v>
      </c>
      <c r="AB207" s="368">
        <v>33.200000000000003</v>
      </c>
      <c r="AC207" s="368">
        <v>98</v>
      </c>
      <c r="AD207" s="368" t="str">
        <f t="shared" si="7"/>
        <v>Warm 봄 Bright</v>
      </c>
      <c r="AF207" s="224">
        <v>25.714285714285715</v>
      </c>
      <c r="AG207" s="224">
        <v>17.2</v>
      </c>
      <c r="AH207" s="224">
        <v>79.600000000000009</v>
      </c>
      <c r="AI207" s="224" t="str">
        <f t="shared" si="6"/>
        <v>Warm 봄 Mute</v>
      </c>
      <c r="AJ207" s="6" t="s">
        <v>369</v>
      </c>
    </row>
    <row r="208" spans="2:36" x14ac:dyDescent="0.4">
      <c r="B208" s="99" t="s">
        <v>255</v>
      </c>
      <c r="C208" s="99">
        <v>8.5</v>
      </c>
      <c r="D208" s="99">
        <v>3.5</v>
      </c>
      <c r="E208" s="336">
        <v>242</v>
      </c>
      <c r="F208" s="336">
        <v>207</v>
      </c>
      <c r="G208" s="336">
        <v>177</v>
      </c>
      <c r="H208" s="337">
        <f>IF(MAX(E208,F208,G208)=E208,60*(F208-G208)/(MAX(E208,F208,G208)-MIN(E208,F208,G208)),IF(MAX(E208,F208,G208)=F208,(120+(60*(G208-E208)/(MAX(E208,F208,G208)-MIN(E208,F208,G208)))),IF(MAX(E208,F208,G208)=G208,(240+(60*(E208-F208)/(MAX(E208,F208,G208)-MIN(E208,F208,G208)))),0)))</f>
        <v>27.692307692307693</v>
      </c>
      <c r="I208" s="337">
        <f>ROUND((MAX(E208/255, F208/255, G208/255) - MIN(E208/255, F208/255, G208/255))/MAX(E208/255, F208/255, G208/255),3)*100</f>
        <v>26.900000000000002</v>
      </c>
      <c r="J208" s="1377">
        <f>ROUND(MAX(E208/255, F208/255, G208/255),3)*100</f>
        <v>94.899999999999991</v>
      </c>
      <c r="K208" s="1532" t="str">
        <f>IF(AND((H208&gt;23),(H208&lt;=(203))),"Warm","Cool")&amp;" "&amp;IF(IF(AND((H208&gt;23),(H208&lt;=(203))),"Warm","Cool")="Cool",IF((J208-I208)&gt;47.15,"여름","겨울"),IF((J208-I208)&gt;43.15,"봄","가을"))&amp;" "&amp;IF(IF(AND((H208&gt;23),(H208&lt;=(203))),"Warm","Cool")="Cool",IF(IF(IF(AND((H208&gt;23),(H208&lt;=(203))),"Warm","Cool")="Cool",IF((J208-I208)&gt;47.15,"여름","겨울"),IF((J208-I208)&gt;43.15,"봄","가을"))="여름",IF((J208-I208)&gt;60.8,"Light","Mute"),IF((J208-I208)&gt;23.58,"Bright","Deep")),IF(IF(IF(AND((H208&gt;23),(H208&lt;=(203))),"Warm","Cool")="Cool",IF((J208-I208)&gt;47.15,"여름","겨울"),IF((J208-I208)&gt;43.15,"봄","가을"))="봄",IF(I208&gt;23.8,"Bright","Light"),IF(I208&gt;54.65,"Deep","Mute")))</f>
        <v>Warm 봄 Bright</v>
      </c>
      <c r="L208" s="461">
        <f>J208-I208</f>
        <v>67.999999999999986</v>
      </c>
      <c r="N208" s="6">
        <f>E208-F208</f>
        <v>35</v>
      </c>
      <c r="O208" s="1172">
        <f>F208/E208</f>
        <v>0.85537190082644632</v>
      </c>
      <c r="P208" s="6">
        <f>E208-G208</f>
        <v>65</v>
      </c>
      <c r="Q208" s="1172">
        <f>G208/E208</f>
        <v>0.73140495867768596</v>
      </c>
      <c r="AA208" s="147">
        <v>27</v>
      </c>
      <c r="AB208" s="147">
        <v>8</v>
      </c>
      <c r="AC208" s="147">
        <v>98</v>
      </c>
      <c r="AD208" s="147" t="str">
        <f t="shared" si="7"/>
        <v>Warm 봄 Light</v>
      </c>
      <c r="AF208" s="224">
        <v>25.714285714285715</v>
      </c>
      <c r="AG208" s="224">
        <v>17.2</v>
      </c>
      <c r="AH208" s="224">
        <v>79.600000000000009</v>
      </c>
      <c r="AI208" s="224" t="str">
        <f t="shared" si="6"/>
        <v>Warm 봄 Mute</v>
      </c>
      <c r="AJ208" s="6" t="s">
        <v>369</v>
      </c>
    </row>
    <row r="209" spans="2:36" x14ac:dyDescent="0.4">
      <c r="B209" s="99" t="s">
        <v>255</v>
      </c>
      <c r="C209" s="99">
        <v>5</v>
      </c>
      <c r="D209" s="99">
        <v>8.5</v>
      </c>
      <c r="E209" s="385">
        <v>253</v>
      </c>
      <c r="F209" s="385">
        <v>204</v>
      </c>
      <c r="G209" s="385">
        <v>162</v>
      </c>
      <c r="H209" s="354">
        <f>IF(MAX(E209,F209,G209)=E209,60*(F209-G209)/(MAX(E209,F209,G209)-MIN(E209,F209,G209)),IF(MAX(E209,F209,G209)=F209,(120+(60*(G209-E209)/(MAX(E209,F209,G209)-MIN(E209,F209,G209)))),IF(MAX(E209,F209,G209)=G209,(240+(60*(E209-F209)/(MAX(E209,F209,G209)-MIN(E209,F209,G209)))),0)))</f>
        <v>27.692307692307693</v>
      </c>
      <c r="I209" s="354">
        <f>ROUND((MAX(E209/255, F209/255, G209/255) - MIN(E209/255, F209/255, G209/255))/MAX(E209/255, F209/255, G209/255),3)*100</f>
        <v>36</v>
      </c>
      <c r="J209" s="1378">
        <f>ROUND(MAX(E209/255, F209/255, G209/255),3)*100</f>
        <v>99.2</v>
      </c>
      <c r="K209" s="1533" t="str">
        <f>IF(AND((H209&gt;23),(H209&lt;=(203))),"Warm","Cool")&amp;" "&amp;IF(IF(AND((H209&gt;23),(H209&lt;=(203))),"Warm","Cool")="Cool",IF((J209-I209)&gt;47.15,"여름","겨울"),IF((J209-I209)&gt;43.15,"봄","가을"))&amp;" "&amp;IF(IF(AND((H209&gt;23),(H209&lt;=(203))),"Warm","Cool")="Cool",IF(IF(IF(AND((H209&gt;23),(H209&lt;=(203))),"Warm","Cool")="Cool",IF((J209-I209)&gt;47.15,"여름","겨울"),IF((J209-I209)&gt;43.15,"봄","가을"))="여름",IF((J209-I209)&gt;60.8,"Light","Mute"),IF((J209-I209)&gt;23.58,"Bright","Deep")),IF(IF(IF(AND((H209&gt;23),(H209&lt;=(203))),"Warm","Cool")="Cool",IF((J209-I209)&gt;47.15,"여름","겨울"),IF((J209-I209)&gt;43.15,"봄","가을"))="봄",IF(I209&gt;23.8,"Bright","Light"),IF(I209&gt;54.65,"Deep","Mute")))</f>
        <v>Warm 봄 Bright</v>
      </c>
      <c r="L209" s="461">
        <f>J209-I209</f>
        <v>63.2</v>
      </c>
      <c r="N209" s="6">
        <f>E209-F209</f>
        <v>49</v>
      </c>
      <c r="O209" s="1172">
        <f>F209/E209</f>
        <v>0.80632411067193677</v>
      </c>
      <c r="P209" s="6">
        <f>E209-G209</f>
        <v>91</v>
      </c>
      <c r="Q209" s="1172">
        <f>G209/E209</f>
        <v>0.64031620553359681</v>
      </c>
      <c r="AA209" s="147">
        <v>27</v>
      </c>
      <c r="AB209" s="147">
        <v>8</v>
      </c>
      <c r="AC209" s="147">
        <v>98</v>
      </c>
      <c r="AD209" s="147" t="str">
        <f t="shared" si="7"/>
        <v>Warm 봄 Light</v>
      </c>
      <c r="AF209" s="264">
        <v>25.90909090909091</v>
      </c>
      <c r="AG209" s="264">
        <v>21.3</v>
      </c>
      <c r="AH209" s="264">
        <v>81.2</v>
      </c>
      <c r="AI209" s="264" t="str">
        <f t="shared" si="6"/>
        <v>Warm 봄 Mute</v>
      </c>
      <c r="AJ209" s="6" t="s">
        <v>369</v>
      </c>
    </row>
    <row r="210" spans="2:36" x14ac:dyDescent="0.4">
      <c r="B210" s="99" t="s">
        <v>255</v>
      </c>
      <c r="C210" s="99">
        <v>8.5</v>
      </c>
      <c r="D210" s="99">
        <v>5</v>
      </c>
      <c r="E210" s="385">
        <v>253</v>
      </c>
      <c r="F210" s="385">
        <v>204</v>
      </c>
      <c r="G210" s="385">
        <v>162</v>
      </c>
      <c r="H210" s="354">
        <f>IF(MAX(E210,F210,G210)=E210,60*(F210-G210)/(MAX(E210,F210,G210)-MIN(E210,F210,G210)),IF(MAX(E210,F210,G210)=F210,(120+(60*(G210-E210)/(MAX(E210,F210,G210)-MIN(E210,F210,G210)))),IF(MAX(E210,F210,G210)=G210,(240+(60*(E210-F210)/(MAX(E210,F210,G210)-MIN(E210,F210,G210)))),0)))</f>
        <v>27.692307692307693</v>
      </c>
      <c r="I210" s="354">
        <f>ROUND((MAX(E210/255, F210/255, G210/255) - MIN(E210/255, F210/255, G210/255))/MAX(E210/255, F210/255, G210/255),3)*100</f>
        <v>36</v>
      </c>
      <c r="J210" s="1378">
        <f>ROUND(MAX(E210/255, F210/255, G210/255),3)*100</f>
        <v>99.2</v>
      </c>
      <c r="K210" s="1533" t="str">
        <f>IF(AND((H210&gt;23),(H210&lt;=(203))),"Warm","Cool")&amp;" "&amp;IF(IF(AND((H210&gt;23),(H210&lt;=(203))),"Warm","Cool")="Cool",IF((J210-I210)&gt;47.15,"여름","겨울"),IF((J210-I210)&gt;43.15,"봄","가을"))&amp;" "&amp;IF(IF(AND((H210&gt;23),(H210&lt;=(203))),"Warm","Cool")="Cool",IF(IF(IF(AND((H210&gt;23),(H210&lt;=(203))),"Warm","Cool")="Cool",IF((J210-I210)&gt;47.15,"여름","겨울"),IF((J210-I210)&gt;43.15,"봄","가을"))="여름",IF((J210-I210)&gt;60.8,"Light","Mute"),IF((J210-I210)&gt;23.58,"Bright","Deep")),IF(IF(IF(AND((H210&gt;23),(H210&lt;=(203))),"Warm","Cool")="Cool",IF((J210-I210)&gt;47.15,"여름","겨울"),IF((J210-I210)&gt;43.15,"봄","가을"))="봄",IF(I210&gt;23.8,"Bright","Light"),IF(I210&gt;54.65,"Deep","Mute")))</f>
        <v>Warm 봄 Bright</v>
      </c>
      <c r="L210" s="461">
        <f>J210-I210</f>
        <v>63.2</v>
      </c>
      <c r="N210" s="6">
        <f>E210-F210</f>
        <v>49</v>
      </c>
      <c r="O210" s="1172">
        <f>F210/E210</f>
        <v>0.80632411067193677</v>
      </c>
      <c r="P210" s="6">
        <f>E210-G210</f>
        <v>91</v>
      </c>
      <c r="Q210" s="1172">
        <f>G210/E210</f>
        <v>0.64031620553359681</v>
      </c>
      <c r="AA210" s="254">
        <v>28.524590163934427</v>
      </c>
      <c r="AB210" s="254">
        <v>48.6</v>
      </c>
      <c r="AC210" s="254">
        <v>98.4</v>
      </c>
      <c r="AD210" s="254" t="str">
        <f t="shared" si="7"/>
        <v>Warm 봄 Bright</v>
      </c>
      <c r="AF210" s="264">
        <v>25.90909090909091</v>
      </c>
      <c r="AG210" s="264">
        <v>21.3</v>
      </c>
      <c r="AH210" s="264">
        <v>81.2</v>
      </c>
      <c r="AI210" s="264" t="str">
        <f t="shared" si="6"/>
        <v>Warm 봄 Mute</v>
      </c>
      <c r="AJ210" s="6" t="s">
        <v>369</v>
      </c>
    </row>
    <row r="211" spans="2:36" x14ac:dyDescent="0.4">
      <c r="B211" s="99" t="s">
        <v>255</v>
      </c>
      <c r="C211" s="99">
        <v>6</v>
      </c>
      <c r="D211" s="99">
        <v>8</v>
      </c>
      <c r="E211" s="406">
        <v>245</v>
      </c>
      <c r="F211" s="406">
        <v>189</v>
      </c>
      <c r="G211" s="406">
        <v>141</v>
      </c>
      <c r="H211" s="306">
        <f>IF(MAX(E211,F211,G211)=E211,60*(F211-G211)/(MAX(E211,F211,G211)-MIN(E211,F211,G211)),IF(MAX(E211,F211,G211)=F211,(120+(60*(G211-E211)/(MAX(E211,F211,G211)-MIN(E211,F211,G211)))),IF(MAX(E211,F211,G211)=G211,(240+(60*(E211-F211)/(MAX(E211,F211,G211)-MIN(E211,F211,G211)))),0)))</f>
        <v>27.692307692307693</v>
      </c>
      <c r="I211" s="306">
        <f>ROUND((MAX(E211/255, F211/255, G211/255) - MIN(E211/255, F211/255, G211/255))/MAX(E211/255, F211/255, G211/255),3)*100</f>
        <v>42.4</v>
      </c>
      <c r="J211" s="1379">
        <f>ROUND(MAX(E211/255, F211/255, G211/255),3)*100</f>
        <v>96.1</v>
      </c>
      <c r="K211" s="1534" t="str">
        <f>IF(AND((H211&gt;23),(H211&lt;=(203))),"Warm","Cool")&amp;" "&amp;IF(IF(AND((H211&gt;23),(H211&lt;=(203))),"Warm","Cool")="Cool",IF((J211-I211)&gt;47.15,"여름","겨울"),IF((J211-I211)&gt;43.15,"봄","가을"))&amp;" "&amp;IF(IF(AND((H211&gt;23),(H211&lt;=(203))),"Warm","Cool")="Cool",IF(IF(IF(AND((H211&gt;23),(H211&lt;=(203))),"Warm","Cool")="Cool",IF((J211-I211)&gt;47.15,"여름","겨울"),IF((J211-I211)&gt;43.15,"봄","가을"))="여름",IF((J211-I211)&gt;60.8,"Light","Mute"),IF((J211-I211)&gt;23.58,"Bright","Deep")),IF(IF(IF(AND((H211&gt;23),(H211&lt;=(203))),"Warm","Cool")="Cool",IF((J211-I211)&gt;47.15,"여름","겨울"),IF((J211-I211)&gt;43.15,"봄","가을"))="봄",IF(I211&gt;23.8,"Bright","Light"),IF(I211&gt;54.65,"Deep","Mute")))</f>
        <v>Warm 봄 Bright</v>
      </c>
      <c r="L211" s="461">
        <f>J211-I211</f>
        <v>53.699999999999996</v>
      </c>
      <c r="N211" s="6">
        <f>E211-F211</f>
        <v>56</v>
      </c>
      <c r="O211" s="1172">
        <f>F211/E211</f>
        <v>0.77142857142857146</v>
      </c>
      <c r="P211" s="6">
        <f>E211-G211</f>
        <v>104</v>
      </c>
      <c r="Q211" s="1172">
        <f>G211/E211</f>
        <v>0.57551020408163267</v>
      </c>
      <c r="AA211" s="254">
        <v>28.524590163934427</v>
      </c>
      <c r="AB211" s="254">
        <v>48.6</v>
      </c>
      <c r="AC211" s="254">
        <v>98.4</v>
      </c>
      <c r="AD211" s="254" t="str">
        <f t="shared" si="7"/>
        <v>Warm 봄 Bright</v>
      </c>
      <c r="AF211" s="183">
        <v>25.384615384615383</v>
      </c>
      <c r="AG211" s="183">
        <v>12.3</v>
      </c>
      <c r="AH211" s="183">
        <v>83.1</v>
      </c>
      <c r="AI211" s="183" t="str">
        <f t="shared" si="6"/>
        <v>Warm 봄 Mute</v>
      </c>
      <c r="AJ211" s="6" t="s">
        <v>369</v>
      </c>
    </row>
    <row r="212" spans="2:36" x14ac:dyDescent="0.4">
      <c r="B212" s="99" t="s">
        <v>255</v>
      </c>
      <c r="C212" s="99">
        <v>8</v>
      </c>
      <c r="D212" s="99">
        <v>6</v>
      </c>
      <c r="E212" s="406">
        <v>245</v>
      </c>
      <c r="F212" s="406">
        <v>189</v>
      </c>
      <c r="G212" s="406">
        <v>141</v>
      </c>
      <c r="H212" s="306">
        <f>IF(MAX(E212,F212,G212)=E212,60*(F212-G212)/(MAX(E212,F212,G212)-MIN(E212,F212,G212)),IF(MAX(E212,F212,G212)=F212,(120+(60*(G212-E212)/(MAX(E212,F212,G212)-MIN(E212,F212,G212)))),IF(MAX(E212,F212,G212)=G212,(240+(60*(E212-F212)/(MAX(E212,F212,G212)-MIN(E212,F212,G212)))),0)))</f>
        <v>27.692307692307693</v>
      </c>
      <c r="I212" s="306">
        <f>ROUND((MAX(E212/255, F212/255, G212/255) - MIN(E212/255, F212/255, G212/255))/MAX(E212/255, F212/255, G212/255),3)*100</f>
        <v>42.4</v>
      </c>
      <c r="J212" s="1379">
        <f>ROUND(MAX(E212/255, F212/255, G212/255),3)*100</f>
        <v>96.1</v>
      </c>
      <c r="K212" s="1534" t="str">
        <f>IF(AND((H212&gt;23),(H212&lt;=(203))),"Warm","Cool")&amp;" "&amp;IF(IF(AND((H212&gt;23),(H212&lt;=(203))),"Warm","Cool")="Cool",IF((J212-I212)&gt;47.15,"여름","겨울"),IF((J212-I212)&gt;43.15,"봄","가을"))&amp;" "&amp;IF(IF(AND((H212&gt;23),(H212&lt;=(203))),"Warm","Cool")="Cool",IF(IF(IF(AND((H212&gt;23),(H212&lt;=(203))),"Warm","Cool")="Cool",IF((J212-I212)&gt;47.15,"여름","겨울"),IF((J212-I212)&gt;43.15,"봄","가을"))="여름",IF((J212-I212)&gt;60.8,"Light","Mute"),IF((J212-I212)&gt;23.58,"Bright","Deep")),IF(IF(IF(AND((H212&gt;23),(H212&lt;=(203))),"Warm","Cool")="Cool",IF((J212-I212)&gt;47.15,"여름","겨울"),IF((J212-I212)&gt;43.15,"봄","가을"))="봄",IF(I212&gt;23.8,"Bright","Light"),IF(I212&gt;54.65,"Deep","Mute")))</f>
        <v>Warm 봄 Bright</v>
      </c>
      <c r="L212" s="461">
        <f>J212-I212</f>
        <v>53.699999999999996</v>
      </c>
      <c r="N212" s="6">
        <f>E212-F212</f>
        <v>56</v>
      </c>
      <c r="O212" s="1172">
        <f>F212/E212</f>
        <v>0.77142857142857146</v>
      </c>
      <c r="P212" s="6">
        <f>E212-G212</f>
        <v>104</v>
      </c>
      <c r="Q212" s="1172">
        <f>G212/E212</f>
        <v>0.57551020408163267</v>
      </c>
      <c r="AA212" s="354">
        <v>27.692307692307693</v>
      </c>
      <c r="AB212" s="354">
        <v>36</v>
      </c>
      <c r="AC212" s="354">
        <v>99.2</v>
      </c>
      <c r="AD212" s="354" t="str">
        <f t="shared" si="7"/>
        <v>Warm 봄 Bright</v>
      </c>
      <c r="AF212" s="183">
        <v>25.384615384615383</v>
      </c>
      <c r="AG212" s="183">
        <v>12.3</v>
      </c>
      <c r="AH212" s="183">
        <v>83.1</v>
      </c>
      <c r="AI212" s="183" t="str">
        <f t="shared" si="6"/>
        <v>Warm 봄 Mute</v>
      </c>
      <c r="AJ212" s="6" t="s">
        <v>369</v>
      </c>
    </row>
    <row r="213" spans="2:36" x14ac:dyDescent="0.4">
      <c r="B213" s="99" t="s">
        <v>255</v>
      </c>
      <c r="C213" s="99">
        <v>7</v>
      </c>
      <c r="D213" s="99">
        <v>7</v>
      </c>
      <c r="E213" s="422">
        <v>223</v>
      </c>
      <c r="F213" s="422">
        <v>160</v>
      </c>
      <c r="G213" s="422">
        <v>106</v>
      </c>
      <c r="H213" s="215">
        <f>IF(MAX(E213,F213,G213)=E213,60*(F213-G213)/(MAX(E213,F213,G213)-MIN(E213,F213,G213)),IF(MAX(E213,F213,G213)=F213,(120+(60*(G213-E213)/(MAX(E213,F213,G213)-MIN(E213,F213,G213)))),IF(MAX(E213,F213,G213)=G213,(240+(60*(E213-F213)/(MAX(E213,F213,G213)-MIN(E213,F213,G213)))),0)))</f>
        <v>27.692307692307693</v>
      </c>
      <c r="I213" s="215">
        <f>ROUND((MAX(E213/255, F213/255, G213/255) - MIN(E213/255, F213/255, G213/255))/MAX(E213/255, F213/255, G213/255),3)*100</f>
        <v>52.5</v>
      </c>
      <c r="J213" s="1380">
        <f>ROUND(MAX(E213/255, F213/255, G213/255),3)*100</f>
        <v>87.5</v>
      </c>
      <c r="K213" s="1535" t="str">
        <f>IF(AND((H213&gt;23),(H213&lt;=(203))),"Warm","Cool")&amp;" "&amp;IF(IF(AND((H213&gt;23),(H213&lt;=(203))),"Warm","Cool")="Cool",IF((J213-I213)&gt;47.15,"여름","겨울"),IF((J213-I213)&gt;43.15,"봄","가을"))&amp;" "&amp;IF(IF(AND((H213&gt;23),(H213&lt;=(203))),"Warm","Cool")="Cool",IF(IF(IF(AND((H213&gt;23),(H213&lt;=(203))),"Warm","Cool")="Cool",IF((J213-I213)&gt;47.15,"여름","겨울"),IF((J213-I213)&gt;43.15,"봄","가을"))="여름",IF((J213-I213)&gt;60.8,"Light","Mute"),IF((J213-I213)&gt;23.58,"Bright","Deep")),IF(IF(IF(AND((H213&gt;23),(H213&lt;=(203))),"Warm","Cool")="Cool",IF((J213-I213)&gt;47.15,"여름","겨울"),IF((J213-I213)&gt;43.15,"봄","가을"))="봄",IF(I213&gt;23.8,"Bright","Light"),IF(I213&gt;54.65,"Deep","Mute")))</f>
        <v>Warm 가을 Mute</v>
      </c>
      <c r="L213" s="461">
        <f>J213-I213</f>
        <v>35</v>
      </c>
      <c r="N213" s="6">
        <f>E213-F213</f>
        <v>63</v>
      </c>
      <c r="O213" s="1172">
        <f>F213/E213</f>
        <v>0.71748878923766812</v>
      </c>
      <c r="P213" s="6">
        <f>E213-G213</f>
        <v>117</v>
      </c>
      <c r="Q213" s="1172">
        <f>G213/E213</f>
        <v>0.47533632286995514</v>
      </c>
      <c r="AA213" s="354">
        <v>27.692307692307693</v>
      </c>
      <c r="AB213" s="354">
        <v>36</v>
      </c>
      <c r="AC213" s="354">
        <v>99.2</v>
      </c>
      <c r="AD213" s="354" t="str">
        <f t="shared" si="7"/>
        <v>Warm 봄 Bright</v>
      </c>
      <c r="AF213" s="228">
        <v>25.714285714285715</v>
      </c>
      <c r="AG213" s="228">
        <v>16.2</v>
      </c>
      <c r="AH213" s="228">
        <v>84.7</v>
      </c>
      <c r="AI213" s="228" t="str">
        <f t="shared" si="6"/>
        <v>Warm 봄 Mute</v>
      </c>
      <c r="AJ213" s="6" t="s">
        <v>369</v>
      </c>
    </row>
    <row r="214" spans="2:36" x14ac:dyDescent="0.4">
      <c r="B214" s="99" t="s">
        <v>255</v>
      </c>
      <c r="C214" s="99">
        <v>6.5</v>
      </c>
      <c r="D214" s="99">
        <v>5</v>
      </c>
      <c r="E214" s="409">
        <v>165</v>
      </c>
      <c r="F214" s="409">
        <v>109</v>
      </c>
      <c r="G214" s="409">
        <v>61</v>
      </c>
      <c r="H214" s="136">
        <f>IF(MAX(E214,F214,G214)=E214,60*(F214-G214)/(MAX(E214,F214,G214)-MIN(E214,F214,G214)),IF(MAX(E214,F214,G214)=F214,(120+(60*(G214-E214)/(MAX(E214,F214,G214)-MIN(E214,F214,G214)))),IF(MAX(E214,F214,G214)=G214,(240+(60*(E214-F214)/(MAX(E214,F214,G214)-MIN(E214,F214,G214)))),0)))</f>
        <v>27.692307692307693</v>
      </c>
      <c r="I214" s="136">
        <f>ROUND((MAX(E214/255, F214/255, G214/255) - MIN(E214/255, F214/255, G214/255))/MAX(E214/255, F214/255, G214/255),3)*100</f>
        <v>63</v>
      </c>
      <c r="J214" s="1381">
        <f>ROUND(MAX(E214/255, F214/255, G214/255),3)*100</f>
        <v>64.7</v>
      </c>
      <c r="K214" s="1536" t="str">
        <f>IF(AND((H214&gt;23),(H214&lt;=(203))),"Warm","Cool")&amp;" "&amp;IF(IF(AND((H214&gt;23),(H214&lt;=(203))),"Warm","Cool")="Cool",IF((J214-I214)&gt;47.15,"여름","겨울"),IF((J214-I214)&gt;43.15,"봄","가을"))&amp;" "&amp;IF(IF(AND((H214&gt;23),(H214&lt;=(203))),"Warm","Cool")="Cool",IF(IF(IF(AND((H214&gt;23),(H214&lt;=(203))),"Warm","Cool")="Cool",IF((J214-I214)&gt;47.15,"여름","겨울"),IF((J214-I214)&gt;43.15,"봄","가을"))="여름",IF((J214-I214)&gt;60.8,"Light","Mute"),IF((J214-I214)&gt;23.58,"Bright","Deep")),IF(IF(IF(AND((H214&gt;23),(H214&lt;=(203))),"Warm","Cool")="Cool",IF((J214-I214)&gt;47.15,"여름","겨울"),IF((J214-I214)&gt;43.15,"봄","가을"))="봄",IF(I214&gt;23.8,"Bright","Light"),IF(I214&gt;54.65,"Deep","Mute")))</f>
        <v>Warm 가을 Deep</v>
      </c>
      <c r="L214" s="461">
        <f>J214-I214</f>
        <v>1.7000000000000028</v>
      </c>
      <c r="N214" s="6">
        <f>E214-F214</f>
        <v>56</v>
      </c>
      <c r="O214" s="1172">
        <f>F214/E214</f>
        <v>0.66060606060606064</v>
      </c>
      <c r="P214" s="6">
        <f>E214-G214</f>
        <v>104</v>
      </c>
      <c r="Q214" s="1172">
        <f>G214/E214</f>
        <v>0.36969696969696969</v>
      </c>
      <c r="AA214" s="308">
        <v>26.896551724137932</v>
      </c>
      <c r="AB214" s="308">
        <v>22.900000000000002</v>
      </c>
      <c r="AC214" s="308">
        <v>99.2</v>
      </c>
      <c r="AD214" s="308" t="str">
        <f t="shared" si="7"/>
        <v>Warm 봄 Light</v>
      </c>
      <c r="AF214" s="228">
        <v>25.714285714285715</v>
      </c>
      <c r="AG214" s="228">
        <v>16.2</v>
      </c>
      <c r="AH214" s="228">
        <v>84.7</v>
      </c>
      <c r="AI214" s="228" t="str">
        <f t="shared" si="6"/>
        <v>Warm 봄 Mute</v>
      </c>
      <c r="AJ214" s="6" t="s">
        <v>369</v>
      </c>
    </row>
    <row r="215" spans="2:36" x14ac:dyDescent="0.4">
      <c r="B215" s="99" t="s">
        <v>255</v>
      </c>
      <c r="C215" s="99">
        <v>7</v>
      </c>
      <c r="D215" s="99">
        <v>4.5</v>
      </c>
      <c r="E215" s="417">
        <v>153</v>
      </c>
      <c r="F215" s="417">
        <v>95</v>
      </c>
      <c r="G215" s="417">
        <v>45</v>
      </c>
      <c r="H215" s="108">
        <f>IF(MAX(E215,F215,G215)=E215,60*(F215-G215)/(MAX(E215,F215,G215)-MIN(E215,F215,G215)),IF(MAX(E215,F215,G215)=F215,(120+(60*(G215-E215)/(MAX(E215,F215,G215)-MIN(E215,F215,G215)))),IF(MAX(E215,F215,G215)=G215,(240+(60*(E215-F215)/(MAX(E215,F215,G215)-MIN(E215,F215,G215)))),0)))</f>
        <v>27.777777777777779</v>
      </c>
      <c r="I215" s="108">
        <f>ROUND((MAX(E215/255, F215/255, G215/255) - MIN(E215/255, F215/255, G215/255))/MAX(E215/255, F215/255, G215/255),3)*100</f>
        <v>70.599999999999994</v>
      </c>
      <c r="J215" s="1382">
        <f>ROUND(MAX(E215/255, F215/255, G215/255),3)*100</f>
        <v>60</v>
      </c>
      <c r="K215" s="1537" t="str">
        <f>IF(AND((H215&gt;23),(H215&lt;=(203))),"Warm","Cool")&amp;" "&amp;IF(IF(AND((H215&gt;23),(H215&lt;=(203))),"Warm","Cool")="Cool",IF((J215-I215)&gt;47.15,"여름","겨울"),IF((J215-I215)&gt;43.15,"봄","가을"))&amp;" "&amp;IF(IF(AND((H215&gt;23),(H215&lt;=(203))),"Warm","Cool")="Cool",IF(IF(IF(AND((H215&gt;23),(H215&lt;=(203))),"Warm","Cool")="Cool",IF((J215-I215)&gt;47.15,"여름","겨울"),IF((J215-I215)&gt;43.15,"봄","가을"))="여름",IF((J215-I215)&gt;60.8,"Light","Mute"),IF((J215-I215)&gt;23.58,"Bright","Deep")),IF(IF(IF(AND((H215&gt;23),(H215&lt;=(203))),"Warm","Cool")="Cool",IF((J215-I215)&gt;47.15,"여름","겨울"),IF((J215-I215)&gt;43.15,"봄","가을"))="봄",IF(I215&gt;23.8,"Bright","Light"),IF(I215&gt;54.65,"Deep","Mute")))</f>
        <v>Warm 가을 Deep</v>
      </c>
      <c r="L215" s="461">
        <f>J215-I215</f>
        <v>-10.599999999999994</v>
      </c>
      <c r="N215" s="6">
        <f>E215-F215</f>
        <v>58</v>
      </c>
      <c r="O215" s="1172">
        <f>F215/E215</f>
        <v>0.62091503267973858</v>
      </c>
      <c r="P215" s="6">
        <f>E215-G215</f>
        <v>108</v>
      </c>
      <c r="Q215" s="1172">
        <f>G215/E215</f>
        <v>0.29411764705882354</v>
      </c>
      <c r="AA215" s="308">
        <v>26.896551724137932</v>
      </c>
      <c r="AB215" s="308">
        <v>22.900000000000002</v>
      </c>
      <c r="AC215" s="308">
        <v>99.2</v>
      </c>
      <c r="AD215" s="308" t="str">
        <f t="shared" si="7"/>
        <v>Warm 봄 Light</v>
      </c>
      <c r="AF215" s="267">
        <v>25.90909090909091</v>
      </c>
      <c r="AG215" s="267">
        <v>20</v>
      </c>
      <c r="AH215" s="267">
        <v>86.3</v>
      </c>
      <c r="AI215" s="267" t="str">
        <f t="shared" si="6"/>
        <v>Warm 봄 Mute</v>
      </c>
      <c r="AJ215" s="6" t="s">
        <v>369</v>
      </c>
    </row>
    <row r="216" spans="2:36" x14ac:dyDescent="0.4">
      <c r="B216" s="99" t="s">
        <v>255</v>
      </c>
      <c r="C216" s="99">
        <v>7</v>
      </c>
      <c r="D216" s="99">
        <v>5.5</v>
      </c>
      <c r="E216" s="419">
        <v>181</v>
      </c>
      <c r="F216" s="419">
        <v>121</v>
      </c>
      <c r="G216" s="419">
        <v>69</v>
      </c>
      <c r="H216" s="140">
        <f>IF(MAX(E216,F216,G216)=E216,60*(F216-G216)/(MAX(E216,F216,G216)-MIN(E216,F216,G216)),IF(MAX(E216,F216,G216)=F216,(120+(60*(G216-E216)/(MAX(E216,F216,G216)-MIN(E216,F216,G216)))),IF(MAX(E216,F216,G216)=G216,(240+(60*(E216-F216)/(MAX(E216,F216,G216)-MIN(E216,F216,G216)))),0)))</f>
        <v>27.857142857142858</v>
      </c>
      <c r="I216" s="140">
        <f>ROUND((MAX(E216/255, F216/255, G216/255) - MIN(E216/255, F216/255, G216/255))/MAX(E216/255, F216/255, G216/255),3)*100</f>
        <v>61.9</v>
      </c>
      <c r="J216" s="1383">
        <f>ROUND(MAX(E216/255, F216/255, G216/255),3)*100</f>
        <v>71</v>
      </c>
      <c r="K216" s="1538" t="str">
        <f>IF(AND((H216&gt;23),(H216&lt;=(203))),"Warm","Cool")&amp;" "&amp;IF(IF(AND((H216&gt;23),(H216&lt;=(203))),"Warm","Cool")="Cool",IF((J216-I216)&gt;47.15,"여름","겨울"),IF((J216-I216)&gt;43.15,"봄","가을"))&amp;" "&amp;IF(IF(AND((H216&gt;23),(H216&lt;=(203))),"Warm","Cool")="Cool",IF(IF(IF(AND((H216&gt;23),(H216&lt;=(203))),"Warm","Cool")="Cool",IF((J216-I216)&gt;47.15,"여름","겨울"),IF((J216-I216)&gt;43.15,"봄","가을"))="여름",IF((J216-I216)&gt;60.8,"Light","Mute"),IF((J216-I216)&gt;23.58,"Bright","Deep")),IF(IF(IF(AND((H216&gt;23),(H216&lt;=(203))),"Warm","Cool")="Cool",IF((J216-I216)&gt;47.15,"여름","겨울"),IF((J216-I216)&gt;43.15,"봄","가을"))="봄",IF(I216&gt;23.8,"Bright","Light"),IF(I216&gt;54.65,"Deep","Mute")))</f>
        <v>Warm 가을 Deep</v>
      </c>
      <c r="L216" s="461">
        <f>J216-I216</f>
        <v>9.1000000000000014</v>
      </c>
      <c r="N216" s="6">
        <f>E216-F216</f>
        <v>60</v>
      </c>
      <c r="O216" s="1172">
        <f>F216/E216</f>
        <v>0.66850828729281764</v>
      </c>
      <c r="P216" s="6">
        <f>E216-G216</f>
        <v>112</v>
      </c>
      <c r="Q216" s="1172">
        <f>G216/E216</f>
        <v>0.38121546961325969</v>
      </c>
      <c r="AA216" s="197">
        <v>26.896551724137932</v>
      </c>
      <c r="AB216" s="197">
        <v>11.4</v>
      </c>
      <c r="AC216" s="197">
        <v>99.6</v>
      </c>
      <c r="AD216" s="197" t="str">
        <f t="shared" si="7"/>
        <v>Warm 봄 Light</v>
      </c>
      <c r="AF216" s="267">
        <v>25.90909090909091</v>
      </c>
      <c r="AG216" s="267">
        <v>20</v>
      </c>
      <c r="AH216" s="267">
        <v>86.3</v>
      </c>
      <c r="AI216" s="267" t="str">
        <f t="shared" si="6"/>
        <v>Warm 봄 Mute</v>
      </c>
      <c r="AJ216" s="6" t="s">
        <v>369</v>
      </c>
    </row>
    <row r="217" spans="2:36" x14ac:dyDescent="0.4">
      <c r="B217" s="99" t="s">
        <v>255</v>
      </c>
      <c r="C217" s="99">
        <v>7</v>
      </c>
      <c r="D217" s="99">
        <v>6</v>
      </c>
      <c r="E217" s="420">
        <v>195</v>
      </c>
      <c r="F217" s="420">
        <v>134</v>
      </c>
      <c r="G217" s="420">
        <v>81</v>
      </c>
      <c r="H217" s="167">
        <f>IF(MAX(E217,F217,G217)=E217,60*(F217-G217)/(MAX(E217,F217,G217)-MIN(E217,F217,G217)),IF(MAX(E217,F217,G217)=F217,(120+(60*(G217-E217)/(MAX(E217,F217,G217)-MIN(E217,F217,G217)))),IF(MAX(E217,F217,G217)=G217,(240+(60*(E217-F217)/(MAX(E217,F217,G217)-MIN(E217,F217,G217)))),0)))</f>
        <v>27.894736842105264</v>
      </c>
      <c r="I217" s="167">
        <f>ROUND((MAX(E217/255, F217/255, G217/255) - MIN(E217/255, F217/255, G217/255))/MAX(E217/255, F217/255, G217/255),3)*100</f>
        <v>58.5</v>
      </c>
      <c r="J217" s="1384">
        <f>ROUND(MAX(E217/255, F217/255, G217/255),3)*100</f>
        <v>76.5</v>
      </c>
      <c r="K217" s="1539" t="str">
        <f>IF(AND((H217&gt;23),(H217&lt;=(203))),"Warm","Cool")&amp;" "&amp;IF(IF(AND((H217&gt;23),(H217&lt;=(203))),"Warm","Cool")="Cool",IF((J217-I217)&gt;47.15,"여름","겨울"),IF((J217-I217)&gt;43.15,"봄","가을"))&amp;" "&amp;IF(IF(AND((H217&gt;23),(H217&lt;=(203))),"Warm","Cool")="Cool",IF(IF(IF(AND((H217&gt;23),(H217&lt;=(203))),"Warm","Cool")="Cool",IF((J217-I217)&gt;47.15,"여름","겨울"),IF((J217-I217)&gt;43.15,"봄","가을"))="여름",IF((J217-I217)&gt;60.8,"Light","Mute"),IF((J217-I217)&gt;23.58,"Bright","Deep")),IF(IF(IF(AND((H217&gt;23),(H217&lt;=(203))),"Warm","Cool")="Cool",IF((J217-I217)&gt;47.15,"여름","겨울"),IF((J217-I217)&gt;43.15,"봄","가을"))="봄",IF(I217&gt;23.8,"Bright","Light"),IF(I217&gt;54.65,"Deep","Mute")))</f>
        <v>Warm 가을 Deep</v>
      </c>
      <c r="L217" s="461">
        <f>J217-I217</f>
        <v>18</v>
      </c>
      <c r="N217" s="6">
        <f>E217-F217</f>
        <v>61</v>
      </c>
      <c r="O217" s="1172">
        <f>F217/E217</f>
        <v>0.68717948717948718</v>
      </c>
      <c r="P217" s="6">
        <f>E217-G217</f>
        <v>114</v>
      </c>
      <c r="Q217" s="1172">
        <f>G217/E217</f>
        <v>0.41538461538461541</v>
      </c>
      <c r="AA217" s="197">
        <v>26.896551724137932</v>
      </c>
      <c r="AB217" s="197">
        <v>11.4</v>
      </c>
      <c r="AC217" s="197">
        <v>99.6</v>
      </c>
      <c r="AD217" s="197" t="str">
        <f t="shared" si="7"/>
        <v>Warm 봄 Light</v>
      </c>
      <c r="AF217" s="193">
        <v>25.714285714285715</v>
      </c>
      <c r="AG217" s="193">
        <v>11.700000000000001</v>
      </c>
      <c r="AH217" s="193">
        <v>94.1</v>
      </c>
      <c r="AI217" s="193" t="str">
        <f t="shared" si="6"/>
        <v>Warm 봄 Mute</v>
      </c>
      <c r="AJ217" s="6" t="s">
        <v>369</v>
      </c>
    </row>
    <row r="218" spans="2:36" x14ac:dyDescent="0.4">
      <c r="B218" s="99" t="s">
        <v>255</v>
      </c>
      <c r="C218" s="99">
        <v>7</v>
      </c>
      <c r="D218" s="99">
        <v>5</v>
      </c>
      <c r="E218" s="418">
        <v>167</v>
      </c>
      <c r="F218" s="418">
        <v>108</v>
      </c>
      <c r="G218" s="418">
        <v>56</v>
      </c>
      <c r="H218" s="122">
        <f>IF(MAX(E218,F218,G218)=E218,60*(F218-G218)/(MAX(E218,F218,G218)-MIN(E218,F218,G218)),IF(MAX(E218,F218,G218)=F218,(120+(60*(G218-E218)/(MAX(E218,F218,G218)-MIN(E218,F218,G218)))),IF(MAX(E218,F218,G218)=G218,(240+(60*(E218-F218)/(MAX(E218,F218,G218)-MIN(E218,F218,G218)))),0)))</f>
        <v>28.108108108108109</v>
      </c>
      <c r="I218" s="122">
        <f>ROUND((MAX(E218/255, F218/255, G218/255) - MIN(E218/255, F218/255, G218/255))/MAX(E218/255, F218/255, G218/255),3)*100</f>
        <v>66.5</v>
      </c>
      <c r="J218" s="1385">
        <f>ROUND(MAX(E218/255, F218/255, G218/255),3)*100</f>
        <v>65.5</v>
      </c>
      <c r="K218" s="1540" t="str">
        <f>IF(AND((H218&gt;23),(H218&lt;=(203))),"Warm","Cool")&amp;" "&amp;IF(IF(AND((H218&gt;23),(H218&lt;=(203))),"Warm","Cool")="Cool",IF((J218-I218)&gt;47.15,"여름","겨울"),IF((J218-I218)&gt;43.15,"봄","가을"))&amp;" "&amp;IF(IF(AND((H218&gt;23),(H218&lt;=(203))),"Warm","Cool")="Cool",IF(IF(IF(AND((H218&gt;23),(H218&lt;=(203))),"Warm","Cool")="Cool",IF((J218-I218)&gt;47.15,"여름","겨울"),IF((J218-I218)&gt;43.15,"봄","가을"))="여름",IF((J218-I218)&gt;60.8,"Light","Mute"),IF((J218-I218)&gt;23.58,"Bright","Deep")),IF(IF(IF(AND((H218&gt;23),(H218&lt;=(203))),"Warm","Cool")="Cool",IF((J218-I218)&gt;47.15,"여름","겨울"),IF((J218-I218)&gt;43.15,"봄","가을"))="봄",IF(I218&gt;23.8,"Bright","Light"),IF(I218&gt;54.65,"Deep","Mute")))</f>
        <v>Warm 가을 Deep</v>
      </c>
      <c r="L218" s="461">
        <f>J218-I218</f>
        <v>-1</v>
      </c>
      <c r="N218" s="6">
        <f>E218-F218</f>
        <v>59</v>
      </c>
      <c r="O218" s="1172">
        <f>F218/E218</f>
        <v>0.6467065868263473</v>
      </c>
      <c r="P218" s="6">
        <f>E218-G218</f>
        <v>111</v>
      </c>
      <c r="Q218" s="1172">
        <f>G218/E218</f>
        <v>0.33532934131736525</v>
      </c>
      <c r="AA218" s="432">
        <v>28.396946564885496</v>
      </c>
      <c r="AB218" s="432">
        <v>51.4</v>
      </c>
      <c r="AC218" s="432">
        <v>100</v>
      </c>
      <c r="AD218" s="432" t="str">
        <f t="shared" si="7"/>
        <v>Warm 봄 Bright</v>
      </c>
      <c r="AF218" s="787">
        <v>25.714285714285715</v>
      </c>
      <c r="AG218" s="787">
        <v>11.700000000000001</v>
      </c>
      <c r="AH218" s="787">
        <v>94.1</v>
      </c>
      <c r="AI218" s="787" t="str">
        <f t="shared" si="6"/>
        <v>Warm 봄 Mute</v>
      </c>
      <c r="AJ218" s="6" t="s">
        <v>369</v>
      </c>
    </row>
    <row r="219" spans="2:36" x14ac:dyDescent="0.4">
      <c r="B219" s="99" t="s">
        <v>255</v>
      </c>
      <c r="C219" s="99">
        <v>6.5</v>
      </c>
      <c r="D219" s="99">
        <v>8</v>
      </c>
      <c r="E219" s="415">
        <v>248</v>
      </c>
      <c r="F219" s="415">
        <v>188</v>
      </c>
      <c r="G219" s="415">
        <v>135</v>
      </c>
      <c r="H219" s="282">
        <f>IF(MAX(E219,F219,G219)=E219,60*(F219-G219)/(MAX(E219,F219,G219)-MIN(E219,F219,G219)),IF(MAX(E219,F219,G219)=F219,(120+(60*(G219-E219)/(MAX(E219,F219,G219)-MIN(E219,F219,G219)))),IF(MAX(E219,F219,G219)=G219,(240+(60*(E219-F219)/(MAX(E219,F219,G219)-MIN(E219,F219,G219)))),0)))</f>
        <v>28.141592920353983</v>
      </c>
      <c r="I219" s="282">
        <f>ROUND((MAX(E219/255, F219/255, G219/255) - MIN(E219/255, F219/255, G219/255))/MAX(E219/255, F219/255, G219/255),3)*100</f>
        <v>45.6</v>
      </c>
      <c r="J219" s="1386">
        <f>ROUND(MAX(E219/255, F219/255, G219/255),3)*100</f>
        <v>97.3</v>
      </c>
      <c r="K219" s="1541" t="str">
        <f>IF(AND((H219&gt;23),(H219&lt;=(203))),"Warm","Cool")&amp;" "&amp;IF(IF(AND((H219&gt;23),(H219&lt;=(203))),"Warm","Cool")="Cool",IF((J219-I219)&gt;47.15,"여름","겨울"),IF((J219-I219)&gt;43.15,"봄","가을"))&amp;" "&amp;IF(IF(AND((H219&gt;23),(H219&lt;=(203))),"Warm","Cool")="Cool",IF(IF(IF(AND((H219&gt;23),(H219&lt;=(203))),"Warm","Cool")="Cool",IF((J219-I219)&gt;47.15,"여름","겨울"),IF((J219-I219)&gt;43.15,"봄","가을"))="여름",IF((J219-I219)&gt;60.8,"Light","Mute"),IF((J219-I219)&gt;23.58,"Bright","Deep")),IF(IF(IF(AND((H219&gt;23),(H219&lt;=(203))),"Warm","Cool")="Cool",IF((J219-I219)&gt;47.15,"여름","겨울"),IF((J219-I219)&gt;43.15,"봄","가을"))="봄",IF(I219&gt;23.8,"Bright","Light"),IF(I219&gt;54.65,"Deep","Mute")))</f>
        <v>Warm 봄 Bright</v>
      </c>
      <c r="L219" s="461">
        <f>J219-I219</f>
        <v>51.699999999999996</v>
      </c>
      <c r="N219" s="6">
        <f>E219-F219</f>
        <v>60</v>
      </c>
      <c r="O219" s="1172">
        <f>F219/E219</f>
        <v>0.75806451612903225</v>
      </c>
      <c r="P219" s="6">
        <f>E219-G219</f>
        <v>113</v>
      </c>
      <c r="Q219" s="1172">
        <f>G219/E219</f>
        <v>0.54435483870967738</v>
      </c>
    </row>
    <row r="220" spans="2:36" x14ac:dyDescent="0.4">
      <c r="B220" s="99" t="s">
        <v>255</v>
      </c>
      <c r="C220" s="99">
        <v>8</v>
      </c>
      <c r="D220" s="99">
        <v>6.5</v>
      </c>
      <c r="E220" s="415">
        <v>248</v>
      </c>
      <c r="F220" s="415">
        <v>188</v>
      </c>
      <c r="G220" s="415">
        <v>135</v>
      </c>
      <c r="H220" s="282">
        <f>IF(MAX(E220,F220,G220)=E220,60*(F220-G220)/(MAX(E220,F220,G220)-MIN(E220,F220,G220)),IF(MAX(E220,F220,G220)=F220,(120+(60*(G220-E220)/(MAX(E220,F220,G220)-MIN(E220,F220,G220)))),IF(MAX(E220,F220,G220)=G220,(240+(60*(E220-F220)/(MAX(E220,F220,G220)-MIN(E220,F220,G220)))),0)))</f>
        <v>28.141592920353983</v>
      </c>
      <c r="I220" s="282">
        <f>ROUND((MAX(E220/255, F220/255, G220/255) - MIN(E220/255, F220/255, G220/255))/MAX(E220/255, F220/255, G220/255),3)*100</f>
        <v>45.6</v>
      </c>
      <c r="J220" s="1386">
        <f>ROUND(MAX(E220/255, F220/255, G220/255),3)*100</f>
        <v>97.3</v>
      </c>
      <c r="K220" s="1541" t="str">
        <f>IF(AND((H220&gt;23),(H220&lt;=(203))),"Warm","Cool")&amp;" "&amp;IF(IF(AND((H220&gt;23),(H220&lt;=(203))),"Warm","Cool")="Cool",IF((J220-I220)&gt;47.15,"여름","겨울"),IF((J220-I220)&gt;43.15,"봄","가을"))&amp;" "&amp;IF(IF(AND((H220&gt;23),(H220&lt;=(203))),"Warm","Cool")="Cool",IF(IF(IF(AND((H220&gt;23),(H220&lt;=(203))),"Warm","Cool")="Cool",IF((J220-I220)&gt;47.15,"여름","겨울"),IF((J220-I220)&gt;43.15,"봄","가을"))="여름",IF((J220-I220)&gt;60.8,"Light","Mute"),IF((J220-I220)&gt;23.58,"Bright","Deep")),IF(IF(IF(AND((H220&gt;23),(H220&lt;=(203))),"Warm","Cool")="Cool",IF((J220-I220)&gt;47.15,"여름","겨울"),IF((J220-I220)&gt;43.15,"봄","가을"))="봄",IF(I220&gt;23.8,"Bright","Light"),IF(I220&gt;54.65,"Deep","Mute")))</f>
        <v>Warm 봄 Bright</v>
      </c>
      <c r="L220" s="461">
        <f>J220-I220</f>
        <v>51.699999999999996</v>
      </c>
      <c r="N220" s="6">
        <f>E220-F220</f>
        <v>60</v>
      </c>
      <c r="O220" s="1172">
        <f>F220/E220</f>
        <v>0.75806451612903225</v>
      </c>
      <c r="P220" s="6">
        <f>E220-G220</f>
        <v>113</v>
      </c>
      <c r="Q220" s="1172">
        <f>G220/E220</f>
        <v>0.54435483870967738</v>
      </c>
    </row>
    <row r="221" spans="2:36" x14ac:dyDescent="0.4">
      <c r="B221" s="99" t="s">
        <v>255</v>
      </c>
      <c r="C221" s="99">
        <v>7</v>
      </c>
      <c r="D221" s="99">
        <v>7.5</v>
      </c>
      <c r="E221" s="423">
        <v>237</v>
      </c>
      <c r="F221" s="423">
        <v>174</v>
      </c>
      <c r="G221" s="423">
        <v>118</v>
      </c>
      <c r="H221" s="239">
        <f>IF(MAX(E221,F221,G221)=E221,60*(F221-G221)/(MAX(E221,F221,G221)-MIN(E221,F221,G221)),IF(MAX(E221,F221,G221)=F221,(120+(60*(G221-E221)/(MAX(E221,F221,G221)-MIN(E221,F221,G221)))),IF(MAX(E221,F221,G221)=G221,(240+(60*(E221-F221)/(MAX(E221,F221,G221)-MIN(E221,F221,G221)))),0)))</f>
        <v>28.235294117647058</v>
      </c>
      <c r="I221" s="239">
        <f>ROUND((MAX(E221/255, F221/255, G221/255) - MIN(E221/255, F221/255, G221/255))/MAX(E221/255, F221/255, G221/255),3)*100</f>
        <v>50.2</v>
      </c>
      <c r="J221" s="1387">
        <f>ROUND(MAX(E221/255, F221/255, G221/255),3)*100</f>
        <v>92.9</v>
      </c>
      <c r="K221" s="1542" t="str">
        <f>IF(AND((H221&gt;23),(H221&lt;=(203))),"Warm","Cool")&amp;" "&amp;IF(IF(AND((H221&gt;23),(H221&lt;=(203))),"Warm","Cool")="Cool",IF((J221-I221)&gt;47.15,"여름","겨울"),IF((J221-I221)&gt;43.15,"봄","가을"))&amp;" "&amp;IF(IF(AND((H221&gt;23),(H221&lt;=(203))),"Warm","Cool")="Cool",IF(IF(IF(AND((H221&gt;23),(H221&lt;=(203))),"Warm","Cool")="Cool",IF((J221-I221)&gt;47.15,"여름","겨울"),IF((J221-I221)&gt;43.15,"봄","가을"))="여름",IF((J221-I221)&gt;60.8,"Light","Mute"),IF((J221-I221)&gt;23.58,"Bright","Deep")),IF(IF(IF(AND((H221&gt;23),(H221&lt;=(203))),"Warm","Cool")="Cool",IF((J221-I221)&gt;47.15,"여름","겨울"),IF((J221-I221)&gt;43.15,"봄","가을"))="봄",IF(I221&gt;23.8,"Bright","Light"),IF(I221&gt;54.65,"Deep","Mute")))</f>
        <v>Warm 가을 Mute</v>
      </c>
      <c r="L221" s="461">
        <f>J221-I221</f>
        <v>42.7</v>
      </c>
      <c r="N221" s="6">
        <f>E221-F221</f>
        <v>63</v>
      </c>
      <c r="O221" s="1172">
        <f>F221/E221</f>
        <v>0.73417721518987344</v>
      </c>
      <c r="P221" s="6">
        <f>E221-G221</f>
        <v>119</v>
      </c>
      <c r="Q221" s="1172">
        <f>G221/E221</f>
        <v>0.49789029535864981</v>
      </c>
    </row>
    <row r="222" spans="2:36" x14ac:dyDescent="0.4">
      <c r="B222" s="99" t="s">
        <v>255</v>
      </c>
      <c r="C222" s="99">
        <v>7.5</v>
      </c>
      <c r="D222" s="99">
        <v>7</v>
      </c>
      <c r="E222" s="423">
        <v>237</v>
      </c>
      <c r="F222" s="423">
        <v>174</v>
      </c>
      <c r="G222" s="423">
        <v>118</v>
      </c>
      <c r="H222" s="239">
        <f>IF(MAX(E222,F222,G222)=E222,60*(F222-G222)/(MAX(E222,F222,G222)-MIN(E222,F222,G222)),IF(MAX(E222,F222,G222)=F222,(120+(60*(G222-E222)/(MAX(E222,F222,G222)-MIN(E222,F222,G222)))),IF(MAX(E222,F222,G222)=G222,(240+(60*(E222-F222)/(MAX(E222,F222,G222)-MIN(E222,F222,G222)))),0)))</f>
        <v>28.235294117647058</v>
      </c>
      <c r="I222" s="239">
        <f>ROUND((MAX(E222/255, F222/255, G222/255) - MIN(E222/255, F222/255, G222/255))/MAX(E222/255, F222/255, G222/255),3)*100</f>
        <v>50.2</v>
      </c>
      <c r="J222" s="1387">
        <f>ROUND(MAX(E222/255, F222/255, G222/255),3)*100</f>
        <v>92.9</v>
      </c>
      <c r="K222" s="1542" t="str">
        <f>IF(AND((H222&gt;23),(H222&lt;=(203))),"Warm","Cool")&amp;" "&amp;IF(IF(AND((H222&gt;23),(H222&lt;=(203))),"Warm","Cool")="Cool",IF((J222-I222)&gt;47.15,"여름","겨울"),IF((J222-I222)&gt;43.15,"봄","가을"))&amp;" "&amp;IF(IF(AND((H222&gt;23),(H222&lt;=(203))),"Warm","Cool")="Cool",IF(IF(IF(AND((H222&gt;23),(H222&lt;=(203))),"Warm","Cool")="Cool",IF((J222-I222)&gt;47.15,"여름","겨울"),IF((J222-I222)&gt;43.15,"봄","가을"))="여름",IF((J222-I222)&gt;60.8,"Light","Mute"),IF((J222-I222)&gt;23.58,"Bright","Deep")),IF(IF(IF(AND((H222&gt;23),(H222&lt;=(203))),"Warm","Cool")="Cool",IF((J222-I222)&gt;47.15,"여름","겨울"),IF((J222-I222)&gt;43.15,"봄","가을"))="봄",IF(I222&gt;23.8,"Bright","Light"),IF(I222&gt;54.65,"Deep","Mute")))</f>
        <v>Warm 가을 Mute</v>
      </c>
      <c r="L222" s="461">
        <f>J222-I222</f>
        <v>42.7</v>
      </c>
      <c r="N222" s="6">
        <f>E222-F222</f>
        <v>63</v>
      </c>
      <c r="O222" s="1172">
        <f>F222/E222</f>
        <v>0.73417721518987344</v>
      </c>
      <c r="P222" s="6">
        <f>E222-G222</f>
        <v>119</v>
      </c>
      <c r="Q222" s="1172">
        <f>G222/E222</f>
        <v>0.49789029535864981</v>
      </c>
    </row>
    <row r="223" spans="2:36" x14ac:dyDescent="0.4">
      <c r="B223" s="99" t="s">
        <v>255</v>
      </c>
      <c r="C223" s="99">
        <v>8</v>
      </c>
      <c r="D223" s="99">
        <v>7.5</v>
      </c>
      <c r="E223" s="433">
        <v>255</v>
      </c>
      <c r="F223" s="433">
        <v>186</v>
      </c>
      <c r="G223" s="433">
        <v>124</v>
      </c>
      <c r="H223" s="232">
        <f>IF(MAX(E223,F223,G223)=E223,60*(F223-G223)/(MAX(E223,F223,G223)-MIN(E223,F223,G223)),IF(MAX(E223,F223,G223)=F223,(120+(60*(G223-E223)/(MAX(E223,F223,G223)-MIN(E223,F223,G223)))),IF(MAX(E223,F223,G223)=G223,(240+(60*(E223-F223)/(MAX(E223,F223,G223)-MIN(E223,F223,G223)))),0)))</f>
        <v>28.396946564885496</v>
      </c>
      <c r="I223" s="232">
        <f>ROUND((MAX(E223/255, F223/255, G223/255) - MIN(E223/255, F223/255, G223/255))/MAX(E223/255, F223/255, G223/255),3)*100</f>
        <v>51.4</v>
      </c>
      <c r="J223" s="1388">
        <f>ROUND(MAX(E223/255, F223/255, G223/255),3)*100</f>
        <v>100</v>
      </c>
      <c r="K223" s="1543" t="str">
        <f>IF(AND((H223&gt;23),(H223&lt;=(203))),"Warm","Cool")&amp;" "&amp;IF(IF(AND((H223&gt;23),(H223&lt;=(203))),"Warm","Cool")="Cool",IF((J223-I223)&gt;47.15,"여름","겨울"),IF((J223-I223)&gt;43.15,"봄","가을"))&amp;" "&amp;IF(IF(AND((H223&gt;23),(H223&lt;=(203))),"Warm","Cool")="Cool",IF(IF(IF(AND((H223&gt;23),(H223&lt;=(203))),"Warm","Cool")="Cool",IF((J223-I223)&gt;47.15,"여름","겨울"),IF((J223-I223)&gt;43.15,"봄","가을"))="여름",IF((J223-I223)&gt;60.8,"Light","Mute"),IF((J223-I223)&gt;23.58,"Bright","Deep")),IF(IF(IF(AND((H223&gt;23),(H223&lt;=(203))),"Warm","Cool")="Cool",IF((J223-I223)&gt;47.15,"여름","겨울"),IF((J223-I223)&gt;43.15,"봄","가을"))="봄",IF(I223&gt;23.8,"Bright","Light"),IF(I223&gt;54.65,"Deep","Mute")))</f>
        <v>Warm 봄 Bright</v>
      </c>
      <c r="L223" s="461">
        <f>J223-I223</f>
        <v>48.6</v>
      </c>
      <c r="N223" s="6">
        <f>E223-F223</f>
        <v>69</v>
      </c>
      <c r="O223" s="1172">
        <f>F223/E223</f>
        <v>0.72941176470588232</v>
      </c>
      <c r="P223" s="6">
        <f>E223-G223</f>
        <v>131</v>
      </c>
      <c r="Q223" s="1172">
        <f>G223/E223</f>
        <v>0.48627450980392156</v>
      </c>
    </row>
    <row r="224" spans="2:36" x14ac:dyDescent="0.4">
      <c r="B224" s="99" t="s">
        <v>255</v>
      </c>
      <c r="C224" s="99">
        <v>1</v>
      </c>
      <c r="D224" s="99">
        <v>8.5</v>
      </c>
      <c r="E224" s="137">
        <v>222</v>
      </c>
      <c r="F224" s="137">
        <v>212</v>
      </c>
      <c r="G224" s="137">
        <v>203</v>
      </c>
      <c r="H224" s="138">
        <f>IF(MAX(E224,F224,G224)=E224,60*(F224-G224)/(MAX(E224,F224,G224)-MIN(E224,F224,G224)),IF(MAX(E224,F224,G224)=F224,(120+(60*(G224-E224)/(MAX(E224,F224,G224)-MIN(E224,F224,G224)))),IF(MAX(E224,F224,G224)=G224,(240+(60*(E224-F224)/(MAX(E224,F224,G224)-MIN(E224,F224,G224)))),0)))</f>
        <v>28.421052631578949</v>
      </c>
      <c r="I224" s="138">
        <f>ROUND((MAX(E224/255, F224/255, G224/255) - MIN(E224/255, F224/255, G224/255))/MAX(E224/255, F224/255, G224/255),3)*100</f>
        <v>8.6</v>
      </c>
      <c r="J224" s="1389">
        <f>ROUND(MAX(E224/255, F224/255, G224/255),3)*100</f>
        <v>87.1</v>
      </c>
      <c r="K224" s="1544" t="str">
        <f>IF(AND((H224&gt;23),(H224&lt;=(203))),"Warm","Cool")&amp;" "&amp;IF(IF(AND((H224&gt;23),(H224&lt;=(203))),"Warm","Cool")="Cool",IF((J224-I224)&gt;47.15,"여름","겨울"),IF((J224-I224)&gt;43.15,"봄","가을"))&amp;" "&amp;IF(IF(AND((H224&gt;23),(H224&lt;=(203))),"Warm","Cool")="Cool",IF(IF(IF(AND((H224&gt;23),(H224&lt;=(203))),"Warm","Cool")="Cool",IF((J224-I224)&gt;47.15,"여름","겨울"),IF((J224-I224)&gt;43.15,"봄","가을"))="여름",IF((J224-I224)&gt;60.8,"Light","Mute"),IF((J224-I224)&gt;23.58,"Bright","Deep")),IF(IF(IF(AND((H224&gt;23),(H224&lt;=(203))),"Warm","Cool")="Cool",IF((J224-I224)&gt;47.15,"여름","겨울"),IF((J224-I224)&gt;43.15,"봄","가을"))="봄",IF(I224&gt;23.8,"Bright","Light"),IF(I224&gt;54.65,"Deep","Mute")))</f>
        <v>Warm 봄 Light</v>
      </c>
      <c r="L224" s="461">
        <f>J224-I224</f>
        <v>78.5</v>
      </c>
      <c r="N224" s="6">
        <f>E224-F224</f>
        <v>10</v>
      </c>
      <c r="O224" s="1172">
        <f>F224/E224</f>
        <v>0.95495495495495497</v>
      </c>
      <c r="P224" s="6">
        <f>E224-G224</f>
        <v>19</v>
      </c>
      <c r="Q224" s="1172">
        <f>G224/E224</f>
        <v>0.9144144144144144</v>
      </c>
    </row>
    <row r="225" spans="2:17" x14ac:dyDescent="0.4">
      <c r="B225" s="99" t="s">
        <v>255</v>
      </c>
      <c r="C225" s="99">
        <v>8.5</v>
      </c>
      <c r="D225" s="99">
        <v>1</v>
      </c>
      <c r="E225" s="137">
        <v>222</v>
      </c>
      <c r="F225" s="137">
        <v>212</v>
      </c>
      <c r="G225" s="137">
        <v>203</v>
      </c>
      <c r="H225" s="138">
        <f>IF(MAX(E225,F225,G225)=E225,60*(F225-G225)/(MAX(E225,F225,G225)-MIN(E225,F225,G225)),IF(MAX(E225,F225,G225)=F225,(120+(60*(G225-E225)/(MAX(E225,F225,G225)-MIN(E225,F225,G225)))),IF(MAX(E225,F225,G225)=G225,(240+(60*(E225-F225)/(MAX(E225,F225,G225)-MIN(E225,F225,G225)))),0)))</f>
        <v>28.421052631578949</v>
      </c>
      <c r="I225" s="138">
        <f>ROUND((MAX(E225/255, F225/255, G225/255) - MIN(E225/255, F225/255, G225/255))/MAX(E225/255, F225/255, G225/255),3)*100</f>
        <v>8.6</v>
      </c>
      <c r="J225" s="1389">
        <f>ROUND(MAX(E225/255, F225/255, G225/255),3)*100</f>
        <v>87.1</v>
      </c>
      <c r="K225" s="1544" t="str">
        <f>IF(AND((H225&gt;23),(H225&lt;=(203))),"Warm","Cool")&amp;" "&amp;IF(IF(AND((H225&gt;23),(H225&lt;=(203))),"Warm","Cool")="Cool",IF((J225-I225)&gt;47.15,"여름","겨울"),IF((J225-I225)&gt;43.15,"봄","가을"))&amp;" "&amp;IF(IF(AND((H225&gt;23),(H225&lt;=(203))),"Warm","Cool")="Cool",IF(IF(IF(AND((H225&gt;23),(H225&lt;=(203))),"Warm","Cool")="Cool",IF((J225-I225)&gt;47.15,"여름","겨울"),IF((J225-I225)&gt;43.15,"봄","가을"))="여름",IF((J225-I225)&gt;60.8,"Light","Mute"),IF((J225-I225)&gt;23.58,"Bright","Deep")),IF(IF(IF(AND((H225&gt;23),(H225&lt;=(203))),"Warm","Cool")="Cool",IF((J225-I225)&gt;47.15,"여름","겨울"),IF((J225-I225)&gt;43.15,"봄","가을"))="봄",IF(I225&gt;23.8,"Bright","Light"),IF(I225&gt;54.65,"Deep","Mute")))</f>
        <v>Warm 봄 Light</v>
      </c>
      <c r="L225" s="461">
        <f>J225-I225</f>
        <v>78.5</v>
      </c>
      <c r="N225" s="6">
        <f>E225-F225</f>
        <v>10</v>
      </c>
      <c r="O225" s="1172">
        <f>F225/E225</f>
        <v>0.95495495495495497</v>
      </c>
      <c r="P225" s="6">
        <f>E225-G225</f>
        <v>19</v>
      </c>
      <c r="Q225" s="1172">
        <f>G225/E225</f>
        <v>0.9144144144144144</v>
      </c>
    </row>
    <row r="226" spans="2:17" x14ac:dyDescent="0.4">
      <c r="B226" s="99" t="s">
        <v>255</v>
      </c>
      <c r="C226" s="99">
        <v>2</v>
      </c>
      <c r="D226" s="99">
        <v>9</v>
      </c>
      <c r="E226" s="233">
        <v>244</v>
      </c>
      <c r="F226" s="233">
        <v>224</v>
      </c>
      <c r="G226" s="233">
        <v>206</v>
      </c>
      <c r="H226" s="234">
        <f>IF(MAX(E226,F226,G226)=E226,60*(F226-G226)/(MAX(E226,F226,G226)-MIN(E226,F226,G226)),IF(MAX(E226,F226,G226)=F226,(120+(60*(G226-E226)/(MAX(E226,F226,G226)-MIN(E226,F226,G226)))),IF(MAX(E226,F226,G226)=G226,(240+(60*(E226-F226)/(MAX(E226,F226,G226)-MIN(E226,F226,G226)))),0)))</f>
        <v>28.421052631578949</v>
      </c>
      <c r="I226" s="234">
        <f>ROUND((MAX(E226/255, F226/255, G226/255) - MIN(E226/255, F226/255, G226/255))/MAX(E226/255, F226/255, G226/255),3)*100</f>
        <v>15.6</v>
      </c>
      <c r="J226" s="1390">
        <f>ROUND(MAX(E226/255, F226/255, G226/255),3)*100</f>
        <v>95.7</v>
      </c>
      <c r="K226" s="1545" t="str">
        <f>IF(AND((H226&gt;23),(H226&lt;=(203))),"Warm","Cool")&amp;" "&amp;IF(IF(AND((H226&gt;23),(H226&lt;=(203))),"Warm","Cool")="Cool",IF((J226-I226)&gt;47.15,"여름","겨울"),IF((J226-I226)&gt;43.15,"봄","가을"))&amp;" "&amp;IF(IF(AND((H226&gt;23),(H226&lt;=(203))),"Warm","Cool")="Cool",IF(IF(IF(AND((H226&gt;23),(H226&lt;=(203))),"Warm","Cool")="Cool",IF((J226-I226)&gt;47.15,"여름","겨울"),IF((J226-I226)&gt;43.15,"봄","가을"))="여름",IF((J226-I226)&gt;60.8,"Light","Mute"),IF((J226-I226)&gt;23.58,"Bright","Deep")),IF(IF(IF(AND((H226&gt;23),(H226&lt;=(203))),"Warm","Cool")="Cool",IF((J226-I226)&gt;47.15,"여름","겨울"),IF((J226-I226)&gt;43.15,"봄","가을"))="봄",IF(I226&gt;23.8,"Bright","Light"),IF(I226&gt;54.65,"Deep","Mute")))</f>
        <v>Warm 봄 Light</v>
      </c>
      <c r="L226" s="461">
        <f>J226-I226</f>
        <v>80.100000000000009</v>
      </c>
      <c r="N226" s="6">
        <f>E226-F226</f>
        <v>20</v>
      </c>
      <c r="O226" s="1172">
        <f>F226/E226</f>
        <v>0.91803278688524592</v>
      </c>
      <c r="P226" s="6">
        <f>E226-G226</f>
        <v>38</v>
      </c>
      <c r="Q226" s="1172">
        <f>G226/E226</f>
        <v>0.84426229508196726</v>
      </c>
    </row>
    <row r="227" spans="2:17" x14ac:dyDescent="0.4">
      <c r="B227" s="99" t="s">
        <v>255</v>
      </c>
      <c r="C227" s="99">
        <v>9</v>
      </c>
      <c r="D227" s="99">
        <v>2</v>
      </c>
      <c r="E227" s="233">
        <v>244</v>
      </c>
      <c r="F227" s="233">
        <v>224</v>
      </c>
      <c r="G227" s="233">
        <v>206</v>
      </c>
      <c r="H227" s="234">
        <f>IF(MAX(E227,F227,G227)=E227,60*(F227-G227)/(MAX(E227,F227,G227)-MIN(E227,F227,G227)),IF(MAX(E227,F227,G227)=F227,(120+(60*(G227-E227)/(MAX(E227,F227,G227)-MIN(E227,F227,G227)))),IF(MAX(E227,F227,G227)=G227,(240+(60*(E227-F227)/(MAX(E227,F227,G227)-MIN(E227,F227,G227)))),0)))</f>
        <v>28.421052631578949</v>
      </c>
      <c r="I227" s="234">
        <f>ROUND((MAX(E227/255, F227/255, G227/255) - MIN(E227/255, F227/255, G227/255))/MAX(E227/255, F227/255, G227/255),3)*100</f>
        <v>15.6</v>
      </c>
      <c r="J227" s="1390">
        <f>ROUND(MAX(E227/255, F227/255, G227/255),3)*100</f>
        <v>95.7</v>
      </c>
      <c r="K227" s="1545" t="str">
        <f>IF(AND((H227&gt;23),(H227&lt;=(203))),"Warm","Cool")&amp;" "&amp;IF(IF(AND((H227&gt;23),(H227&lt;=(203))),"Warm","Cool")="Cool",IF((J227-I227)&gt;47.15,"여름","겨울"),IF((J227-I227)&gt;43.15,"봄","가을"))&amp;" "&amp;IF(IF(AND((H227&gt;23),(H227&lt;=(203))),"Warm","Cool")="Cool",IF(IF(IF(AND((H227&gt;23),(H227&lt;=(203))),"Warm","Cool")="Cool",IF((J227-I227)&gt;47.15,"여름","겨울"),IF((J227-I227)&gt;43.15,"봄","가을"))="여름",IF((J227-I227)&gt;60.8,"Light","Mute"),IF((J227-I227)&gt;23.58,"Bright","Deep")),IF(IF(IF(AND((H227&gt;23),(H227&lt;=(203))),"Warm","Cool")="Cool",IF((J227-I227)&gt;47.15,"여름","겨울"),IF((J227-I227)&gt;43.15,"봄","가을"))="봄",IF(I227&gt;23.8,"Bright","Light"),IF(I227&gt;54.65,"Deep","Mute")))</f>
        <v>Warm 봄 Light</v>
      </c>
      <c r="L227" s="461">
        <f>J227-I227</f>
        <v>80.100000000000009</v>
      </c>
      <c r="N227" s="6">
        <f>E227-F227</f>
        <v>20</v>
      </c>
      <c r="O227" s="1172">
        <f>F227/E227</f>
        <v>0.91803278688524592</v>
      </c>
      <c r="P227" s="6">
        <f>E227-G227</f>
        <v>38</v>
      </c>
      <c r="Q227" s="1172">
        <f>G227/E227</f>
        <v>0.84426229508196726</v>
      </c>
    </row>
    <row r="228" spans="2:17" x14ac:dyDescent="0.4">
      <c r="B228" s="99" t="s">
        <v>255</v>
      </c>
      <c r="C228" s="99">
        <v>7</v>
      </c>
      <c r="D228" s="99">
        <v>8</v>
      </c>
      <c r="E228" s="424">
        <v>251</v>
      </c>
      <c r="F228" s="424">
        <v>187</v>
      </c>
      <c r="G228" s="424">
        <v>129</v>
      </c>
      <c r="H228" s="254">
        <f>IF(MAX(E228,F228,G228)=E228,60*(F228-G228)/(MAX(E228,F228,G228)-MIN(E228,F228,G228)),IF(MAX(E228,F228,G228)=F228,(120+(60*(G228-E228)/(MAX(E228,F228,G228)-MIN(E228,F228,G228)))),IF(MAX(E228,F228,G228)=G228,(240+(60*(E228-F228)/(MAX(E228,F228,G228)-MIN(E228,F228,G228)))),0)))</f>
        <v>28.524590163934427</v>
      </c>
      <c r="I228" s="254">
        <f>ROUND((MAX(E228/255, F228/255, G228/255) - MIN(E228/255, F228/255, G228/255))/MAX(E228/255, F228/255, G228/255),3)*100</f>
        <v>48.6</v>
      </c>
      <c r="J228" s="1391">
        <f>ROUND(MAX(E228/255, F228/255, G228/255),3)*100</f>
        <v>98.4</v>
      </c>
      <c r="K228" s="1546" t="str">
        <f>IF(AND((H228&gt;23),(H228&lt;=(203))),"Warm","Cool")&amp;" "&amp;IF(IF(AND((H228&gt;23),(H228&lt;=(203))),"Warm","Cool")="Cool",IF((J228-I228)&gt;47.15,"여름","겨울"),IF((J228-I228)&gt;43.15,"봄","가을"))&amp;" "&amp;IF(IF(AND((H228&gt;23),(H228&lt;=(203))),"Warm","Cool")="Cool",IF(IF(IF(AND((H228&gt;23),(H228&lt;=(203))),"Warm","Cool")="Cool",IF((J228-I228)&gt;47.15,"여름","겨울"),IF((J228-I228)&gt;43.15,"봄","가을"))="여름",IF((J228-I228)&gt;60.8,"Light","Mute"),IF((J228-I228)&gt;23.58,"Bright","Deep")),IF(IF(IF(AND((H228&gt;23),(H228&lt;=(203))),"Warm","Cool")="Cool",IF((J228-I228)&gt;47.15,"여름","겨울"),IF((J228-I228)&gt;43.15,"봄","가을"))="봄",IF(I228&gt;23.8,"Bright","Light"),IF(I228&gt;54.65,"Deep","Mute")))</f>
        <v>Warm 봄 Bright</v>
      </c>
      <c r="L228" s="461">
        <f>J228-I228</f>
        <v>49.800000000000004</v>
      </c>
      <c r="N228" s="6">
        <f>E228-F228</f>
        <v>64</v>
      </c>
      <c r="O228" s="1172">
        <f>F228/E228</f>
        <v>0.7450199203187251</v>
      </c>
      <c r="P228" s="6">
        <f>E228-G228</f>
        <v>122</v>
      </c>
      <c r="Q228" s="1172">
        <f>G228/E228</f>
        <v>0.51394422310756971</v>
      </c>
    </row>
    <row r="229" spans="2:17" x14ac:dyDescent="0.4">
      <c r="B229" s="99" t="s">
        <v>255</v>
      </c>
      <c r="C229" s="99">
        <v>8</v>
      </c>
      <c r="D229" s="99">
        <v>7</v>
      </c>
      <c r="E229" s="424">
        <v>251</v>
      </c>
      <c r="F229" s="424">
        <v>187</v>
      </c>
      <c r="G229" s="424">
        <v>129</v>
      </c>
      <c r="H229" s="254">
        <f>IF(MAX(E229,F229,G229)=E229,60*(F229-G229)/(MAX(E229,F229,G229)-MIN(E229,F229,G229)),IF(MAX(E229,F229,G229)=F229,(120+(60*(G229-E229)/(MAX(E229,F229,G229)-MIN(E229,F229,G229)))),IF(MAX(E229,F229,G229)=G229,(240+(60*(E229-F229)/(MAX(E229,F229,G229)-MIN(E229,F229,G229)))),0)))</f>
        <v>28.524590163934427</v>
      </c>
      <c r="I229" s="254">
        <f>ROUND((MAX(E229/255, F229/255, G229/255) - MIN(E229/255, F229/255, G229/255))/MAX(E229/255, F229/255, G229/255),3)*100</f>
        <v>48.6</v>
      </c>
      <c r="J229" s="1391">
        <f>ROUND(MAX(E229/255, F229/255, G229/255),3)*100</f>
        <v>98.4</v>
      </c>
      <c r="K229" s="1546" t="str">
        <f>IF(AND((H229&gt;23),(H229&lt;=(203))),"Warm","Cool")&amp;" "&amp;IF(IF(AND((H229&gt;23),(H229&lt;=(203))),"Warm","Cool")="Cool",IF((J229-I229)&gt;47.15,"여름","겨울"),IF((J229-I229)&gt;43.15,"봄","가을"))&amp;" "&amp;IF(IF(AND((H229&gt;23),(H229&lt;=(203))),"Warm","Cool")="Cool",IF(IF(IF(AND((H229&gt;23),(H229&lt;=(203))),"Warm","Cool")="Cool",IF((J229-I229)&gt;47.15,"여름","겨울"),IF((J229-I229)&gt;43.15,"봄","가을"))="여름",IF((J229-I229)&gt;60.8,"Light","Mute"),IF((J229-I229)&gt;23.58,"Bright","Deep")),IF(IF(IF(AND((H229&gt;23),(H229&lt;=(203))),"Warm","Cool")="Cool",IF((J229-I229)&gt;47.15,"여름","겨울"),IF((J229-I229)&gt;43.15,"봄","가을"))="봄",IF(I229&gt;23.8,"Bright","Light"),IF(I229&gt;54.65,"Deep","Mute")))</f>
        <v>Warm 봄 Bright</v>
      </c>
      <c r="L229" s="461">
        <f>J229-I229</f>
        <v>49.800000000000004</v>
      </c>
      <c r="N229" s="6">
        <f>E229-F229</f>
        <v>64</v>
      </c>
      <c r="O229" s="1172">
        <f>F229/E229</f>
        <v>0.7450199203187251</v>
      </c>
      <c r="P229" s="6">
        <f>E229-G229</f>
        <v>122</v>
      </c>
      <c r="Q229" s="1172">
        <f>G229/E229</f>
        <v>0.51394422310756971</v>
      </c>
    </row>
    <row r="230" spans="2:17" x14ac:dyDescent="0.4">
      <c r="B230" s="99" t="s">
        <v>255</v>
      </c>
      <c r="C230" s="99">
        <v>7</v>
      </c>
      <c r="D230" s="99">
        <v>4</v>
      </c>
      <c r="E230" s="416">
        <v>138</v>
      </c>
      <c r="F230" s="416">
        <v>83</v>
      </c>
      <c r="G230" s="416">
        <v>33</v>
      </c>
      <c r="H230" s="208">
        <f>IF(MAX(E230,F230,G230)=E230,60*(F230-G230)/(MAX(E230,F230,G230)-MIN(E230,F230,G230)),IF(MAX(E230,F230,G230)=F230,(120+(60*(G230-E230)/(MAX(E230,F230,G230)-MIN(E230,F230,G230)))),IF(MAX(E230,F230,G230)=G230,(240+(60*(E230-F230)/(MAX(E230,F230,G230)-MIN(E230,F230,G230)))),0)))</f>
        <v>28.571428571428573</v>
      </c>
      <c r="I230" s="208">
        <f>ROUND((MAX(E230/255, F230/255, G230/255) - MIN(E230/255, F230/255, G230/255))/MAX(E230/255, F230/255, G230/255),3)*100</f>
        <v>76.099999999999994</v>
      </c>
      <c r="J230" s="1392">
        <f>ROUND(MAX(E230/255, F230/255, G230/255),3)*100</f>
        <v>54.1</v>
      </c>
      <c r="K230" s="1547" t="str">
        <f>IF(AND((H230&gt;23),(H230&lt;=(203))),"Warm","Cool")&amp;" "&amp;IF(IF(AND((H230&gt;23),(H230&lt;=(203))),"Warm","Cool")="Cool",IF((J230-I230)&gt;47.15,"여름","겨울"),IF((J230-I230)&gt;43.15,"봄","가을"))&amp;" "&amp;IF(IF(AND((H230&gt;23),(H230&lt;=(203))),"Warm","Cool")="Cool",IF(IF(IF(AND((H230&gt;23),(H230&lt;=(203))),"Warm","Cool")="Cool",IF((J230-I230)&gt;47.15,"여름","겨울"),IF((J230-I230)&gt;43.15,"봄","가을"))="여름",IF((J230-I230)&gt;60.8,"Light","Mute"),IF((J230-I230)&gt;23.58,"Bright","Deep")),IF(IF(IF(AND((H230&gt;23),(H230&lt;=(203))),"Warm","Cool")="Cool",IF((J230-I230)&gt;47.15,"여름","겨울"),IF((J230-I230)&gt;43.15,"봄","가을"))="봄",IF(I230&gt;23.8,"Bright","Light"),IF(I230&gt;54.65,"Deep","Mute")))</f>
        <v>Warm 가을 Deep</v>
      </c>
      <c r="L230" s="461">
        <f>J230-I230</f>
        <v>-21.999999999999993</v>
      </c>
      <c r="N230" s="6">
        <f>E230-F230</f>
        <v>55</v>
      </c>
      <c r="O230" s="1172">
        <f>F230/E230</f>
        <v>0.60144927536231885</v>
      </c>
      <c r="P230" s="6">
        <f>E230-G230</f>
        <v>105</v>
      </c>
      <c r="Q230" s="1172">
        <f>G230/E230</f>
        <v>0.2391304347826087</v>
      </c>
    </row>
    <row r="231" spans="2:17" x14ac:dyDescent="0.4">
      <c r="B231" s="99" t="s">
        <v>255</v>
      </c>
      <c r="C231" s="99">
        <v>7.5</v>
      </c>
      <c r="D231" s="99">
        <v>7.5</v>
      </c>
      <c r="E231" s="425">
        <v>240</v>
      </c>
      <c r="F231" s="425">
        <v>173</v>
      </c>
      <c r="G231" s="425">
        <v>112</v>
      </c>
      <c r="H231" s="207">
        <f>IF(MAX(E231,F231,G231)=E231,60*(F231-G231)/(MAX(E231,F231,G231)-MIN(E231,F231,G231)),IF(MAX(E231,F231,G231)=F231,(120+(60*(G231-E231)/(MAX(E231,F231,G231)-MIN(E231,F231,G231)))),IF(MAX(E231,F231,G231)=G231,(240+(60*(E231-F231)/(MAX(E231,F231,G231)-MIN(E231,F231,G231)))),0)))</f>
        <v>28.59375</v>
      </c>
      <c r="I231" s="207">
        <f>ROUND((MAX(E231/255, F231/255, G231/255) - MIN(E231/255, F231/255, G231/255))/MAX(E231/255, F231/255, G231/255),3)*100</f>
        <v>53.300000000000004</v>
      </c>
      <c r="J231" s="1393">
        <f>ROUND(MAX(E231/255, F231/255, G231/255),3)*100</f>
        <v>94.1</v>
      </c>
      <c r="K231" s="1548" t="str">
        <f>IF(AND((H231&gt;23),(H231&lt;=(203))),"Warm","Cool")&amp;" "&amp;IF(IF(AND((H231&gt;23),(H231&lt;=(203))),"Warm","Cool")="Cool",IF((J231-I231)&gt;47.15,"여름","겨울"),IF((J231-I231)&gt;43.15,"봄","가을"))&amp;" "&amp;IF(IF(AND((H231&gt;23),(H231&lt;=(203))),"Warm","Cool")="Cool",IF(IF(IF(AND((H231&gt;23),(H231&lt;=(203))),"Warm","Cool")="Cool",IF((J231-I231)&gt;47.15,"여름","겨울"),IF((J231-I231)&gt;43.15,"봄","가을"))="여름",IF((J231-I231)&gt;60.8,"Light","Mute"),IF((J231-I231)&gt;23.58,"Bright","Deep")),IF(IF(IF(AND((H231&gt;23),(H231&lt;=(203))),"Warm","Cool")="Cool",IF((J231-I231)&gt;47.15,"여름","겨울"),IF((J231-I231)&gt;43.15,"봄","가을"))="봄",IF(I231&gt;23.8,"Bright","Light"),IF(I231&gt;54.65,"Deep","Mute")))</f>
        <v>Warm 가을 Mute</v>
      </c>
      <c r="L231" s="461">
        <f>J231-I231</f>
        <v>40.79999999999999</v>
      </c>
      <c r="N231" s="6">
        <f>E231-F231</f>
        <v>67</v>
      </c>
      <c r="O231" s="1172">
        <f>F231/E231</f>
        <v>0.72083333333333333</v>
      </c>
      <c r="P231" s="6">
        <f>E231-G231</f>
        <v>128</v>
      </c>
      <c r="Q231" s="1172">
        <f>G231/E231</f>
        <v>0.46666666666666667</v>
      </c>
    </row>
    <row r="232" spans="2:17" x14ac:dyDescent="0.4">
      <c r="B232" s="99" t="s">
        <v>255</v>
      </c>
      <c r="C232" s="99">
        <v>7.5</v>
      </c>
      <c r="D232" s="99">
        <v>8</v>
      </c>
      <c r="E232" s="428">
        <v>243</v>
      </c>
      <c r="F232" s="428">
        <v>172</v>
      </c>
      <c r="G232" s="428">
        <v>107</v>
      </c>
      <c r="H232" s="175">
        <f>IF(MAX(E232,F232,G232)=E232,60*(F232-G232)/(MAX(E232,F232,G232)-MIN(E232,F232,G232)),IF(MAX(E232,F232,G232)=F232,(120+(60*(G232-E232)/(MAX(E232,F232,G232)-MIN(E232,F232,G232)))),IF(MAX(E232,F232,G232)=G232,(240+(60*(E232-F232)/(MAX(E232,F232,G232)-MIN(E232,F232,G232)))),0)))</f>
        <v>28.676470588235293</v>
      </c>
      <c r="I232" s="175">
        <f>ROUND((MAX(E232/255, F232/255, G232/255) - MIN(E232/255, F232/255, G232/255))/MAX(E232/255, F232/255, G232/255),3)*100</f>
        <v>56.000000000000007</v>
      </c>
      <c r="J232" s="1394">
        <f>ROUND(MAX(E232/255, F232/255, G232/255),3)*100</f>
        <v>95.3</v>
      </c>
      <c r="K232" s="1549" t="str">
        <f>IF(AND((H232&gt;23),(H232&lt;=(203))),"Warm","Cool")&amp;" "&amp;IF(IF(AND((H232&gt;23),(H232&lt;=(203))),"Warm","Cool")="Cool",IF((J232-I232)&gt;47.15,"여름","겨울"),IF((J232-I232)&gt;43.15,"봄","가을"))&amp;" "&amp;IF(IF(AND((H232&gt;23),(H232&lt;=(203))),"Warm","Cool")="Cool",IF(IF(IF(AND((H232&gt;23),(H232&lt;=(203))),"Warm","Cool")="Cool",IF((J232-I232)&gt;47.15,"여름","겨울"),IF((J232-I232)&gt;43.15,"봄","가을"))="여름",IF((J232-I232)&gt;60.8,"Light","Mute"),IF((J232-I232)&gt;23.58,"Bright","Deep")),IF(IF(IF(AND((H232&gt;23),(H232&lt;=(203))),"Warm","Cool")="Cool",IF((J232-I232)&gt;47.15,"여름","겨울"),IF((J232-I232)&gt;43.15,"봄","가을"))="봄",IF(I232&gt;23.8,"Bright","Light"),IF(I232&gt;54.65,"Deep","Mute")))</f>
        <v>Warm 가을 Deep</v>
      </c>
      <c r="L232" s="461">
        <f>J232-I232</f>
        <v>39.29999999999999</v>
      </c>
      <c r="N232" s="6">
        <f>E232-F232</f>
        <v>71</v>
      </c>
      <c r="O232" s="1172">
        <f>F232/E232</f>
        <v>0.70781893004115226</v>
      </c>
      <c r="P232" s="6">
        <f>E232-G232</f>
        <v>136</v>
      </c>
      <c r="Q232" s="1172">
        <f>G232/E232</f>
        <v>0.44032921810699588</v>
      </c>
    </row>
    <row r="233" spans="2:17" x14ac:dyDescent="0.4">
      <c r="B233" s="99" t="s">
        <v>255</v>
      </c>
      <c r="C233" s="99">
        <v>7.5</v>
      </c>
      <c r="D233" s="99">
        <v>8.5</v>
      </c>
      <c r="E233" s="429">
        <v>245</v>
      </c>
      <c r="F233" s="429">
        <v>171</v>
      </c>
      <c r="G233" s="429">
        <v>102</v>
      </c>
      <c r="H233" s="170">
        <f>IF(MAX(E233,F233,G233)=E233,60*(F233-G233)/(MAX(E233,F233,G233)-MIN(E233,F233,G233)),IF(MAX(E233,F233,G233)=F233,(120+(60*(G233-E233)/(MAX(E233,F233,G233)-MIN(E233,F233,G233)))),IF(MAX(E233,F233,G233)=G233,(240+(60*(E233-F233)/(MAX(E233,F233,G233)-MIN(E233,F233,G233)))),0)))</f>
        <v>28.95104895104895</v>
      </c>
      <c r="I233" s="170">
        <f>ROUND((MAX(E233/255, F233/255, G233/255) - MIN(E233/255, F233/255, G233/255))/MAX(E233/255, F233/255, G233/255),3)*100</f>
        <v>58.4</v>
      </c>
      <c r="J233" s="1395">
        <f>ROUND(MAX(E233/255, F233/255, G233/255),3)*100</f>
        <v>96.1</v>
      </c>
      <c r="K233" s="1550" t="str">
        <f>IF(AND((H233&gt;23),(H233&lt;=(203))),"Warm","Cool")&amp;" "&amp;IF(IF(AND((H233&gt;23),(H233&lt;=(203))),"Warm","Cool")="Cool",IF((J233-I233)&gt;47.15,"여름","겨울"),IF((J233-I233)&gt;43.15,"봄","가을"))&amp;" "&amp;IF(IF(AND((H233&gt;23),(H233&lt;=(203))),"Warm","Cool")="Cool",IF(IF(IF(AND((H233&gt;23),(H233&lt;=(203))),"Warm","Cool")="Cool",IF((J233-I233)&gt;47.15,"여름","겨울"),IF((J233-I233)&gt;43.15,"봄","가을"))="여름",IF((J233-I233)&gt;60.8,"Light","Mute"),IF((J233-I233)&gt;23.58,"Bright","Deep")),IF(IF(IF(AND((H233&gt;23),(H233&lt;=(203))),"Warm","Cool")="Cool",IF((J233-I233)&gt;47.15,"여름","겨울"),IF((J233-I233)&gt;43.15,"봄","가을"))="봄",IF(I233&gt;23.8,"Bright","Light"),IF(I233&gt;54.65,"Deep","Mute")))</f>
        <v>Warm 가을 Deep</v>
      </c>
      <c r="L233" s="461">
        <f>J233-I233</f>
        <v>37.699999999999996</v>
      </c>
      <c r="N233" s="6">
        <f>E233-F233</f>
        <v>74</v>
      </c>
      <c r="O233" s="1172">
        <f>F233/E233</f>
        <v>0.69795918367346943</v>
      </c>
      <c r="P233" s="6">
        <f>E233-G233</f>
        <v>143</v>
      </c>
      <c r="Q233" s="1172">
        <f>G233/E233</f>
        <v>0.41632653061224489</v>
      </c>
    </row>
    <row r="234" spans="2:17" x14ac:dyDescent="0.4">
      <c r="B234" s="431" t="s">
        <v>255</v>
      </c>
      <c r="C234" s="431">
        <v>7.5</v>
      </c>
      <c r="D234" s="431">
        <v>9</v>
      </c>
      <c r="E234" s="1241">
        <v>247</v>
      </c>
      <c r="F234" s="1241">
        <v>170</v>
      </c>
      <c r="G234" s="1241">
        <v>96</v>
      </c>
      <c r="H234" s="436">
        <f>IF(MAX(E234,F234,G234)=E234,60*(F234-G234)/(MAX(E234,F234,G234)-MIN(E234,F234,G234)),IF(MAX(E234,F234,G234)=F234,(120+(60*(G234-E234)/(MAX(E234,F234,G234)-MIN(E234,F234,G234)))),IF(MAX(E234,F234,G234)=G234,(240+(60*(E234-F234)/(MAX(E234,F234,G234)-MIN(E234,F234,G234)))),0)))</f>
        <v>29.403973509933774</v>
      </c>
      <c r="I234" s="436">
        <f>ROUND((MAX(E234/255, F234/255, G234/255) - MIN(E234/255, F234/255, G234/255))/MAX(E234/255, F234/255, G234/255),3)*100</f>
        <v>61.1</v>
      </c>
      <c r="J234" s="1396">
        <f>ROUND(MAX(E234/255, F234/255, G234/255),3)*100</f>
        <v>96.899999999999991</v>
      </c>
      <c r="K234" s="1551" t="str">
        <f>IF(AND((H234&gt;23),(H234&lt;=(203))),"Warm","Cool")&amp;" "&amp;IF(IF(AND((H234&gt;23),(H234&lt;=(203))),"Warm","Cool")="Cool",IF((J234-I234)&gt;47.15,"여름","겨울"),IF((J234-I234)&gt;43.15,"봄","가을"))&amp;" "&amp;IF(IF(AND((H234&gt;23),(H234&lt;=(203))),"Warm","Cool")="Cool",IF(IF(IF(AND((H234&gt;23),(H234&lt;=(203))),"Warm","Cool")="Cool",IF((J234-I234)&gt;47.15,"여름","겨울"),IF((J234-I234)&gt;43.15,"봄","가을"))="여름",IF((J234-I234)&gt;60.8,"Light","Mute"),IF((J234-I234)&gt;23.58,"Bright","Deep")),IF(IF(IF(AND((H234&gt;23),(H234&lt;=(203))),"Warm","Cool")="Cool",IF((J234-I234)&gt;47.15,"여름","겨울"),IF((J234-I234)&gt;43.15,"봄","가을"))="봄",IF(I234&gt;23.8,"Bright","Light"),IF(I234&gt;54.65,"Deep","Mute")))</f>
        <v>Warm 가을 Deep</v>
      </c>
      <c r="L234" s="461">
        <f>J234-I234</f>
        <v>35.79999999999999</v>
      </c>
      <c r="N234" s="6">
        <f>E234-F234</f>
        <v>77</v>
      </c>
      <c r="O234" s="1172">
        <f>F234/E234</f>
        <v>0.68825910931174084</v>
      </c>
      <c r="P234" s="6">
        <f>E234-G234</f>
        <v>151</v>
      </c>
      <c r="Q234" s="1172">
        <f>G234/E234</f>
        <v>0.38866396761133604</v>
      </c>
    </row>
    <row r="235" spans="2:17" x14ac:dyDescent="0.4">
      <c r="O235" s="1173">
        <f>MIN(O3:O234)</f>
        <v>0.60144927536231885</v>
      </c>
      <c r="Q235" s="1173">
        <f>MIN(Q3:Q234)</f>
        <v>0.2391304347826087</v>
      </c>
    </row>
    <row r="236" spans="2:17" x14ac:dyDescent="0.4">
      <c r="O236" s="1173">
        <f>MAX(O3:O234)</f>
        <v>0.95744680851063835</v>
      </c>
      <c r="Q236" s="1173">
        <f>MAX(Q3:Q234)</f>
        <v>0.92340425531914894</v>
      </c>
    </row>
    <row r="238" spans="2:17" x14ac:dyDescent="0.4">
      <c r="I238" s="1168"/>
      <c r="J238" s="1168"/>
    </row>
    <row r="239" spans="2:17" x14ac:dyDescent="0.4">
      <c r="F239" s="1168"/>
      <c r="G239" s="1168"/>
      <c r="H239" s="1168"/>
      <c r="I239" s="1168"/>
      <c r="J239" s="1168"/>
    </row>
    <row r="240" spans="2:17" x14ac:dyDescent="0.4">
      <c r="E240" s="1168"/>
      <c r="F240" s="1168"/>
      <c r="G240" s="1168"/>
      <c r="H240" s="1168"/>
      <c r="I240" s="1168"/>
      <c r="J240" s="1168"/>
    </row>
    <row r="241" spans="5:10" x14ac:dyDescent="0.4">
      <c r="E241" s="1168"/>
      <c r="F241" s="1168"/>
      <c r="G241" s="1168"/>
      <c r="H241" s="1168"/>
      <c r="I241" s="1168"/>
      <c r="J241" s="1168"/>
    </row>
    <row r="242" spans="5:10" x14ac:dyDescent="0.4">
      <c r="E242" s="1168"/>
      <c r="F242" s="1168"/>
      <c r="G242" s="1168"/>
      <c r="H242" s="1168"/>
      <c r="I242" s="1168"/>
      <c r="J242" s="1168"/>
    </row>
    <row r="243" spans="5:10" x14ac:dyDescent="0.4">
      <c r="E243" s="1168"/>
      <c r="F243" s="1168"/>
      <c r="G243" s="1168"/>
      <c r="H243" s="1168"/>
      <c r="I243" s="1168"/>
      <c r="J243" s="1168"/>
    </row>
    <row r="244" spans="5:10" x14ac:dyDescent="0.4">
      <c r="E244" s="1168"/>
      <c r="F244" s="1168"/>
      <c r="G244" s="1168"/>
      <c r="H244" s="1168"/>
      <c r="I244" s="1168"/>
      <c r="J244" s="1168"/>
    </row>
    <row r="245" spans="5:10" x14ac:dyDescent="0.4">
      <c r="E245" s="1168"/>
      <c r="F245" s="1168"/>
      <c r="G245" s="1168"/>
      <c r="H245" s="1168"/>
      <c r="I245" s="1168"/>
      <c r="J245" s="1168"/>
    </row>
    <row r="246" spans="5:10" x14ac:dyDescent="0.4">
      <c r="E246" s="1168"/>
      <c r="F246" s="1168"/>
      <c r="G246" s="1168"/>
      <c r="H246" s="1168"/>
      <c r="I246" s="1168"/>
      <c r="J246" s="1168"/>
    </row>
    <row r="247" spans="5:10" x14ac:dyDescent="0.4">
      <c r="E247" s="1168"/>
      <c r="F247" s="1168"/>
      <c r="G247" s="1168"/>
      <c r="H247" s="1168"/>
      <c r="I247" s="1168"/>
      <c r="J247" s="1168"/>
    </row>
    <row r="248" spans="5:10" x14ac:dyDescent="0.4">
      <c r="E248" s="1168"/>
      <c r="F248" s="1168"/>
      <c r="G248" s="1168"/>
      <c r="H248" s="1168"/>
      <c r="I248" s="1168"/>
      <c r="J248" s="1168"/>
    </row>
    <row r="249" spans="5:10" x14ac:dyDescent="0.4">
      <c r="E249" s="1168"/>
      <c r="F249" s="1168"/>
      <c r="G249" s="1168"/>
      <c r="H249" s="1168"/>
      <c r="I249" s="1168"/>
      <c r="J249" s="1168"/>
    </row>
    <row r="250" spans="5:10" x14ac:dyDescent="0.4">
      <c r="E250" s="1168"/>
      <c r="F250" s="1168"/>
      <c r="G250" s="1168"/>
      <c r="H250" s="1168"/>
      <c r="I250" s="1168"/>
      <c r="J250" s="1168"/>
    </row>
    <row r="251" spans="5:10" x14ac:dyDescent="0.4">
      <c r="E251" s="1168"/>
      <c r="F251" s="1168"/>
      <c r="G251" s="1168"/>
      <c r="H251" s="1168"/>
      <c r="I251" s="1168"/>
      <c r="J251" s="1168"/>
    </row>
    <row r="252" spans="5:10" x14ac:dyDescent="0.4">
      <c r="E252" s="1168"/>
      <c r="F252" s="1168"/>
      <c r="G252" s="1168"/>
      <c r="H252" s="1168"/>
      <c r="I252" s="1168"/>
      <c r="J252" s="1168"/>
    </row>
    <row r="253" spans="5:10" x14ac:dyDescent="0.4">
      <c r="E253" s="1168"/>
      <c r="F253" s="1168"/>
      <c r="G253" s="1168"/>
      <c r="H253" s="1168"/>
      <c r="I253" s="1168"/>
      <c r="J253" s="1168"/>
    </row>
    <row r="254" spans="5:10" x14ac:dyDescent="0.4">
      <c r="E254" s="1168"/>
      <c r="F254" s="1168"/>
      <c r="G254" s="1168"/>
      <c r="H254" s="1168"/>
      <c r="I254" s="1168"/>
      <c r="J254" s="1168"/>
    </row>
    <row r="255" spans="5:10" x14ac:dyDescent="0.4">
      <c r="E255" s="1168"/>
      <c r="F255" s="1168"/>
      <c r="G255" s="1168"/>
      <c r="H255" s="1168"/>
      <c r="I255" s="1168"/>
      <c r="J255" s="1168"/>
    </row>
    <row r="256" spans="5:10" x14ac:dyDescent="0.4">
      <c r="E256" s="1168"/>
      <c r="F256" s="1168"/>
      <c r="G256" s="1168"/>
      <c r="H256" s="1168"/>
      <c r="I256" s="1168"/>
      <c r="J256" s="1168"/>
    </row>
    <row r="257" spans="4:10" x14ac:dyDescent="0.4">
      <c r="E257" s="1168"/>
      <c r="F257" s="1168"/>
      <c r="G257" s="1168"/>
      <c r="H257" s="1168"/>
      <c r="I257" s="1168"/>
      <c r="J257" s="1168"/>
    </row>
    <row r="258" spans="4:10" x14ac:dyDescent="0.4">
      <c r="E258" s="1168"/>
      <c r="F258" s="1168"/>
      <c r="G258" s="1168"/>
      <c r="H258" s="1168"/>
      <c r="I258" s="1168"/>
      <c r="J258" s="1168"/>
    </row>
    <row r="259" spans="4:10" x14ac:dyDescent="0.4">
      <c r="E259" s="1168"/>
      <c r="F259" s="1168"/>
      <c r="G259" s="1168"/>
      <c r="H259" s="1168"/>
      <c r="I259" s="1168"/>
      <c r="J259" s="1168"/>
    </row>
    <row r="260" spans="4:10" x14ac:dyDescent="0.4">
      <c r="E260" s="1168"/>
      <c r="F260" s="1168"/>
      <c r="G260" s="1168"/>
      <c r="H260" s="1168"/>
      <c r="I260" s="1168"/>
      <c r="J260" s="1168"/>
    </row>
    <row r="261" spans="4:10" x14ac:dyDescent="0.4">
      <c r="E261" s="1168"/>
      <c r="F261" s="1168"/>
      <c r="G261" s="1168"/>
      <c r="H261" s="1168"/>
      <c r="I261" s="1168"/>
      <c r="J261" s="1168"/>
    </row>
    <row r="262" spans="4:10" x14ac:dyDescent="0.4">
      <c r="D262" s="1168"/>
      <c r="E262" s="1168"/>
      <c r="F262" s="1168"/>
      <c r="G262" s="1168"/>
      <c r="H262" s="1168"/>
      <c r="I262" s="1168"/>
      <c r="J262" s="1168"/>
    </row>
    <row r="263" spans="4:10" x14ac:dyDescent="0.4">
      <c r="D263" s="1168"/>
      <c r="E263" s="1168"/>
      <c r="F263" s="1168"/>
      <c r="G263" s="1168"/>
      <c r="H263" s="1168"/>
      <c r="I263" s="1168"/>
      <c r="J263" s="1168"/>
    </row>
    <row r="264" spans="4:10" x14ac:dyDescent="0.4">
      <c r="D264" s="1168"/>
      <c r="E264" s="1168"/>
      <c r="F264" s="1168"/>
      <c r="G264" s="1168"/>
      <c r="H264" s="1168"/>
      <c r="I264" s="1168"/>
      <c r="J264" s="1168"/>
    </row>
    <row r="265" spans="4:10" x14ac:dyDescent="0.4">
      <c r="D265" s="1168"/>
      <c r="E265" s="1168"/>
      <c r="F265" s="1168"/>
      <c r="G265" s="1168"/>
      <c r="H265" s="1168"/>
      <c r="I265" s="1168"/>
      <c r="J265" s="1168"/>
    </row>
    <row r="266" spans="4:10" x14ac:dyDescent="0.4">
      <c r="D266" s="1168"/>
      <c r="E266" s="1168"/>
      <c r="F266" s="1168"/>
      <c r="G266" s="1168"/>
      <c r="H266" s="1168"/>
      <c r="I266" s="1168"/>
      <c r="J266" s="1168"/>
    </row>
    <row r="267" spans="4:10" x14ac:dyDescent="0.4">
      <c r="D267" s="1168"/>
      <c r="E267" s="1168"/>
      <c r="F267" s="1168"/>
      <c r="G267" s="1168"/>
      <c r="H267" s="1168"/>
      <c r="I267" s="1168"/>
      <c r="J267" s="1168"/>
    </row>
    <row r="268" spans="4:10" x14ac:dyDescent="0.4">
      <c r="D268" s="1168"/>
      <c r="E268" s="1168"/>
      <c r="F268" s="1168"/>
      <c r="G268" s="1168"/>
      <c r="H268" s="1168"/>
      <c r="I268" s="1168"/>
      <c r="J268" s="1168"/>
    </row>
    <row r="269" spans="4:10" x14ac:dyDescent="0.4">
      <c r="D269" s="1168"/>
      <c r="E269" s="1168"/>
      <c r="F269" s="1168"/>
      <c r="G269" s="1168"/>
      <c r="H269" s="1168"/>
      <c r="I269" s="1168"/>
      <c r="J269" s="1168"/>
    </row>
    <row r="270" spans="4:10" x14ac:dyDescent="0.4">
      <c r="D270" s="1168"/>
      <c r="E270" s="1168"/>
      <c r="F270" s="1168"/>
      <c r="G270" s="1168"/>
      <c r="H270" s="1168"/>
      <c r="I270" s="1168"/>
      <c r="J270" s="1168"/>
    </row>
    <row r="271" spans="4:10" x14ac:dyDescent="0.4">
      <c r="D271" s="1168"/>
      <c r="E271" s="1168"/>
      <c r="F271" s="1168"/>
      <c r="G271" s="1168"/>
      <c r="H271" s="1168"/>
      <c r="I271" s="1168"/>
      <c r="J271" s="1168"/>
    </row>
    <row r="272" spans="4:10" x14ac:dyDescent="0.4">
      <c r="D272" s="1168"/>
      <c r="E272" s="1168"/>
      <c r="F272" s="1168"/>
      <c r="G272" s="1168"/>
      <c r="H272" s="1168"/>
      <c r="I272" s="1168"/>
      <c r="J272" s="1168"/>
    </row>
    <row r="273" spans="4:10" x14ac:dyDescent="0.4">
      <c r="D273" s="1168"/>
      <c r="E273" s="1168"/>
      <c r="F273" s="1168"/>
      <c r="G273" s="1168"/>
      <c r="H273" s="1168"/>
      <c r="I273" s="1168"/>
      <c r="J273" s="1168"/>
    </row>
    <row r="274" spans="4:10" x14ac:dyDescent="0.4">
      <c r="D274" s="1168"/>
      <c r="E274" s="1168"/>
      <c r="F274" s="1168"/>
      <c r="G274" s="1168"/>
      <c r="H274" s="1168"/>
      <c r="I274" s="1168"/>
      <c r="J274" s="1168"/>
    </row>
    <row r="275" spans="4:10" x14ac:dyDescent="0.4">
      <c r="D275" s="1168"/>
      <c r="E275" s="1168"/>
      <c r="F275" s="1168"/>
      <c r="G275" s="1168"/>
      <c r="H275" s="1168"/>
      <c r="I275" s="1168"/>
      <c r="J275" s="1168"/>
    </row>
    <row r="276" spans="4:10" x14ac:dyDescent="0.4">
      <c r="D276" s="1168"/>
      <c r="E276" s="1168"/>
      <c r="F276" s="1168"/>
      <c r="G276" s="1168"/>
      <c r="H276" s="1168"/>
      <c r="I276" s="1168"/>
      <c r="J276" s="1168"/>
    </row>
    <row r="277" spans="4:10" x14ac:dyDescent="0.4">
      <c r="D277" s="1168"/>
      <c r="E277" s="1168"/>
      <c r="F277" s="1168"/>
      <c r="G277" s="1168"/>
      <c r="H277" s="1168"/>
      <c r="I277" s="1168"/>
      <c r="J277" s="1168"/>
    </row>
    <row r="278" spans="4:10" x14ac:dyDescent="0.4">
      <c r="D278" s="1168"/>
      <c r="E278" s="1168"/>
      <c r="F278" s="1168"/>
      <c r="G278" s="1168"/>
      <c r="H278" s="1168"/>
      <c r="I278" s="1168"/>
      <c r="J278" s="1168"/>
    </row>
    <row r="279" spans="4:10" x14ac:dyDescent="0.4">
      <c r="D279" s="1168"/>
      <c r="E279" s="1168"/>
      <c r="F279" s="1168"/>
      <c r="G279" s="1168"/>
      <c r="H279" s="1168"/>
      <c r="I279" s="1168"/>
      <c r="J279" s="1168"/>
    </row>
    <row r="280" spans="4:10" x14ac:dyDescent="0.4">
      <c r="D280" s="1168"/>
      <c r="E280" s="1168"/>
      <c r="F280" s="1168"/>
      <c r="G280" s="1168"/>
      <c r="H280" s="1168"/>
      <c r="I280" s="1168"/>
      <c r="J280" s="1168"/>
    </row>
    <row r="281" spans="4:10" x14ac:dyDescent="0.4">
      <c r="D281" s="1168"/>
      <c r="E281" s="1168"/>
      <c r="F281" s="1168"/>
      <c r="G281" s="1168"/>
      <c r="H281" s="1168"/>
      <c r="I281" s="1168"/>
      <c r="J281" s="1168"/>
    </row>
    <row r="282" spans="4:10" x14ac:dyDescent="0.4">
      <c r="D282" s="1168"/>
      <c r="E282" s="1168"/>
      <c r="F282" s="1168"/>
      <c r="G282" s="1168"/>
      <c r="H282" s="1168"/>
      <c r="I282" s="1168"/>
      <c r="J282" s="1168"/>
    </row>
    <row r="283" spans="4:10" x14ac:dyDescent="0.4">
      <c r="D283" s="1168"/>
      <c r="E283" s="1168"/>
      <c r="F283" s="1168"/>
      <c r="G283" s="1168"/>
      <c r="H283" s="1168"/>
      <c r="I283" s="1168"/>
      <c r="J283" s="1168"/>
    </row>
    <row r="284" spans="4:10" x14ac:dyDescent="0.4">
      <c r="D284" s="1168"/>
      <c r="E284" s="1168"/>
      <c r="F284" s="1168"/>
      <c r="G284" s="1168"/>
      <c r="H284" s="1168"/>
      <c r="I284" s="1168"/>
      <c r="J284" s="1168"/>
    </row>
    <row r="285" spans="4:10" x14ac:dyDescent="0.4">
      <c r="D285" s="1168"/>
      <c r="E285" s="1168"/>
      <c r="F285" s="1168"/>
      <c r="G285" s="1168"/>
      <c r="H285" s="1168"/>
      <c r="I285" s="1168"/>
      <c r="J285" s="1168"/>
    </row>
    <row r="286" spans="4:10" x14ac:dyDescent="0.4">
      <c r="D286" s="1168"/>
      <c r="E286" s="1168"/>
      <c r="F286" s="1168"/>
      <c r="G286" s="1168"/>
      <c r="H286" s="1168"/>
      <c r="I286" s="1168"/>
      <c r="J286" s="1168"/>
    </row>
    <row r="287" spans="4:10" x14ac:dyDescent="0.4">
      <c r="D287" s="1168"/>
      <c r="E287" s="1168"/>
      <c r="F287" s="1168"/>
      <c r="G287" s="1168"/>
      <c r="H287" s="1168"/>
      <c r="I287" s="1168"/>
      <c r="J287" s="1168"/>
    </row>
    <row r="288" spans="4:10" x14ac:dyDescent="0.4">
      <c r="D288" s="1168"/>
      <c r="E288" s="1168"/>
      <c r="F288" s="1168"/>
      <c r="G288" s="1168"/>
      <c r="H288" s="1168"/>
      <c r="I288" s="1168"/>
      <c r="J288" s="1168"/>
    </row>
    <row r="289" spans="4:10" x14ac:dyDescent="0.4">
      <c r="D289" s="1168"/>
      <c r="E289" s="1168"/>
      <c r="F289" s="1168"/>
      <c r="G289" s="1168"/>
      <c r="H289" s="1168"/>
      <c r="I289" s="1168"/>
      <c r="J289" s="1168"/>
    </row>
    <row r="290" spans="4:10" x14ac:dyDescent="0.4">
      <c r="D290" s="1168"/>
      <c r="E290" s="1168"/>
      <c r="F290" s="1168"/>
      <c r="G290" s="1168"/>
      <c r="H290" s="1168"/>
      <c r="I290" s="1168"/>
      <c r="J290" s="1168"/>
    </row>
    <row r="291" spans="4:10" x14ac:dyDescent="0.4">
      <c r="D291" s="1168"/>
      <c r="E291" s="1168"/>
      <c r="F291" s="1168"/>
      <c r="G291" s="1168"/>
      <c r="H291" s="1168"/>
      <c r="I291" s="1168"/>
      <c r="J291" s="1168"/>
    </row>
    <row r="292" spans="4:10" x14ac:dyDescent="0.4">
      <c r="D292" s="1168"/>
      <c r="E292" s="1168"/>
      <c r="F292" s="1168"/>
      <c r="G292" s="1168"/>
      <c r="H292" s="1168"/>
      <c r="I292" s="1168"/>
      <c r="J292" s="1168"/>
    </row>
    <row r="293" spans="4:10" x14ac:dyDescent="0.4">
      <c r="D293" s="1168"/>
      <c r="E293" s="1168"/>
      <c r="F293" s="1168"/>
      <c r="G293" s="1168"/>
      <c r="H293" s="1168"/>
      <c r="I293" s="1168"/>
      <c r="J293" s="1168"/>
    </row>
    <row r="294" spans="4:10" x14ac:dyDescent="0.4">
      <c r="D294" s="1168"/>
      <c r="E294" s="1168"/>
      <c r="F294" s="1168"/>
      <c r="G294" s="1168"/>
      <c r="H294" s="1168"/>
      <c r="I294" s="1168"/>
      <c r="J294" s="1168"/>
    </row>
    <row r="295" spans="4:10" x14ac:dyDescent="0.4">
      <c r="D295" s="1168"/>
      <c r="E295" s="1168"/>
      <c r="F295" s="1168"/>
      <c r="G295" s="1168"/>
      <c r="H295" s="1168"/>
      <c r="I295" s="1168"/>
      <c r="J295" s="1168"/>
    </row>
    <row r="296" spans="4:10" x14ac:dyDescent="0.4">
      <c r="D296" s="1168"/>
      <c r="E296" s="1168"/>
      <c r="F296" s="1168"/>
      <c r="G296" s="1168"/>
      <c r="H296" s="1168"/>
      <c r="I296" s="1168"/>
      <c r="J296" s="1168"/>
    </row>
    <row r="297" spans="4:10" x14ac:dyDescent="0.4">
      <c r="D297" s="1168"/>
      <c r="E297" s="1168"/>
      <c r="F297" s="1168"/>
      <c r="G297" s="1168"/>
      <c r="H297" s="1168"/>
      <c r="I297" s="1168"/>
      <c r="J297" s="1168"/>
    </row>
    <row r="298" spans="4:10" x14ac:dyDescent="0.4">
      <c r="D298" s="1168"/>
      <c r="E298" s="1168"/>
      <c r="F298" s="1168"/>
      <c r="G298" s="1168"/>
      <c r="H298" s="1168"/>
      <c r="I298" s="1168"/>
      <c r="J298" s="1168"/>
    </row>
    <row r="299" spans="4:10" x14ac:dyDescent="0.4">
      <c r="E299" s="1168"/>
      <c r="F299" s="1168"/>
      <c r="G299" s="1168"/>
      <c r="H299" s="1168"/>
      <c r="I299" s="1168"/>
      <c r="J299" s="1168"/>
    </row>
    <row r="300" spans="4:10" x14ac:dyDescent="0.4">
      <c r="E300" s="1168"/>
      <c r="F300" s="1168"/>
      <c r="G300" s="1168"/>
      <c r="H300" s="1168"/>
      <c r="I300" s="1168"/>
      <c r="J300" s="1168"/>
    </row>
    <row r="301" spans="4:10" x14ac:dyDescent="0.4">
      <c r="E301" s="1168"/>
      <c r="F301" s="1168"/>
      <c r="G301" s="1168"/>
      <c r="H301" s="1168"/>
      <c r="I301" s="1168"/>
      <c r="J301" s="1168"/>
    </row>
    <row r="302" spans="4:10" x14ac:dyDescent="0.4">
      <c r="E302" s="1168"/>
      <c r="F302" s="1168"/>
      <c r="G302" s="1168"/>
      <c r="H302" s="1168"/>
      <c r="I302" s="1168"/>
      <c r="J302" s="1168"/>
    </row>
    <row r="303" spans="4:10" x14ac:dyDescent="0.4">
      <c r="E303" s="1168"/>
      <c r="F303" s="1168"/>
      <c r="G303" s="1168"/>
      <c r="H303" s="1168"/>
      <c r="I303" s="1168"/>
      <c r="J303" s="1168"/>
    </row>
    <row r="304" spans="4:10" x14ac:dyDescent="0.4">
      <c r="E304" s="1168"/>
      <c r="F304" s="1168"/>
      <c r="G304" s="1168"/>
      <c r="H304" s="1168"/>
      <c r="I304" s="1168"/>
      <c r="J304" s="1168"/>
    </row>
    <row r="305" spans="5:10" x14ac:dyDescent="0.4">
      <c r="E305" s="1168"/>
      <c r="F305" s="1168"/>
      <c r="G305" s="1168"/>
      <c r="H305" s="1168"/>
      <c r="I305" s="1168"/>
      <c r="J305" s="1168"/>
    </row>
    <row r="306" spans="5:10" x14ac:dyDescent="0.4">
      <c r="E306" s="1168"/>
      <c r="F306" s="1168"/>
      <c r="G306" s="1168"/>
      <c r="H306" s="1168"/>
      <c r="I306" s="1168"/>
      <c r="J306" s="1168"/>
    </row>
    <row r="307" spans="5:10" x14ac:dyDescent="0.4">
      <c r="E307" s="1168"/>
      <c r="F307" s="1168"/>
      <c r="G307" s="1168"/>
      <c r="H307" s="1168"/>
      <c r="I307" s="1168"/>
      <c r="J307" s="1168"/>
    </row>
    <row r="308" spans="5:10" x14ac:dyDescent="0.4">
      <c r="E308" s="1168"/>
      <c r="F308" s="1168"/>
      <c r="G308" s="1168"/>
      <c r="H308" s="1168"/>
      <c r="I308" s="1168"/>
      <c r="J308" s="1168"/>
    </row>
    <row r="309" spans="5:10" x14ac:dyDescent="0.4">
      <c r="E309" s="1168"/>
      <c r="F309" s="1168"/>
      <c r="G309" s="1168"/>
      <c r="H309" s="1168"/>
      <c r="I309" s="1168"/>
      <c r="J309" s="1168"/>
    </row>
    <row r="310" spans="5:10" x14ac:dyDescent="0.4">
      <c r="E310" s="1168"/>
      <c r="F310" s="1168"/>
      <c r="G310" s="1168"/>
      <c r="H310" s="1168"/>
      <c r="I310" s="1168"/>
      <c r="J310" s="1168"/>
    </row>
    <row r="311" spans="5:10" x14ac:dyDescent="0.4">
      <c r="E311" s="1168"/>
      <c r="F311" s="1168"/>
      <c r="G311" s="1168"/>
      <c r="H311" s="1168"/>
      <c r="I311" s="1168"/>
      <c r="J311" s="1168"/>
    </row>
    <row r="312" spans="5:10" x14ac:dyDescent="0.4">
      <c r="E312" s="1168"/>
      <c r="F312" s="1168"/>
      <c r="G312" s="1168"/>
      <c r="H312" s="1168"/>
      <c r="I312" s="1168"/>
      <c r="J312" s="1168"/>
    </row>
    <row r="313" spans="5:10" x14ac:dyDescent="0.4">
      <c r="E313" s="1168"/>
      <c r="F313" s="1168"/>
      <c r="G313" s="1168"/>
      <c r="H313" s="1168"/>
      <c r="I313" s="1168"/>
      <c r="J313" s="1168"/>
    </row>
    <row r="314" spans="5:10" x14ac:dyDescent="0.4">
      <c r="E314" s="1168"/>
      <c r="F314" s="1168"/>
      <c r="G314" s="1168"/>
      <c r="H314" s="1168"/>
      <c r="I314" s="1168"/>
      <c r="J314" s="1168"/>
    </row>
    <row r="315" spans="5:10" x14ac:dyDescent="0.4">
      <c r="E315" s="1168"/>
      <c r="F315" s="1168"/>
      <c r="G315" s="1168"/>
      <c r="H315" s="1168"/>
      <c r="I315" s="1168"/>
      <c r="J315" s="1168"/>
    </row>
    <row r="316" spans="5:10" x14ac:dyDescent="0.4">
      <c r="E316" s="1168"/>
      <c r="F316" s="1168"/>
      <c r="G316" s="1168"/>
      <c r="H316" s="1168"/>
      <c r="I316" s="1168"/>
      <c r="J316" s="1168"/>
    </row>
    <row r="317" spans="5:10" x14ac:dyDescent="0.4">
      <c r="E317" s="1168"/>
      <c r="F317" s="1168"/>
      <c r="G317" s="1168"/>
      <c r="H317" s="1168"/>
      <c r="I317" s="1168"/>
      <c r="J317" s="1168"/>
    </row>
    <row r="318" spans="5:10" x14ac:dyDescent="0.4">
      <c r="E318" s="1168"/>
      <c r="F318" s="1168"/>
      <c r="G318" s="1168"/>
      <c r="H318" s="1168"/>
      <c r="I318" s="1168"/>
      <c r="J318" s="1168"/>
    </row>
    <row r="319" spans="5:10" x14ac:dyDescent="0.4">
      <c r="E319" s="1168"/>
      <c r="F319" s="1168"/>
      <c r="G319" s="1168"/>
      <c r="H319" s="1168"/>
      <c r="I319" s="1168"/>
      <c r="J319" s="1168"/>
    </row>
    <row r="320" spans="5:10" x14ac:dyDescent="0.4">
      <c r="E320" s="1168"/>
      <c r="F320" s="1168"/>
      <c r="G320" s="1168"/>
      <c r="H320" s="1168"/>
      <c r="I320" s="1168"/>
      <c r="J320" s="1168"/>
    </row>
    <row r="321" spans="5:10" x14ac:dyDescent="0.4">
      <c r="E321" s="1168"/>
      <c r="F321" s="1168"/>
      <c r="G321" s="1168"/>
      <c r="H321" s="1168"/>
      <c r="I321" s="1168"/>
      <c r="J321" s="1168"/>
    </row>
    <row r="322" spans="5:10" x14ac:dyDescent="0.4">
      <c r="E322" s="1168"/>
      <c r="F322" s="1168"/>
      <c r="G322" s="1168"/>
      <c r="H322" s="1168"/>
      <c r="I322" s="1168"/>
      <c r="J322" s="1168"/>
    </row>
    <row r="323" spans="5:10" x14ac:dyDescent="0.4">
      <c r="E323" s="1168"/>
      <c r="F323" s="1168"/>
      <c r="G323" s="1168"/>
      <c r="H323" s="1168"/>
      <c r="I323" s="1168"/>
      <c r="J323" s="1168"/>
    </row>
    <row r="324" spans="5:10" x14ac:dyDescent="0.4">
      <c r="E324" s="1168"/>
      <c r="F324" s="1168"/>
      <c r="G324" s="1168"/>
      <c r="H324" s="1168"/>
      <c r="I324" s="1168"/>
      <c r="J324" s="1168"/>
    </row>
    <row r="325" spans="5:10" x14ac:dyDescent="0.4">
      <c r="E325" s="1168"/>
      <c r="F325" s="1168"/>
      <c r="G325" s="1168"/>
      <c r="H325" s="1168"/>
      <c r="I325" s="1168"/>
      <c r="J325" s="1168"/>
    </row>
    <row r="326" spans="5:10" x14ac:dyDescent="0.4">
      <c r="E326" s="1168"/>
      <c r="F326" s="1168"/>
      <c r="G326" s="1168"/>
      <c r="H326" s="1168"/>
      <c r="I326" s="1168"/>
      <c r="J326" s="1168"/>
    </row>
    <row r="327" spans="5:10" x14ac:dyDescent="0.4">
      <c r="E327" s="1168"/>
      <c r="F327" s="1168"/>
      <c r="G327" s="1168"/>
      <c r="H327" s="1168"/>
      <c r="I327" s="1168"/>
      <c r="J327" s="1168"/>
    </row>
    <row r="328" spans="5:10" x14ac:dyDescent="0.4">
      <c r="E328" s="1168"/>
      <c r="F328" s="1168"/>
      <c r="G328" s="1168"/>
      <c r="H328" s="1168"/>
      <c r="I328" s="1168"/>
      <c r="J328" s="1168"/>
    </row>
    <row r="329" spans="5:10" x14ac:dyDescent="0.4">
      <c r="E329" s="1168"/>
      <c r="F329" s="1168"/>
      <c r="G329" s="1168"/>
      <c r="H329" s="1168"/>
      <c r="I329" s="1168"/>
      <c r="J329" s="1168"/>
    </row>
    <row r="330" spans="5:10" x14ac:dyDescent="0.4">
      <c r="E330" s="1168"/>
      <c r="F330" s="1168"/>
      <c r="G330" s="1168"/>
      <c r="H330" s="1168"/>
      <c r="I330" s="1168"/>
      <c r="J330" s="1168"/>
    </row>
    <row r="331" spans="5:10" x14ac:dyDescent="0.4">
      <c r="E331" s="1168"/>
      <c r="F331" s="1168"/>
      <c r="G331" s="1168"/>
      <c r="H331" s="1168"/>
      <c r="I331" s="1168"/>
      <c r="J331" s="1168"/>
    </row>
    <row r="332" spans="5:10" x14ac:dyDescent="0.4">
      <c r="E332" s="1168"/>
      <c r="F332" s="1168"/>
      <c r="G332" s="1168"/>
      <c r="H332" s="1168"/>
      <c r="I332" s="1168"/>
      <c r="J332" s="1168"/>
    </row>
    <row r="333" spans="5:10" x14ac:dyDescent="0.4">
      <c r="E333" s="1168"/>
      <c r="F333" s="1168"/>
      <c r="G333" s="1168"/>
      <c r="H333" s="1168"/>
      <c r="I333" s="1168"/>
      <c r="J333" s="1168"/>
    </row>
    <row r="334" spans="5:10" x14ac:dyDescent="0.4">
      <c r="E334" s="1168"/>
      <c r="F334" s="1168"/>
      <c r="G334" s="1168"/>
      <c r="H334" s="1168"/>
      <c r="I334" s="1168"/>
      <c r="J334" s="1168"/>
    </row>
    <row r="335" spans="5:10" x14ac:dyDescent="0.4">
      <c r="E335" s="1168"/>
      <c r="F335" s="1168"/>
      <c r="G335" s="1168"/>
      <c r="H335" s="1168"/>
      <c r="I335" s="1168"/>
      <c r="J335" s="1168"/>
    </row>
    <row r="336" spans="5:10" x14ac:dyDescent="0.4">
      <c r="E336" s="1168"/>
      <c r="F336" s="1168"/>
      <c r="G336" s="1168"/>
      <c r="H336" s="1168"/>
      <c r="I336" s="1168"/>
      <c r="J336" s="1168"/>
    </row>
    <row r="337" spans="5:10" x14ac:dyDescent="0.4">
      <c r="E337" s="1168"/>
      <c r="F337" s="1168"/>
      <c r="G337" s="1168"/>
      <c r="H337" s="1168"/>
      <c r="I337" s="1168"/>
      <c r="J337" s="1168"/>
    </row>
    <row r="338" spans="5:10" x14ac:dyDescent="0.4">
      <c r="E338" s="1168"/>
      <c r="F338" s="1168"/>
      <c r="G338" s="1168"/>
      <c r="H338" s="1168"/>
      <c r="I338" s="1168"/>
      <c r="J338" s="1168"/>
    </row>
    <row r="339" spans="5:10" x14ac:dyDescent="0.4">
      <c r="E339" s="1168"/>
      <c r="F339" s="1168"/>
      <c r="G339" s="1168"/>
      <c r="H339" s="1168"/>
      <c r="I339" s="1168"/>
      <c r="J339" s="1168"/>
    </row>
    <row r="340" spans="5:10" x14ac:dyDescent="0.4">
      <c r="E340" s="1168"/>
      <c r="F340" s="1168"/>
      <c r="G340" s="1168"/>
      <c r="H340" s="1168"/>
      <c r="I340" s="1168"/>
      <c r="J340" s="1168"/>
    </row>
    <row r="341" spans="5:10" x14ac:dyDescent="0.4">
      <c r="E341" s="1168"/>
      <c r="F341" s="1168"/>
      <c r="G341" s="1168"/>
      <c r="H341" s="1168"/>
      <c r="I341" s="1168"/>
      <c r="J341" s="1168"/>
    </row>
    <row r="342" spans="5:10" x14ac:dyDescent="0.4">
      <c r="E342" s="1168"/>
      <c r="F342" s="1168"/>
      <c r="G342" s="1168"/>
      <c r="H342" s="1168"/>
      <c r="I342" s="1168"/>
      <c r="J342" s="1168"/>
    </row>
    <row r="343" spans="5:10" x14ac:dyDescent="0.4">
      <c r="E343" s="1168"/>
      <c r="F343" s="1168"/>
      <c r="G343" s="1168"/>
      <c r="H343" s="1168"/>
      <c r="I343" s="1168"/>
      <c r="J343" s="1168"/>
    </row>
    <row r="344" spans="5:10" x14ac:dyDescent="0.4">
      <c r="E344" s="1168"/>
      <c r="F344" s="1168"/>
      <c r="G344" s="1168"/>
      <c r="H344" s="1168"/>
      <c r="I344" s="1168"/>
      <c r="J344" s="1168"/>
    </row>
    <row r="345" spans="5:10" x14ac:dyDescent="0.4">
      <c r="E345" s="1168"/>
      <c r="F345" s="1168"/>
      <c r="G345" s="1168"/>
      <c r="H345" s="1168"/>
      <c r="I345" s="1168"/>
      <c r="J345" s="1168"/>
    </row>
    <row r="346" spans="5:10" x14ac:dyDescent="0.4">
      <c r="E346" s="1168"/>
      <c r="F346" s="1168"/>
      <c r="G346" s="1168"/>
      <c r="H346" s="1168"/>
      <c r="I346" s="1168"/>
      <c r="J346" s="1168"/>
    </row>
    <row r="347" spans="5:10" x14ac:dyDescent="0.4">
      <c r="E347" s="1168"/>
      <c r="F347" s="1168"/>
      <c r="G347" s="1168"/>
      <c r="H347" s="1168"/>
      <c r="I347" s="1168"/>
      <c r="J347" s="1168"/>
    </row>
    <row r="348" spans="5:10" x14ac:dyDescent="0.4">
      <c r="E348" s="1168"/>
      <c r="F348" s="1168"/>
      <c r="G348" s="1168"/>
      <c r="H348" s="1168"/>
      <c r="I348" s="1168"/>
      <c r="J348" s="1168"/>
    </row>
    <row r="349" spans="5:10" x14ac:dyDescent="0.4">
      <c r="E349" s="1168"/>
      <c r="F349" s="1168"/>
      <c r="G349" s="1168"/>
      <c r="H349" s="1168"/>
      <c r="I349" s="1168"/>
      <c r="J349" s="1168"/>
    </row>
    <row r="350" spans="5:10" x14ac:dyDescent="0.4">
      <c r="E350" s="1168"/>
      <c r="F350" s="1168"/>
      <c r="G350" s="1168"/>
      <c r="H350" s="1168"/>
      <c r="I350" s="1168"/>
      <c r="J350" s="1168"/>
    </row>
    <row r="351" spans="5:10" x14ac:dyDescent="0.4">
      <c r="E351" s="1168"/>
      <c r="F351" s="1168"/>
      <c r="G351" s="1168"/>
      <c r="H351" s="1168"/>
      <c r="I351" s="1168"/>
      <c r="J351" s="1168"/>
    </row>
    <row r="352" spans="5:10" x14ac:dyDescent="0.4">
      <c r="E352" s="1168"/>
      <c r="F352" s="1168"/>
      <c r="G352" s="1168"/>
      <c r="H352" s="1168"/>
      <c r="I352" s="1168"/>
      <c r="J352" s="1168"/>
    </row>
    <row r="353" spans="5:10" x14ac:dyDescent="0.4">
      <c r="E353" s="1168"/>
      <c r="F353" s="1168"/>
      <c r="G353" s="1168"/>
      <c r="H353" s="1168"/>
      <c r="I353" s="1168"/>
      <c r="J353" s="1168"/>
    </row>
    <row r="354" spans="5:10" x14ac:dyDescent="0.4">
      <c r="E354" s="1168"/>
      <c r="F354" s="1168"/>
      <c r="G354" s="1168"/>
      <c r="H354" s="1168"/>
      <c r="I354" s="1168"/>
      <c r="J354" s="1168"/>
    </row>
    <row r="355" spans="5:10" x14ac:dyDescent="0.4">
      <c r="E355" s="1168"/>
      <c r="F355" s="1168"/>
      <c r="G355" s="1168"/>
      <c r="H355" s="1168"/>
      <c r="I355" s="1168"/>
      <c r="J355" s="1168"/>
    </row>
    <row r="356" spans="5:10" x14ac:dyDescent="0.4">
      <c r="E356" s="1168"/>
      <c r="F356" s="1168"/>
      <c r="G356" s="1168"/>
      <c r="H356" s="1168"/>
      <c r="I356" s="1168"/>
      <c r="J356" s="1168"/>
    </row>
    <row r="357" spans="5:10" x14ac:dyDescent="0.4">
      <c r="E357" s="1168"/>
      <c r="F357" s="1168"/>
      <c r="G357" s="1168"/>
      <c r="H357" s="1168"/>
      <c r="I357" s="1168"/>
      <c r="J357" s="1168"/>
    </row>
    <row r="358" spans="5:10" x14ac:dyDescent="0.4">
      <c r="E358" s="1168"/>
      <c r="F358" s="1168"/>
      <c r="G358" s="1168"/>
      <c r="H358" s="1168"/>
      <c r="I358" s="1168"/>
      <c r="J358" s="1168"/>
    </row>
    <row r="359" spans="5:10" x14ac:dyDescent="0.4">
      <c r="E359" s="1168"/>
      <c r="F359" s="1168"/>
      <c r="G359" s="1168"/>
      <c r="H359" s="1168"/>
      <c r="I359" s="1168"/>
      <c r="J359" s="1168"/>
    </row>
    <row r="360" spans="5:10" x14ac:dyDescent="0.4">
      <c r="E360" s="1168"/>
      <c r="F360" s="1168"/>
      <c r="G360" s="1168"/>
      <c r="H360" s="1168"/>
      <c r="I360" s="1168"/>
      <c r="J360" s="1168"/>
    </row>
    <row r="361" spans="5:10" x14ac:dyDescent="0.4">
      <c r="E361" s="1168"/>
      <c r="F361" s="1168"/>
      <c r="G361" s="1168"/>
      <c r="H361" s="1168"/>
      <c r="I361" s="1168"/>
      <c r="J361" s="1168"/>
    </row>
    <row r="362" spans="5:10" x14ac:dyDescent="0.4">
      <c r="E362" s="1168"/>
      <c r="F362" s="1168"/>
      <c r="G362" s="1168"/>
      <c r="H362" s="1168"/>
      <c r="I362" s="1168"/>
      <c r="J362" s="1168"/>
    </row>
    <row r="363" spans="5:10" x14ac:dyDescent="0.4">
      <c r="E363" s="1168"/>
      <c r="F363" s="1168"/>
      <c r="G363" s="1168"/>
      <c r="H363" s="1168"/>
      <c r="I363" s="1168"/>
      <c r="J363" s="1168"/>
    </row>
    <row r="364" spans="5:10" x14ac:dyDescent="0.4">
      <c r="E364" s="1168"/>
      <c r="F364" s="1168"/>
      <c r="G364" s="1168"/>
      <c r="H364" s="1168"/>
      <c r="I364" s="1168"/>
      <c r="J364" s="1168"/>
    </row>
    <row r="365" spans="5:10" x14ac:dyDescent="0.4">
      <c r="E365" s="1168"/>
      <c r="F365" s="1168"/>
      <c r="G365" s="1168"/>
      <c r="H365" s="1168"/>
      <c r="I365" s="1168"/>
      <c r="J365" s="1168"/>
    </row>
    <row r="366" spans="5:10" x14ac:dyDescent="0.4">
      <c r="E366" s="1168"/>
      <c r="F366" s="1168"/>
      <c r="G366" s="1168"/>
      <c r="H366" s="1168"/>
      <c r="I366" s="1168"/>
      <c r="J366" s="1168"/>
    </row>
    <row r="367" spans="5:10" x14ac:dyDescent="0.4">
      <c r="E367" s="1168"/>
      <c r="F367" s="1168"/>
      <c r="G367" s="1168"/>
      <c r="H367" s="1168"/>
      <c r="I367" s="1168"/>
      <c r="J367" s="1168"/>
    </row>
    <row r="368" spans="5:10" x14ac:dyDescent="0.4">
      <c r="E368" s="1168"/>
      <c r="F368" s="1168"/>
      <c r="G368" s="1168"/>
      <c r="H368" s="1168"/>
      <c r="I368" s="1168"/>
      <c r="J368" s="1168"/>
    </row>
    <row r="369" spans="5:10" x14ac:dyDescent="0.4">
      <c r="E369" s="1168"/>
      <c r="F369" s="1168"/>
      <c r="G369" s="1168"/>
      <c r="H369" s="1168"/>
      <c r="I369" s="1168"/>
      <c r="J369" s="1168"/>
    </row>
    <row r="370" spans="5:10" x14ac:dyDescent="0.4">
      <c r="E370" s="1168"/>
      <c r="F370" s="1168"/>
      <c r="G370" s="1168"/>
      <c r="H370" s="1168"/>
      <c r="I370" s="1168"/>
      <c r="J370" s="1168"/>
    </row>
    <row r="371" spans="5:10" x14ac:dyDescent="0.4">
      <c r="E371" s="1168"/>
      <c r="F371" s="1168"/>
      <c r="G371" s="1168"/>
      <c r="H371" s="1168"/>
      <c r="I371" s="1168"/>
      <c r="J371" s="1168"/>
    </row>
    <row r="372" spans="5:10" x14ac:dyDescent="0.4">
      <c r="E372" s="1168"/>
      <c r="F372" s="1168"/>
      <c r="G372" s="1168"/>
      <c r="H372" s="1168"/>
      <c r="I372" s="1168"/>
      <c r="J372" s="1168"/>
    </row>
    <row r="373" spans="5:10" x14ac:dyDescent="0.4">
      <c r="E373" s="1168"/>
      <c r="F373" s="1168"/>
      <c r="G373" s="1168"/>
      <c r="H373" s="1168"/>
      <c r="I373" s="1168"/>
      <c r="J373" s="1168"/>
    </row>
    <row r="374" spans="5:10" x14ac:dyDescent="0.4">
      <c r="E374" s="1168"/>
      <c r="F374" s="1168"/>
      <c r="G374" s="1168"/>
      <c r="H374" s="1168"/>
      <c r="I374" s="1168"/>
      <c r="J374" s="1168"/>
    </row>
    <row r="375" spans="5:10" x14ac:dyDescent="0.4">
      <c r="E375" s="1168"/>
      <c r="F375" s="1168"/>
      <c r="G375" s="1168"/>
      <c r="H375" s="1168"/>
      <c r="I375" s="1168"/>
      <c r="J375" s="1168"/>
    </row>
    <row r="376" spans="5:10" x14ac:dyDescent="0.4">
      <c r="E376" s="1168"/>
      <c r="F376" s="1168"/>
      <c r="G376" s="1168"/>
      <c r="H376" s="1168"/>
      <c r="I376" s="1168"/>
      <c r="J376" s="1168"/>
    </row>
    <row r="377" spans="5:10" x14ac:dyDescent="0.4">
      <c r="E377" s="1168"/>
      <c r="F377" s="1168"/>
      <c r="G377" s="1168"/>
      <c r="H377" s="1168"/>
      <c r="I377" s="1168"/>
      <c r="J377" s="1168"/>
    </row>
    <row r="378" spans="5:10" x14ac:dyDescent="0.4">
      <c r="E378" s="1168"/>
      <c r="F378" s="1168"/>
      <c r="G378" s="1168"/>
      <c r="H378" s="1168"/>
      <c r="I378" s="1168"/>
      <c r="J378" s="1168"/>
    </row>
    <row r="379" spans="5:10" x14ac:dyDescent="0.4">
      <c r="E379" s="1168"/>
      <c r="F379" s="1168"/>
      <c r="G379" s="1168"/>
      <c r="H379" s="1168"/>
      <c r="I379" s="1168"/>
      <c r="J379" s="1168"/>
    </row>
    <row r="380" spans="5:10" x14ac:dyDescent="0.4">
      <c r="E380" s="1168"/>
      <c r="F380" s="1168"/>
      <c r="G380" s="1168"/>
      <c r="H380" s="1168"/>
      <c r="I380" s="1168"/>
      <c r="J380" s="1168"/>
    </row>
    <row r="381" spans="5:10" x14ac:dyDescent="0.4">
      <c r="E381" s="1168"/>
      <c r="F381" s="1168"/>
      <c r="G381" s="1168"/>
      <c r="H381" s="1168"/>
      <c r="I381" s="1168"/>
      <c r="J381" s="1168"/>
    </row>
    <row r="382" spans="5:10" x14ac:dyDescent="0.4">
      <c r="E382" s="1168"/>
      <c r="F382" s="1168"/>
      <c r="G382" s="1168"/>
      <c r="H382" s="1168"/>
      <c r="I382" s="1168"/>
      <c r="J382" s="1168"/>
    </row>
    <row r="383" spans="5:10" x14ac:dyDescent="0.4">
      <c r="E383" s="1168"/>
      <c r="F383" s="1168"/>
      <c r="G383" s="1168"/>
      <c r="H383" s="1168"/>
      <c r="I383" s="1168"/>
      <c r="J383" s="1168"/>
    </row>
    <row r="384" spans="5:10" x14ac:dyDescent="0.4">
      <c r="E384" s="1168"/>
      <c r="F384" s="1168"/>
      <c r="G384" s="1168"/>
      <c r="H384" s="1168"/>
      <c r="I384" s="1168"/>
      <c r="J384" s="1168"/>
    </row>
    <row r="385" spans="5:10" x14ac:dyDescent="0.4">
      <c r="E385" s="1168"/>
      <c r="F385" s="1168"/>
      <c r="G385" s="1168"/>
      <c r="H385" s="1168"/>
      <c r="I385" s="1168"/>
      <c r="J385" s="1168"/>
    </row>
    <row r="386" spans="5:10" x14ac:dyDescent="0.4">
      <c r="E386" s="1168"/>
      <c r="F386" s="1168"/>
      <c r="G386" s="1168"/>
      <c r="H386" s="1168"/>
      <c r="I386" s="1168"/>
      <c r="J386" s="1168"/>
    </row>
    <row r="387" spans="5:10" x14ac:dyDescent="0.4">
      <c r="E387" s="1168"/>
      <c r="F387" s="1168"/>
      <c r="G387" s="1168"/>
      <c r="H387" s="1168"/>
      <c r="I387" s="1168"/>
      <c r="J387" s="1168"/>
    </row>
    <row r="388" spans="5:10" x14ac:dyDescent="0.4">
      <c r="E388" s="1168"/>
      <c r="F388" s="1168"/>
      <c r="G388" s="1168"/>
      <c r="H388" s="1168"/>
      <c r="I388" s="1168"/>
      <c r="J388" s="1168"/>
    </row>
    <row r="389" spans="5:10" x14ac:dyDescent="0.4">
      <c r="E389" s="1168"/>
      <c r="F389" s="1168"/>
      <c r="G389" s="1168"/>
      <c r="H389" s="1168"/>
      <c r="I389" s="1168"/>
      <c r="J389" s="1168"/>
    </row>
    <row r="390" spans="5:10" x14ac:dyDescent="0.4">
      <c r="E390" s="1168"/>
      <c r="F390" s="1168"/>
      <c r="G390" s="1168"/>
      <c r="H390" s="1168"/>
      <c r="I390" s="1168"/>
      <c r="J390" s="1168"/>
    </row>
    <row r="391" spans="5:10" x14ac:dyDescent="0.4">
      <c r="E391" s="1168"/>
      <c r="F391" s="1168"/>
      <c r="G391" s="1168"/>
      <c r="H391" s="1168"/>
      <c r="I391" s="1168"/>
      <c r="J391" s="1168"/>
    </row>
    <row r="392" spans="5:10" x14ac:dyDescent="0.4">
      <c r="E392" s="1168"/>
      <c r="F392" s="1168"/>
      <c r="G392" s="1168"/>
      <c r="H392" s="1168"/>
      <c r="I392" s="1168"/>
      <c r="J392" s="1168"/>
    </row>
    <row r="393" spans="5:10" x14ac:dyDescent="0.4">
      <c r="E393" s="1168"/>
      <c r="F393" s="1168"/>
      <c r="G393" s="1168"/>
      <c r="H393" s="1168"/>
      <c r="I393" s="1168"/>
      <c r="J393" s="1168"/>
    </row>
    <row r="394" spans="5:10" x14ac:dyDescent="0.4">
      <c r="E394" s="1168"/>
      <c r="F394" s="1168"/>
      <c r="G394" s="1168"/>
      <c r="H394" s="1168"/>
      <c r="I394" s="1168"/>
      <c r="J394" s="1168"/>
    </row>
    <row r="395" spans="5:10" x14ac:dyDescent="0.4">
      <c r="E395" s="1168"/>
      <c r="F395" s="1168"/>
      <c r="G395" s="1168"/>
      <c r="H395" s="1168"/>
      <c r="I395" s="1168"/>
      <c r="J395" s="1168"/>
    </row>
    <row r="396" spans="5:10" x14ac:dyDescent="0.4">
      <c r="E396" s="1168"/>
      <c r="F396" s="1168"/>
      <c r="G396" s="1168"/>
      <c r="H396" s="1168"/>
      <c r="I396" s="1168"/>
      <c r="J396" s="1168"/>
    </row>
    <row r="397" spans="5:10" x14ac:dyDescent="0.4">
      <c r="E397" s="1168"/>
      <c r="F397" s="1168"/>
      <c r="G397" s="1168"/>
      <c r="H397" s="1168"/>
      <c r="I397" s="1168"/>
      <c r="J397" s="1168"/>
    </row>
    <row r="398" spans="5:10" x14ac:dyDescent="0.4">
      <c r="E398" s="1168"/>
      <c r="F398" s="1168"/>
      <c r="G398" s="1168"/>
      <c r="H398" s="1168"/>
      <c r="I398" s="1168"/>
      <c r="J398" s="1168"/>
    </row>
    <row r="399" spans="5:10" x14ac:dyDescent="0.4">
      <c r="E399" s="1168"/>
      <c r="F399" s="1168"/>
      <c r="G399" s="1168"/>
      <c r="H399" s="1168"/>
      <c r="I399" s="1168"/>
      <c r="J399" s="1168"/>
    </row>
    <row r="400" spans="5:10" x14ac:dyDescent="0.4">
      <c r="E400" s="1168"/>
      <c r="F400" s="1168"/>
      <c r="G400" s="1168"/>
      <c r="H400" s="1168"/>
      <c r="I400" s="1168"/>
      <c r="J400" s="1168"/>
    </row>
    <row r="401" spans="5:10" x14ac:dyDescent="0.4">
      <c r="E401" s="1168"/>
      <c r="F401" s="1168"/>
      <c r="G401" s="1168"/>
      <c r="H401" s="1168"/>
      <c r="I401" s="1168"/>
      <c r="J401" s="1168"/>
    </row>
    <row r="402" spans="5:10" x14ac:dyDescent="0.4">
      <c r="E402" s="1168"/>
      <c r="F402" s="1168"/>
      <c r="G402" s="1168"/>
      <c r="H402" s="1168"/>
      <c r="I402" s="1168"/>
      <c r="J402" s="1168"/>
    </row>
    <row r="403" spans="5:10" x14ac:dyDescent="0.4">
      <c r="E403" s="1168"/>
      <c r="F403" s="1168"/>
      <c r="G403" s="1168"/>
      <c r="H403" s="1168"/>
      <c r="I403" s="1168"/>
      <c r="J403" s="1168"/>
    </row>
    <row r="404" spans="5:10" x14ac:dyDescent="0.4">
      <c r="E404" s="1168"/>
      <c r="F404" s="1168"/>
      <c r="G404" s="1168"/>
      <c r="H404" s="1168"/>
      <c r="I404" s="1168"/>
      <c r="J404" s="1168"/>
    </row>
    <row r="405" spans="5:10" x14ac:dyDescent="0.4">
      <c r="E405" s="1168"/>
      <c r="F405" s="1168"/>
      <c r="G405" s="1168"/>
      <c r="H405" s="1168"/>
      <c r="I405" s="1168"/>
      <c r="J405" s="1168"/>
    </row>
    <row r="406" spans="5:10" x14ac:dyDescent="0.4">
      <c r="E406" s="1168"/>
      <c r="F406" s="1168"/>
      <c r="G406" s="1168"/>
      <c r="H406" s="1168"/>
      <c r="I406" s="1168"/>
      <c r="J406" s="1168"/>
    </row>
    <row r="407" spans="5:10" x14ac:dyDescent="0.4">
      <c r="E407" s="1168"/>
      <c r="F407" s="1168"/>
      <c r="G407" s="1168"/>
      <c r="H407" s="1168"/>
      <c r="I407" s="1168"/>
      <c r="J407" s="1168"/>
    </row>
    <row r="408" spans="5:10" x14ac:dyDescent="0.4">
      <c r="E408" s="1168"/>
      <c r="F408" s="1168"/>
      <c r="G408" s="1168"/>
      <c r="H408" s="1168"/>
      <c r="I408" s="1168"/>
      <c r="J408" s="1168"/>
    </row>
    <row r="409" spans="5:10" x14ac:dyDescent="0.4">
      <c r="E409" s="1168"/>
      <c r="F409" s="1168"/>
      <c r="G409" s="1168"/>
      <c r="H409" s="1168"/>
      <c r="I409" s="1168"/>
      <c r="J409" s="1168"/>
    </row>
    <row r="410" spans="5:10" x14ac:dyDescent="0.4">
      <c r="E410" s="1168"/>
      <c r="F410" s="1168"/>
      <c r="G410" s="1168"/>
      <c r="H410" s="1168"/>
      <c r="I410" s="1168"/>
      <c r="J410" s="1168"/>
    </row>
    <row r="411" spans="5:10" x14ac:dyDescent="0.4">
      <c r="E411" s="1168"/>
      <c r="F411" s="1168"/>
      <c r="G411" s="1168"/>
      <c r="H411" s="1168"/>
      <c r="I411" s="1168"/>
      <c r="J411" s="1168"/>
    </row>
    <row r="412" spans="5:10" x14ac:dyDescent="0.4">
      <c r="E412" s="1168"/>
      <c r="F412" s="1168"/>
      <c r="G412" s="1168"/>
      <c r="H412" s="1168"/>
      <c r="I412" s="1168"/>
      <c r="J412" s="1168"/>
    </row>
    <row r="413" spans="5:10" x14ac:dyDescent="0.4">
      <c r="E413" s="1168"/>
      <c r="F413" s="1168"/>
      <c r="G413" s="1168"/>
      <c r="H413" s="1168"/>
      <c r="I413" s="1168"/>
      <c r="J413" s="1168"/>
    </row>
    <row r="414" spans="5:10" x14ac:dyDescent="0.4">
      <c r="E414" s="1168"/>
      <c r="F414" s="1168"/>
      <c r="G414" s="1168"/>
      <c r="H414" s="1168"/>
      <c r="I414" s="1168"/>
      <c r="J414" s="1168"/>
    </row>
    <row r="415" spans="5:10" x14ac:dyDescent="0.4">
      <c r="E415" s="1168"/>
      <c r="F415" s="1168"/>
      <c r="G415" s="1168"/>
      <c r="H415" s="1168"/>
      <c r="I415" s="1168"/>
      <c r="J415" s="1168"/>
    </row>
    <row r="416" spans="5:10" x14ac:dyDescent="0.4">
      <c r="E416" s="1168"/>
      <c r="F416" s="1168"/>
      <c r="G416" s="1168"/>
      <c r="H416" s="1168"/>
      <c r="I416" s="1168"/>
      <c r="J416" s="1168"/>
    </row>
    <row r="417" spans="5:10" x14ac:dyDescent="0.4">
      <c r="E417" s="1168"/>
      <c r="F417" s="1168"/>
      <c r="G417" s="1168"/>
      <c r="H417" s="1168"/>
      <c r="I417" s="1168"/>
      <c r="J417" s="1168"/>
    </row>
    <row r="418" spans="5:10" x14ac:dyDescent="0.4">
      <c r="E418" s="1168"/>
      <c r="F418" s="1168"/>
      <c r="G418" s="1168"/>
      <c r="H418" s="1168"/>
      <c r="I418" s="1168"/>
      <c r="J418" s="1168"/>
    </row>
    <row r="419" spans="5:10" x14ac:dyDescent="0.4">
      <c r="E419" s="1168"/>
      <c r="F419" s="1168"/>
      <c r="G419" s="1168"/>
      <c r="H419" s="1168"/>
      <c r="I419" s="1168"/>
      <c r="J419" s="1168"/>
    </row>
    <row r="420" spans="5:10" x14ac:dyDescent="0.4">
      <c r="E420" s="1168"/>
      <c r="F420" s="1168"/>
      <c r="G420" s="1168"/>
      <c r="H420" s="1168"/>
      <c r="I420" s="1168"/>
      <c r="J420" s="1168"/>
    </row>
    <row r="421" spans="5:10" x14ac:dyDescent="0.4">
      <c r="E421" s="1168"/>
      <c r="F421" s="1168"/>
      <c r="G421" s="1168"/>
      <c r="H421" s="1168"/>
      <c r="I421" s="1168"/>
      <c r="J421" s="1168"/>
    </row>
    <row r="422" spans="5:10" x14ac:dyDescent="0.4">
      <c r="E422" s="1168"/>
      <c r="F422" s="1168"/>
      <c r="G422" s="1168"/>
      <c r="H422" s="1168"/>
      <c r="I422" s="1168"/>
      <c r="J422" s="1168"/>
    </row>
    <row r="423" spans="5:10" x14ac:dyDescent="0.4">
      <c r="E423" s="1168"/>
      <c r="F423" s="1168"/>
      <c r="G423" s="1168"/>
      <c r="H423" s="1168"/>
      <c r="I423" s="1168"/>
      <c r="J423" s="1168"/>
    </row>
    <row r="424" spans="5:10" x14ac:dyDescent="0.4">
      <c r="E424" s="1168"/>
      <c r="F424" s="1168"/>
      <c r="G424" s="1168"/>
      <c r="H424" s="1168"/>
      <c r="I424" s="1168"/>
      <c r="J424" s="1168"/>
    </row>
    <row r="425" spans="5:10" x14ac:dyDescent="0.4">
      <c r="E425" s="1168"/>
      <c r="F425" s="1168"/>
      <c r="G425" s="1168"/>
      <c r="H425" s="1168"/>
      <c r="I425" s="1168"/>
      <c r="J425" s="1168"/>
    </row>
    <row r="426" spans="5:10" x14ac:dyDescent="0.4">
      <c r="E426" s="1168"/>
      <c r="F426" s="1168"/>
      <c r="G426" s="1168"/>
      <c r="H426" s="1168"/>
      <c r="I426" s="1168"/>
      <c r="J426" s="1168"/>
    </row>
    <row r="427" spans="5:10" x14ac:dyDescent="0.4">
      <c r="E427" s="1168"/>
      <c r="F427" s="1168"/>
      <c r="G427" s="1168"/>
      <c r="H427" s="1168"/>
      <c r="I427" s="1168"/>
      <c r="J427" s="1168"/>
    </row>
    <row r="428" spans="5:10" x14ac:dyDescent="0.4">
      <c r="E428" s="1168"/>
      <c r="F428" s="1168"/>
      <c r="G428" s="1168"/>
      <c r="H428" s="1168"/>
      <c r="I428" s="1168"/>
      <c r="J428" s="1168"/>
    </row>
    <row r="429" spans="5:10" x14ac:dyDescent="0.4">
      <c r="E429" s="1168"/>
      <c r="F429" s="1168"/>
      <c r="G429" s="1168"/>
      <c r="H429" s="1168"/>
      <c r="I429" s="1168"/>
      <c r="J429" s="1168"/>
    </row>
    <row r="430" spans="5:10" x14ac:dyDescent="0.4">
      <c r="E430" s="1168"/>
      <c r="F430" s="1168"/>
      <c r="G430" s="1168"/>
      <c r="H430" s="1168"/>
      <c r="I430" s="1168"/>
      <c r="J430" s="1168"/>
    </row>
    <row r="431" spans="5:10" x14ac:dyDescent="0.4">
      <c r="E431" s="1168"/>
      <c r="F431" s="1168"/>
      <c r="G431" s="1168"/>
      <c r="H431" s="1168"/>
      <c r="I431" s="1168"/>
      <c r="J431" s="1168"/>
    </row>
    <row r="432" spans="5:10" x14ac:dyDescent="0.4">
      <c r="E432" s="1168"/>
      <c r="F432" s="1168"/>
      <c r="G432" s="1168"/>
      <c r="H432" s="1168"/>
      <c r="I432" s="1168"/>
      <c r="J432" s="1168"/>
    </row>
    <row r="433" spans="5:10" x14ac:dyDescent="0.4">
      <c r="E433" s="1168"/>
      <c r="F433" s="1168"/>
      <c r="G433" s="1168"/>
      <c r="H433" s="1168"/>
      <c r="I433" s="1168"/>
      <c r="J433" s="1168"/>
    </row>
    <row r="434" spans="5:10" x14ac:dyDescent="0.4">
      <c r="E434" s="1168"/>
      <c r="F434" s="1168"/>
      <c r="G434" s="1168"/>
      <c r="H434" s="1168"/>
      <c r="I434" s="1168"/>
      <c r="J434" s="1168"/>
    </row>
    <row r="435" spans="5:10" x14ac:dyDescent="0.4">
      <c r="E435" s="1168"/>
      <c r="F435" s="1168"/>
      <c r="G435" s="1168"/>
      <c r="H435" s="1168"/>
      <c r="I435" s="1168"/>
      <c r="J435" s="1168"/>
    </row>
    <row r="436" spans="5:10" x14ac:dyDescent="0.4">
      <c r="E436" s="1168"/>
      <c r="F436" s="1168"/>
      <c r="G436" s="1168"/>
      <c r="H436" s="1168"/>
      <c r="I436" s="1168"/>
      <c r="J436" s="1168"/>
    </row>
    <row r="437" spans="5:10" x14ac:dyDescent="0.4">
      <c r="E437" s="1168"/>
      <c r="F437" s="1168"/>
      <c r="G437" s="1168"/>
      <c r="H437" s="1168"/>
      <c r="I437" s="1168"/>
      <c r="J437" s="1168"/>
    </row>
    <row r="438" spans="5:10" x14ac:dyDescent="0.4">
      <c r="E438" s="1168"/>
      <c r="F438" s="1168"/>
      <c r="G438" s="1168"/>
      <c r="H438" s="1168"/>
      <c r="I438" s="1168"/>
      <c r="J438" s="1168"/>
    </row>
    <row r="439" spans="5:10" x14ac:dyDescent="0.4">
      <c r="E439" s="1168"/>
      <c r="F439" s="1168"/>
      <c r="G439" s="1168"/>
      <c r="H439" s="1168"/>
      <c r="I439" s="1168"/>
      <c r="J439" s="1168"/>
    </row>
    <row r="440" spans="5:10" x14ac:dyDescent="0.4">
      <c r="E440" s="1168"/>
      <c r="F440" s="1168"/>
      <c r="G440" s="1168"/>
      <c r="H440" s="1168"/>
      <c r="I440" s="1168"/>
      <c r="J440" s="1168"/>
    </row>
    <row r="441" spans="5:10" x14ac:dyDescent="0.4">
      <c r="E441" s="1168"/>
      <c r="F441" s="1168"/>
      <c r="G441" s="1168"/>
      <c r="H441" s="1168"/>
      <c r="I441" s="1168"/>
      <c r="J441" s="1168"/>
    </row>
    <row r="442" spans="5:10" x14ac:dyDescent="0.4">
      <c r="E442" s="1168"/>
      <c r="F442" s="1168"/>
      <c r="G442" s="1168"/>
      <c r="H442" s="1168"/>
      <c r="I442" s="1168"/>
      <c r="J442" s="1168"/>
    </row>
    <row r="443" spans="5:10" x14ac:dyDescent="0.4">
      <c r="E443" s="1168"/>
      <c r="F443" s="1168"/>
      <c r="G443" s="1168"/>
      <c r="H443" s="1168"/>
      <c r="I443" s="1168"/>
      <c r="J443" s="1168"/>
    </row>
    <row r="444" spans="5:10" x14ac:dyDescent="0.4">
      <c r="E444" s="1168"/>
      <c r="F444" s="1168"/>
      <c r="G444" s="1168"/>
      <c r="H444" s="1168"/>
      <c r="I444" s="1168"/>
      <c r="J444" s="1168"/>
    </row>
    <row r="445" spans="5:10" x14ac:dyDescent="0.4">
      <c r="E445" s="1168"/>
      <c r="F445" s="1168"/>
      <c r="G445" s="1168"/>
      <c r="H445" s="1168"/>
      <c r="I445" s="1168"/>
      <c r="J445" s="1168"/>
    </row>
    <row r="446" spans="5:10" x14ac:dyDescent="0.4">
      <c r="E446" s="1168"/>
      <c r="F446" s="1168"/>
      <c r="G446" s="1168"/>
      <c r="H446" s="1168"/>
      <c r="I446" s="1168"/>
      <c r="J446" s="1168"/>
    </row>
    <row r="447" spans="5:10" x14ac:dyDescent="0.4">
      <c r="E447" s="1168"/>
      <c r="F447" s="1168"/>
      <c r="G447" s="1168"/>
      <c r="H447" s="1168"/>
      <c r="I447" s="1168"/>
      <c r="J447" s="1168"/>
    </row>
    <row r="448" spans="5:10" x14ac:dyDescent="0.4">
      <c r="E448" s="1168"/>
      <c r="F448" s="1168"/>
      <c r="G448" s="1168"/>
      <c r="H448" s="1168"/>
      <c r="I448" s="1168"/>
      <c r="J448" s="1168"/>
    </row>
    <row r="449" spans="5:10" x14ac:dyDescent="0.4">
      <c r="E449" s="1168"/>
      <c r="F449" s="1168"/>
      <c r="G449" s="1168"/>
      <c r="H449" s="1168"/>
      <c r="I449" s="1168"/>
      <c r="J449" s="1168"/>
    </row>
    <row r="450" spans="5:10" x14ac:dyDescent="0.4">
      <c r="E450" s="1168"/>
      <c r="F450" s="1168"/>
      <c r="G450" s="1168"/>
      <c r="H450" s="1168"/>
      <c r="I450" s="1168"/>
      <c r="J450" s="1168"/>
    </row>
    <row r="451" spans="5:10" x14ac:dyDescent="0.4">
      <c r="E451" s="1168"/>
      <c r="F451" s="1168"/>
      <c r="G451" s="1168"/>
      <c r="H451" s="1168"/>
      <c r="I451" s="1168"/>
      <c r="J451" s="1168"/>
    </row>
    <row r="452" spans="5:10" x14ac:dyDescent="0.4">
      <c r="E452" s="1168"/>
      <c r="F452" s="1168"/>
      <c r="G452" s="1168"/>
      <c r="H452" s="1168"/>
      <c r="I452" s="1168"/>
      <c r="J452" s="1168"/>
    </row>
    <row r="453" spans="5:10" x14ac:dyDescent="0.4">
      <c r="E453" s="1168"/>
      <c r="F453" s="1168"/>
      <c r="G453" s="1168"/>
      <c r="H453" s="1168"/>
      <c r="I453" s="1168"/>
      <c r="J453" s="1168"/>
    </row>
    <row r="454" spans="5:10" x14ac:dyDescent="0.4">
      <c r="E454" s="1168"/>
      <c r="F454" s="1168"/>
      <c r="G454" s="1168"/>
      <c r="H454" s="1168"/>
      <c r="I454" s="1168"/>
      <c r="J454" s="1168"/>
    </row>
    <row r="455" spans="5:10" x14ac:dyDescent="0.4">
      <c r="E455" s="1168"/>
      <c r="F455" s="1168"/>
      <c r="G455" s="1168"/>
      <c r="H455" s="1168"/>
      <c r="I455" s="1168"/>
      <c r="J455" s="1168"/>
    </row>
    <row r="456" spans="5:10" x14ac:dyDescent="0.4">
      <c r="E456" s="1168"/>
      <c r="F456" s="1168"/>
      <c r="G456" s="1168"/>
      <c r="H456" s="1168"/>
      <c r="I456" s="1168"/>
      <c r="J456" s="1168"/>
    </row>
    <row r="457" spans="5:10" x14ac:dyDescent="0.4">
      <c r="E457" s="1168"/>
      <c r="F457" s="1168"/>
      <c r="G457" s="1168"/>
      <c r="H457" s="1168"/>
      <c r="I457" s="1168"/>
      <c r="J457" s="1168"/>
    </row>
    <row r="458" spans="5:10" x14ac:dyDescent="0.4">
      <c r="E458" s="1168"/>
      <c r="F458" s="1168"/>
      <c r="G458" s="1168"/>
      <c r="H458" s="1168"/>
      <c r="I458" s="1168"/>
      <c r="J458" s="1168"/>
    </row>
    <row r="459" spans="5:10" x14ac:dyDescent="0.4">
      <c r="E459" s="1168"/>
      <c r="F459" s="1168"/>
      <c r="G459" s="1168"/>
      <c r="H459" s="1168"/>
      <c r="I459" s="1168"/>
      <c r="J459" s="1168"/>
    </row>
    <row r="460" spans="5:10" x14ac:dyDescent="0.4">
      <c r="E460" s="1168"/>
      <c r="F460" s="1168"/>
      <c r="G460" s="1168"/>
      <c r="H460" s="1168"/>
      <c r="I460" s="1168"/>
      <c r="J460" s="1168"/>
    </row>
    <row r="461" spans="5:10" x14ac:dyDescent="0.4">
      <c r="E461" s="1168"/>
      <c r="F461" s="1168"/>
      <c r="G461" s="1168"/>
      <c r="H461" s="1168"/>
      <c r="I461" s="1168"/>
      <c r="J461" s="1168"/>
    </row>
    <row r="462" spans="5:10" x14ac:dyDescent="0.4">
      <c r="E462" s="1168"/>
      <c r="F462" s="1168"/>
      <c r="G462" s="1168"/>
      <c r="H462" s="1168"/>
      <c r="I462" s="1168"/>
      <c r="J462" s="1168"/>
    </row>
    <row r="463" spans="5:10" x14ac:dyDescent="0.4">
      <c r="E463" s="1168"/>
      <c r="F463" s="1168"/>
      <c r="G463" s="1168"/>
      <c r="H463" s="1168"/>
      <c r="I463" s="1168"/>
      <c r="J463" s="1168"/>
    </row>
    <row r="464" spans="5:10" x14ac:dyDescent="0.4">
      <c r="E464" s="1168"/>
      <c r="F464" s="1168"/>
      <c r="G464" s="1168"/>
      <c r="H464" s="1168"/>
      <c r="I464" s="1168"/>
      <c r="J464" s="1168"/>
    </row>
    <row r="465" spans="5:10" x14ac:dyDescent="0.4">
      <c r="E465" s="1168"/>
      <c r="F465" s="1168"/>
      <c r="G465" s="1168"/>
      <c r="H465" s="1168"/>
      <c r="I465" s="1168"/>
      <c r="J465" s="1168"/>
    </row>
    <row r="466" spans="5:10" x14ac:dyDescent="0.4">
      <c r="E466" s="1168"/>
      <c r="F466" s="1168"/>
      <c r="G466" s="1168"/>
      <c r="H466" s="1168"/>
      <c r="I466" s="1168"/>
      <c r="J466" s="1168"/>
    </row>
    <row r="467" spans="5:10" x14ac:dyDescent="0.4">
      <c r="E467" s="1168"/>
      <c r="F467" s="1168"/>
      <c r="G467" s="1168"/>
      <c r="H467" s="1168"/>
      <c r="I467" s="1168"/>
      <c r="J467" s="1168"/>
    </row>
    <row r="468" spans="5:10" x14ac:dyDescent="0.4">
      <c r="E468" s="1168"/>
      <c r="F468" s="1168"/>
      <c r="G468" s="1168"/>
      <c r="H468" s="1168"/>
      <c r="I468" s="1168"/>
      <c r="J468" s="1168"/>
    </row>
    <row r="469" spans="5:10" x14ac:dyDescent="0.4">
      <c r="E469" s="1168"/>
      <c r="F469" s="1168"/>
      <c r="G469" s="1168"/>
      <c r="H469" s="1168"/>
      <c r="I469" s="1168"/>
      <c r="J469" s="1168"/>
    </row>
    <row r="470" spans="5:10" x14ac:dyDescent="0.4">
      <c r="E470" s="1168"/>
      <c r="F470" s="1168"/>
      <c r="G470" s="1168"/>
      <c r="H470" s="1168"/>
      <c r="I470" s="1168"/>
      <c r="J470" s="1168"/>
    </row>
    <row r="471" spans="5:10" x14ac:dyDescent="0.4">
      <c r="E471" s="1168"/>
      <c r="F471" s="1168"/>
      <c r="G471" s="1168"/>
      <c r="H471" s="1168"/>
      <c r="I471" s="1168"/>
      <c r="J471" s="1168"/>
    </row>
    <row r="472" spans="5:10" x14ac:dyDescent="0.4">
      <c r="E472" s="1168"/>
      <c r="F472" s="1168"/>
      <c r="G472" s="1168"/>
      <c r="H472" s="1168"/>
      <c r="I472" s="1168"/>
      <c r="J472" s="1168"/>
    </row>
    <row r="473" spans="5:10" x14ac:dyDescent="0.4">
      <c r="E473" s="1168"/>
      <c r="F473" s="1168"/>
      <c r="G473" s="1168"/>
      <c r="H473" s="1168"/>
      <c r="I473" s="1168"/>
      <c r="J473" s="1168"/>
    </row>
    <row r="474" spans="5:10" x14ac:dyDescent="0.4">
      <c r="E474" s="1168"/>
      <c r="F474" s="1168"/>
      <c r="G474" s="1168"/>
      <c r="H474" s="1168"/>
      <c r="I474" s="1168"/>
      <c r="J474" s="1168"/>
    </row>
    <row r="475" spans="5:10" x14ac:dyDescent="0.4">
      <c r="E475" s="1168"/>
      <c r="F475" s="1168"/>
      <c r="G475" s="1168"/>
      <c r="H475" s="1168"/>
      <c r="I475" s="1168"/>
      <c r="J475" s="1168"/>
    </row>
    <row r="476" spans="5:10" x14ac:dyDescent="0.4">
      <c r="E476" s="1168"/>
      <c r="F476" s="1168"/>
      <c r="G476" s="1168"/>
      <c r="H476" s="1168"/>
      <c r="I476" s="1168"/>
      <c r="J476" s="1168"/>
    </row>
    <row r="477" spans="5:10" x14ac:dyDescent="0.4">
      <c r="E477" s="1168"/>
      <c r="F477" s="1168"/>
      <c r="G477" s="1168"/>
      <c r="H477" s="1168"/>
      <c r="I477" s="1168"/>
      <c r="J477" s="1168"/>
    </row>
    <row r="478" spans="5:10" x14ac:dyDescent="0.4">
      <c r="E478" s="1168"/>
      <c r="F478" s="1168"/>
      <c r="G478" s="1168"/>
      <c r="H478" s="1168"/>
      <c r="I478" s="1168"/>
      <c r="J478" s="1168"/>
    </row>
    <row r="479" spans="5:10" x14ac:dyDescent="0.4">
      <c r="E479" s="1168"/>
      <c r="F479" s="1168"/>
      <c r="G479" s="1168"/>
      <c r="H479" s="1168"/>
      <c r="I479" s="1168"/>
      <c r="J479" s="1168"/>
    </row>
    <row r="480" spans="5:10" x14ac:dyDescent="0.4">
      <c r="E480" s="1168"/>
      <c r="F480" s="1168"/>
      <c r="G480" s="1168"/>
      <c r="H480" s="1168"/>
      <c r="I480" s="1168"/>
      <c r="J480" s="1168"/>
    </row>
    <row r="481" spans="5:10" x14ac:dyDescent="0.4">
      <c r="E481" s="1168"/>
      <c r="F481" s="1168"/>
      <c r="G481" s="1168"/>
      <c r="H481" s="1168"/>
      <c r="I481" s="1168"/>
      <c r="J481" s="1168"/>
    </row>
    <row r="482" spans="5:10" x14ac:dyDescent="0.4">
      <c r="E482" s="1168"/>
      <c r="F482" s="1168"/>
      <c r="G482" s="1168"/>
      <c r="H482" s="1168"/>
      <c r="I482" s="1168"/>
      <c r="J482" s="1168"/>
    </row>
    <row r="483" spans="5:10" x14ac:dyDescent="0.4">
      <c r="E483" s="1168"/>
      <c r="F483" s="1168"/>
      <c r="G483" s="1168"/>
      <c r="H483" s="1168"/>
      <c r="I483" s="1168"/>
      <c r="J483" s="1168"/>
    </row>
    <row r="484" spans="5:10" x14ac:dyDescent="0.4">
      <c r="E484" s="1168"/>
      <c r="F484" s="1168"/>
      <c r="G484" s="1168"/>
      <c r="H484" s="1168"/>
      <c r="I484" s="1168"/>
      <c r="J484" s="1168"/>
    </row>
    <row r="485" spans="5:10" x14ac:dyDescent="0.4">
      <c r="E485" s="1168"/>
      <c r="F485" s="1168"/>
      <c r="G485" s="1168"/>
      <c r="H485" s="1168"/>
      <c r="I485" s="1168"/>
      <c r="J485" s="1168"/>
    </row>
    <row r="486" spans="5:10" x14ac:dyDescent="0.4">
      <c r="E486" s="1168"/>
      <c r="F486" s="1168"/>
      <c r="G486" s="1168"/>
      <c r="H486" s="1168"/>
      <c r="I486" s="1168"/>
      <c r="J486" s="1168"/>
    </row>
    <row r="487" spans="5:10" x14ac:dyDescent="0.4">
      <c r="E487" s="1168"/>
      <c r="F487" s="1168"/>
      <c r="G487" s="1168"/>
      <c r="H487" s="1168"/>
      <c r="I487" s="1168"/>
      <c r="J487" s="1168"/>
    </row>
    <row r="488" spans="5:10" x14ac:dyDescent="0.4">
      <c r="E488" s="1168"/>
      <c r="F488" s="1168"/>
      <c r="G488" s="1168"/>
      <c r="H488" s="1168"/>
      <c r="I488" s="1168"/>
      <c r="J488" s="1168"/>
    </row>
    <row r="489" spans="5:10" x14ac:dyDescent="0.4">
      <c r="E489" s="1168"/>
      <c r="F489" s="1168"/>
      <c r="G489" s="1168"/>
      <c r="H489" s="1168"/>
      <c r="I489" s="1168"/>
      <c r="J489" s="1168"/>
    </row>
    <row r="490" spans="5:10" x14ac:dyDescent="0.4">
      <c r="E490" s="1168"/>
      <c r="F490" s="1168"/>
      <c r="G490" s="1168"/>
      <c r="H490" s="1168"/>
      <c r="I490" s="1168"/>
      <c r="J490" s="1168"/>
    </row>
    <row r="491" spans="5:10" x14ac:dyDescent="0.4">
      <c r="E491" s="1168"/>
      <c r="F491" s="1168"/>
      <c r="G491" s="1168"/>
      <c r="H491" s="1168"/>
      <c r="I491" s="1168"/>
      <c r="J491" s="1168"/>
    </row>
    <row r="492" spans="5:10" x14ac:dyDescent="0.4">
      <c r="E492" s="1168"/>
      <c r="F492" s="1168"/>
      <c r="G492" s="1168"/>
      <c r="H492" s="1168"/>
      <c r="I492" s="1168"/>
      <c r="J492" s="1168"/>
    </row>
    <row r="493" spans="5:10" x14ac:dyDescent="0.4">
      <c r="E493" s="1168"/>
      <c r="F493" s="1168"/>
      <c r="G493" s="1168"/>
      <c r="H493" s="1168"/>
      <c r="I493" s="1168"/>
      <c r="J493" s="1168"/>
    </row>
    <row r="494" spans="5:10" x14ac:dyDescent="0.4">
      <c r="E494" s="1168"/>
      <c r="F494" s="1168"/>
      <c r="G494" s="1168"/>
      <c r="H494" s="1168"/>
      <c r="I494" s="1168"/>
      <c r="J494" s="1168"/>
    </row>
    <row r="495" spans="5:10" x14ac:dyDescent="0.4">
      <c r="E495" s="1168"/>
      <c r="F495" s="1168"/>
      <c r="G495" s="1168"/>
      <c r="H495" s="1168"/>
      <c r="I495" s="1168"/>
      <c r="J495" s="1168"/>
    </row>
    <row r="496" spans="5:10" x14ac:dyDescent="0.4">
      <c r="E496" s="1168"/>
      <c r="F496" s="1168"/>
      <c r="G496" s="1168"/>
      <c r="H496" s="1168"/>
      <c r="I496" s="1168"/>
      <c r="J496" s="1168"/>
    </row>
    <row r="497" spans="5:10" x14ac:dyDescent="0.4">
      <c r="E497" s="1168"/>
      <c r="F497" s="1168"/>
      <c r="G497" s="1168"/>
      <c r="H497" s="1168"/>
      <c r="I497" s="1168"/>
      <c r="J497" s="1168"/>
    </row>
    <row r="498" spans="5:10" x14ac:dyDescent="0.4">
      <c r="E498" s="1168"/>
      <c r="F498" s="1168"/>
      <c r="G498" s="1168"/>
      <c r="H498" s="1168"/>
      <c r="I498" s="1168"/>
      <c r="J498" s="1168"/>
    </row>
    <row r="499" spans="5:10" x14ac:dyDescent="0.4">
      <c r="E499" s="1168"/>
      <c r="F499" s="1168"/>
      <c r="G499" s="1168"/>
      <c r="H499" s="1168"/>
      <c r="I499" s="1168"/>
      <c r="J499" s="1168"/>
    </row>
    <row r="500" spans="5:10" x14ac:dyDescent="0.4">
      <c r="E500" s="1168"/>
      <c r="F500" s="1168"/>
      <c r="G500" s="1168"/>
      <c r="H500" s="1168"/>
      <c r="I500" s="1168"/>
      <c r="J500" s="1168"/>
    </row>
    <row r="501" spans="5:10" x14ac:dyDescent="0.4">
      <c r="E501" s="1168"/>
      <c r="F501" s="1168"/>
      <c r="G501" s="1168"/>
      <c r="H501" s="1168"/>
      <c r="I501" s="1168"/>
      <c r="J501" s="1168"/>
    </row>
    <row r="502" spans="5:10" x14ac:dyDescent="0.4">
      <c r="E502" s="1168"/>
      <c r="F502" s="1168"/>
      <c r="G502" s="1168"/>
      <c r="H502" s="1168"/>
      <c r="I502" s="1168"/>
      <c r="J502" s="1168"/>
    </row>
    <row r="503" spans="5:10" x14ac:dyDescent="0.4">
      <c r="E503" s="1168"/>
      <c r="F503" s="1168"/>
      <c r="G503" s="1168"/>
      <c r="H503" s="1168"/>
      <c r="I503" s="1168"/>
      <c r="J503" s="1168"/>
    </row>
    <row r="504" spans="5:10" x14ac:dyDescent="0.4">
      <c r="E504" s="1168"/>
      <c r="F504" s="1168"/>
      <c r="G504" s="1168"/>
      <c r="H504" s="1168"/>
      <c r="I504" s="1168"/>
      <c r="J504" s="1168"/>
    </row>
    <row r="505" spans="5:10" x14ac:dyDescent="0.4">
      <c r="E505" s="1168"/>
      <c r="F505" s="1168"/>
      <c r="G505" s="1168"/>
      <c r="H505" s="1168"/>
      <c r="I505" s="1168"/>
      <c r="J505" s="1168"/>
    </row>
    <row r="506" spans="5:10" x14ac:dyDescent="0.4">
      <c r="E506" s="1168"/>
      <c r="F506" s="1168"/>
      <c r="G506" s="1168"/>
      <c r="H506" s="1168"/>
      <c r="I506" s="1168"/>
      <c r="J506" s="1168"/>
    </row>
    <row r="507" spans="5:10" x14ac:dyDescent="0.4">
      <c r="E507" s="1168"/>
      <c r="F507" s="1168"/>
      <c r="G507" s="1168"/>
      <c r="H507" s="1168"/>
      <c r="I507" s="1168"/>
      <c r="J507" s="1168"/>
    </row>
    <row r="508" spans="5:10" x14ac:dyDescent="0.4">
      <c r="E508" s="1168"/>
      <c r="F508" s="1168"/>
      <c r="G508" s="1168"/>
      <c r="H508" s="1168"/>
      <c r="I508" s="1168"/>
      <c r="J508" s="1168"/>
    </row>
    <row r="509" spans="5:10" x14ac:dyDescent="0.4">
      <c r="E509" s="1168"/>
      <c r="F509" s="1168"/>
      <c r="G509" s="1168"/>
      <c r="H509" s="1168"/>
      <c r="I509" s="1168"/>
      <c r="J509" s="1168"/>
    </row>
    <row r="510" spans="5:10" x14ac:dyDescent="0.4">
      <c r="E510" s="1168"/>
      <c r="F510" s="1168"/>
      <c r="G510" s="1168"/>
      <c r="H510" s="1168"/>
      <c r="I510" s="1168"/>
      <c r="J510" s="1168"/>
    </row>
    <row r="511" spans="5:10" x14ac:dyDescent="0.4">
      <c r="E511" s="1168"/>
      <c r="F511" s="1168"/>
      <c r="G511" s="1168"/>
      <c r="H511" s="1168"/>
      <c r="I511" s="1168"/>
      <c r="J511" s="1168"/>
    </row>
    <row r="512" spans="5:10" x14ac:dyDescent="0.4">
      <c r="E512" s="1168"/>
      <c r="F512" s="1168"/>
      <c r="G512" s="1168"/>
      <c r="H512" s="1168"/>
      <c r="I512" s="1168"/>
      <c r="J512" s="1168"/>
    </row>
    <row r="513" spans="5:10" x14ac:dyDescent="0.4">
      <c r="E513" s="1168"/>
      <c r="F513" s="1168"/>
      <c r="G513" s="1168"/>
      <c r="H513" s="1168"/>
      <c r="I513" s="1168"/>
      <c r="J513" s="1168"/>
    </row>
    <row r="514" spans="5:10" x14ac:dyDescent="0.4">
      <c r="E514" s="1168"/>
      <c r="F514" s="1168"/>
      <c r="G514" s="1168"/>
      <c r="H514" s="1168"/>
      <c r="I514" s="1168"/>
      <c r="J514" s="1168"/>
    </row>
    <row r="515" spans="5:10" x14ac:dyDescent="0.4">
      <c r="E515" s="1168"/>
      <c r="F515" s="1168"/>
      <c r="G515" s="1168"/>
      <c r="H515" s="1168"/>
      <c r="I515" s="1168"/>
      <c r="J515" s="1168"/>
    </row>
    <row r="516" spans="5:10" x14ac:dyDescent="0.4">
      <c r="E516" s="1168"/>
      <c r="F516" s="1168"/>
      <c r="G516" s="1168"/>
      <c r="H516" s="1168"/>
      <c r="I516" s="1168"/>
      <c r="J516" s="1168"/>
    </row>
    <row r="517" spans="5:10" x14ac:dyDescent="0.4">
      <c r="E517" s="1168"/>
      <c r="F517" s="1168"/>
      <c r="G517" s="1168"/>
      <c r="H517" s="1168"/>
      <c r="I517" s="1168"/>
      <c r="J517" s="1168"/>
    </row>
    <row r="518" spans="5:10" x14ac:dyDescent="0.4">
      <c r="E518" s="1168"/>
      <c r="F518" s="1168"/>
      <c r="G518" s="1168"/>
      <c r="H518" s="1168"/>
      <c r="I518" s="1168"/>
      <c r="J518" s="1168"/>
    </row>
    <row r="519" spans="5:10" x14ac:dyDescent="0.4">
      <c r="E519" s="1168"/>
      <c r="F519" s="1168"/>
      <c r="G519" s="1168"/>
      <c r="H519" s="1168"/>
      <c r="I519" s="1168"/>
      <c r="J519" s="1168"/>
    </row>
    <row r="520" spans="5:10" x14ac:dyDescent="0.4">
      <c r="E520" s="1168"/>
      <c r="F520" s="1168"/>
      <c r="G520" s="1168"/>
      <c r="H520" s="1168"/>
      <c r="I520" s="1168"/>
      <c r="J520" s="1168"/>
    </row>
    <row r="521" spans="5:10" x14ac:dyDescent="0.4">
      <c r="E521" s="1168"/>
      <c r="F521" s="1168"/>
      <c r="G521" s="1168"/>
      <c r="H521" s="1168"/>
      <c r="I521" s="1168"/>
      <c r="J521" s="1168"/>
    </row>
    <row r="522" spans="5:10" x14ac:dyDescent="0.4">
      <c r="E522" s="1168"/>
      <c r="F522" s="1168"/>
      <c r="G522" s="1168"/>
      <c r="H522" s="1168"/>
      <c r="I522" s="1168"/>
      <c r="J522" s="1168"/>
    </row>
    <row r="523" spans="5:10" x14ac:dyDescent="0.4">
      <c r="E523" s="1168"/>
      <c r="F523" s="1168"/>
      <c r="G523" s="1168"/>
      <c r="H523" s="1168"/>
      <c r="I523" s="1168"/>
      <c r="J523" s="1168"/>
    </row>
    <row r="524" spans="5:10" x14ac:dyDescent="0.4">
      <c r="E524" s="1168"/>
      <c r="F524" s="1168"/>
      <c r="G524" s="1168"/>
      <c r="H524" s="1168"/>
      <c r="I524" s="1168"/>
      <c r="J524" s="1168"/>
    </row>
    <row r="525" spans="5:10" x14ac:dyDescent="0.4">
      <c r="E525" s="1168"/>
      <c r="F525" s="1168"/>
      <c r="G525" s="1168"/>
      <c r="H525" s="1168"/>
      <c r="I525" s="1168"/>
      <c r="J525" s="1168"/>
    </row>
    <row r="526" spans="5:10" x14ac:dyDescent="0.4">
      <c r="E526" s="1168"/>
      <c r="F526" s="1168"/>
      <c r="G526" s="1168"/>
      <c r="H526" s="1168"/>
      <c r="I526" s="1168"/>
      <c r="J526" s="1168"/>
    </row>
    <row r="527" spans="5:10" x14ac:dyDescent="0.4">
      <c r="E527" s="1168"/>
      <c r="F527" s="1168"/>
      <c r="G527" s="1168"/>
      <c r="H527" s="1168"/>
      <c r="I527" s="1168"/>
      <c r="J527" s="1168"/>
    </row>
    <row r="528" spans="5:10" x14ac:dyDescent="0.4">
      <c r="E528" s="1168"/>
      <c r="F528" s="1168"/>
      <c r="G528" s="1168"/>
      <c r="H528" s="1168"/>
      <c r="I528" s="1168"/>
      <c r="J528" s="1168"/>
    </row>
    <row r="529" spans="5:10" x14ac:dyDescent="0.4">
      <c r="E529" s="1168"/>
      <c r="F529" s="1168"/>
      <c r="G529" s="1168"/>
      <c r="H529" s="1168"/>
      <c r="I529" s="1168"/>
      <c r="J529" s="1168"/>
    </row>
    <row r="530" spans="5:10" x14ac:dyDescent="0.4">
      <c r="E530" s="1168"/>
      <c r="F530" s="1168"/>
      <c r="G530" s="1168"/>
      <c r="H530" s="1168"/>
      <c r="I530" s="1168"/>
      <c r="J530" s="1168"/>
    </row>
    <row r="531" spans="5:10" x14ac:dyDescent="0.4">
      <c r="E531" s="1168"/>
      <c r="F531" s="1168"/>
      <c r="G531" s="1168"/>
      <c r="H531" s="1168"/>
      <c r="I531" s="1168"/>
      <c r="J531" s="1168"/>
    </row>
    <row r="532" spans="5:10" x14ac:dyDescent="0.4">
      <c r="E532" s="1168"/>
      <c r="F532" s="1168"/>
      <c r="G532" s="1168"/>
      <c r="H532" s="1168"/>
      <c r="I532" s="1168"/>
      <c r="J532" s="1168"/>
    </row>
    <row r="533" spans="5:10" x14ac:dyDescent="0.4">
      <c r="E533" s="1168"/>
      <c r="F533" s="1168"/>
      <c r="G533" s="1168"/>
      <c r="H533" s="1168"/>
      <c r="I533" s="1168"/>
      <c r="J533" s="1168"/>
    </row>
    <row r="534" spans="5:10" x14ac:dyDescent="0.4">
      <c r="E534" s="1168"/>
      <c r="F534" s="1168"/>
      <c r="G534" s="1168"/>
      <c r="H534" s="1168"/>
      <c r="I534" s="1168"/>
      <c r="J534" s="1168"/>
    </row>
    <row r="535" spans="5:10" x14ac:dyDescent="0.4">
      <c r="E535" s="1168"/>
      <c r="F535" s="1168"/>
      <c r="G535" s="1168"/>
      <c r="H535" s="1168"/>
      <c r="I535" s="1168"/>
      <c r="J535" s="1168"/>
    </row>
    <row r="536" spans="5:10" x14ac:dyDescent="0.4">
      <c r="E536" s="1168"/>
      <c r="F536" s="1168"/>
      <c r="G536" s="1168"/>
      <c r="H536" s="1168"/>
      <c r="I536" s="1168"/>
      <c r="J536" s="1168"/>
    </row>
    <row r="537" spans="5:10" x14ac:dyDescent="0.4">
      <c r="E537" s="1168"/>
      <c r="F537" s="1168"/>
      <c r="G537" s="1168"/>
      <c r="H537" s="1168"/>
      <c r="I537" s="1168"/>
      <c r="J537" s="1168"/>
    </row>
    <row r="538" spans="5:10" x14ac:dyDescent="0.4">
      <c r="E538" s="1168"/>
      <c r="F538" s="1168"/>
      <c r="G538" s="1168"/>
      <c r="H538" s="1168"/>
      <c r="I538" s="1168"/>
      <c r="J538" s="1168"/>
    </row>
    <row r="539" spans="5:10" x14ac:dyDescent="0.4">
      <c r="E539" s="1168"/>
      <c r="F539" s="1168"/>
      <c r="G539" s="1168"/>
      <c r="H539" s="1168"/>
      <c r="I539" s="1168"/>
      <c r="J539" s="1168"/>
    </row>
    <row r="540" spans="5:10" x14ac:dyDescent="0.4">
      <c r="E540" s="1168"/>
      <c r="F540" s="1168"/>
      <c r="G540" s="1168"/>
      <c r="H540" s="1168"/>
      <c r="I540" s="1168"/>
      <c r="J540" s="1168"/>
    </row>
    <row r="541" spans="5:10" x14ac:dyDescent="0.4">
      <c r="E541" s="1168"/>
      <c r="F541" s="1168"/>
      <c r="G541" s="1168"/>
      <c r="H541" s="1168"/>
      <c r="I541" s="1168"/>
      <c r="J541" s="1168"/>
    </row>
    <row r="542" spans="5:10" x14ac:dyDescent="0.4">
      <c r="E542" s="1168"/>
      <c r="F542" s="1168"/>
      <c r="G542" s="1168"/>
      <c r="H542" s="1168"/>
      <c r="I542" s="1168"/>
      <c r="J542" s="1168"/>
    </row>
    <row r="543" spans="5:10" x14ac:dyDescent="0.4">
      <c r="E543" s="1168"/>
      <c r="F543" s="1168"/>
      <c r="G543" s="1168"/>
      <c r="H543" s="1168"/>
      <c r="I543" s="1168"/>
      <c r="J543" s="1168"/>
    </row>
    <row r="544" spans="5:10" x14ac:dyDescent="0.4">
      <c r="E544" s="1168"/>
      <c r="F544" s="1168"/>
      <c r="G544" s="1168"/>
      <c r="H544" s="1168"/>
      <c r="I544" s="1168"/>
      <c r="J544" s="1168"/>
    </row>
    <row r="545" spans="5:10" x14ac:dyDescent="0.4">
      <c r="E545" s="1168"/>
      <c r="F545" s="1168"/>
      <c r="G545" s="1168"/>
      <c r="H545" s="1168"/>
      <c r="I545" s="1168"/>
      <c r="J545" s="1168"/>
    </row>
    <row r="546" spans="5:10" x14ac:dyDescent="0.4">
      <c r="E546" s="1168"/>
      <c r="F546" s="1168"/>
      <c r="G546" s="1168"/>
      <c r="H546" s="1168"/>
      <c r="I546" s="1168"/>
      <c r="J546" s="1168"/>
    </row>
    <row r="547" spans="5:10" x14ac:dyDescent="0.4">
      <c r="E547" s="1168"/>
      <c r="F547" s="1168"/>
      <c r="G547" s="1168"/>
      <c r="H547" s="1168"/>
      <c r="I547" s="1168"/>
      <c r="J547" s="1168"/>
    </row>
    <row r="548" spans="5:10" x14ac:dyDescent="0.4">
      <c r="E548" s="1168"/>
      <c r="F548" s="1168"/>
      <c r="G548" s="1168"/>
      <c r="H548" s="1168"/>
      <c r="I548" s="1168"/>
      <c r="J548" s="1168"/>
    </row>
    <row r="549" spans="5:10" x14ac:dyDescent="0.4">
      <c r="E549" s="1168"/>
      <c r="F549" s="1168"/>
      <c r="G549" s="1168"/>
      <c r="H549" s="1168"/>
      <c r="I549" s="1168"/>
      <c r="J549" s="1168"/>
    </row>
    <row r="550" spans="5:10" x14ac:dyDescent="0.4">
      <c r="E550" s="1168"/>
      <c r="F550" s="1168"/>
      <c r="G550" s="1168"/>
      <c r="H550" s="1168"/>
      <c r="I550" s="1168"/>
      <c r="J550" s="1168"/>
    </row>
    <row r="551" spans="5:10" x14ac:dyDescent="0.4">
      <c r="E551" s="1168"/>
      <c r="F551" s="1168"/>
      <c r="G551" s="1168"/>
      <c r="H551" s="1168"/>
      <c r="I551" s="1168"/>
      <c r="J551" s="1168"/>
    </row>
    <row r="552" spans="5:10" x14ac:dyDescent="0.4">
      <c r="E552" s="1168"/>
      <c r="F552" s="1168"/>
      <c r="G552" s="1168"/>
      <c r="H552" s="1168"/>
      <c r="I552" s="1168"/>
      <c r="J552" s="1168"/>
    </row>
    <row r="553" spans="5:10" x14ac:dyDescent="0.4">
      <c r="E553" s="1168"/>
      <c r="F553" s="1168"/>
      <c r="G553" s="1168"/>
      <c r="H553" s="1168"/>
      <c r="I553" s="1168"/>
      <c r="J553" s="1168"/>
    </row>
    <row r="554" spans="5:10" x14ac:dyDescent="0.4">
      <c r="E554" s="1168"/>
      <c r="F554" s="1168"/>
      <c r="G554" s="1168"/>
      <c r="H554" s="1168"/>
      <c r="I554" s="1168"/>
      <c r="J554" s="1168"/>
    </row>
    <row r="555" spans="5:10" x14ac:dyDescent="0.4">
      <c r="E555" s="1168"/>
      <c r="F555" s="1168"/>
      <c r="G555" s="1168"/>
      <c r="H555" s="1168"/>
      <c r="I555" s="1168"/>
      <c r="J555" s="1168"/>
    </row>
    <row r="556" spans="5:10" x14ac:dyDescent="0.4">
      <c r="E556" s="1168"/>
      <c r="F556" s="1168"/>
      <c r="G556" s="1168"/>
      <c r="H556" s="1168"/>
      <c r="I556" s="1168"/>
      <c r="J556" s="1168"/>
    </row>
    <row r="557" spans="5:10" x14ac:dyDescent="0.4">
      <c r="E557" s="1168"/>
      <c r="F557" s="1168"/>
      <c r="G557" s="1168"/>
      <c r="H557" s="1168"/>
      <c r="I557" s="1168"/>
      <c r="J557" s="1168"/>
    </row>
    <row r="558" spans="5:10" x14ac:dyDescent="0.4">
      <c r="E558" s="1168"/>
      <c r="F558" s="1168"/>
      <c r="G558" s="1168"/>
      <c r="H558" s="1168"/>
      <c r="I558" s="1168"/>
      <c r="J558" s="1168"/>
    </row>
    <row r="559" spans="5:10" x14ac:dyDescent="0.4">
      <c r="E559" s="1168"/>
      <c r="F559" s="1168"/>
      <c r="G559" s="1168"/>
      <c r="H559" s="1168"/>
      <c r="I559" s="1168"/>
      <c r="J559" s="1168"/>
    </row>
    <row r="560" spans="5:10" x14ac:dyDescent="0.4">
      <c r="E560" s="1168"/>
      <c r="F560" s="1168"/>
      <c r="G560" s="1168"/>
      <c r="H560" s="1168"/>
      <c r="I560" s="1168"/>
      <c r="J560" s="1168"/>
    </row>
    <row r="561" spans="5:10" x14ac:dyDescent="0.4">
      <c r="E561" s="1168"/>
      <c r="F561" s="1168"/>
      <c r="G561" s="1168"/>
      <c r="H561" s="1168"/>
      <c r="I561" s="1168"/>
      <c r="J561" s="1168"/>
    </row>
    <row r="562" spans="5:10" x14ac:dyDescent="0.4">
      <c r="E562" s="1168"/>
      <c r="F562" s="1168"/>
      <c r="G562" s="1168"/>
      <c r="H562" s="1168"/>
      <c r="I562" s="1168"/>
      <c r="J562" s="1168"/>
    </row>
    <row r="563" spans="5:10" x14ac:dyDescent="0.4">
      <c r="E563" s="1168"/>
      <c r="F563" s="1168"/>
      <c r="G563" s="1168"/>
      <c r="H563" s="1168"/>
      <c r="I563" s="1168"/>
      <c r="J563" s="1168"/>
    </row>
    <row r="564" spans="5:10" x14ac:dyDescent="0.4">
      <c r="E564" s="1168"/>
      <c r="F564" s="1168"/>
      <c r="G564" s="1168"/>
      <c r="H564" s="1168"/>
      <c r="I564" s="1168"/>
      <c r="J564" s="1168"/>
    </row>
    <row r="565" spans="5:10" x14ac:dyDescent="0.4">
      <c r="E565" s="1168"/>
      <c r="F565" s="1168"/>
      <c r="G565" s="1168"/>
      <c r="H565" s="1168"/>
      <c r="I565" s="1168"/>
      <c r="J565" s="1168"/>
    </row>
    <row r="566" spans="5:10" x14ac:dyDescent="0.4">
      <c r="E566" s="1168"/>
      <c r="F566" s="1168"/>
      <c r="G566" s="1168"/>
      <c r="H566" s="1168"/>
      <c r="I566" s="1168"/>
      <c r="J566" s="1168"/>
    </row>
    <row r="567" spans="5:10" x14ac:dyDescent="0.4">
      <c r="E567" s="1168"/>
      <c r="F567" s="1168"/>
      <c r="G567" s="1168"/>
      <c r="H567" s="1168"/>
      <c r="I567" s="1168"/>
      <c r="J567" s="1168"/>
    </row>
    <row r="568" spans="5:10" x14ac:dyDescent="0.4">
      <c r="E568" s="1168"/>
      <c r="F568" s="1168"/>
      <c r="G568" s="1168"/>
      <c r="H568" s="1168"/>
      <c r="I568" s="1168"/>
      <c r="J568" s="1168"/>
    </row>
    <row r="569" spans="5:10" x14ac:dyDescent="0.4">
      <c r="E569" s="1168"/>
      <c r="F569" s="1168"/>
      <c r="G569" s="1168"/>
      <c r="H569" s="1168"/>
      <c r="I569" s="1168"/>
      <c r="J569" s="1168"/>
    </row>
    <row r="570" spans="5:10" x14ac:dyDescent="0.4">
      <c r="E570" s="1168"/>
      <c r="F570" s="1168"/>
      <c r="G570" s="1168"/>
      <c r="H570" s="1168"/>
      <c r="I570" s="1168"/>
      <c r="J570" s="1168"/>
    </row>
    <row r="571" spans="5:10" x14ac:dyDescent="0.4">
      <c r="E571" s="1168"/>
      <c r="F571" s="1168"/>
      <c r="G571" s="1168"/>
      <c r="H571" s="1168"/>
      <c r="I571" s="1168"/>
      <c r="J571" s="1168"/>
    </row>
    <row r="572" spans="5:10" x14ac:dyDescent="0.4">
      <c r="E572" s="1168"/>
      <c r="F572" s="1168"/>
      <c r="G572" s="1168"/>
      <c r="H572" s="1168"/>
      <c r="I572" s="1168"/>
      <c r="J572" s="1168"/>
    </row>
    <row r="573" spans="5:10" x14ac:dyDescent="0.4">
      <c r="E573" s="1168"/>
      <c r="F573" s="1168"/>
      <c r="G573" s="1168"/>
      <c r="H573" s="1168"/>
      <c r="I573" s="1168"/>
      <c r="J573" s="1168"/>
    </row>
    <row r="574" spans="5:10" x14ac:dyDescent="0.4">
      <c r="E574" s="1168"/>
      <c r="F574" s="1168"/>
      <c r="G574" s="1168"/>
      <c r="H574" s="1168"/>
      <c r="I574" s="1168"/>
      <c r="J574" s="1168"/>
    </row>
    <row r="575" spans="5:10" x14ac:dyDescent="0.4">
      <c r="E575" s="1168"/>
      <c r="F575" s="1168"/>
      <c r="G575" s="1168"/>
      <c r="H575" s="1168"/>
      <c r="I575" s="1168"/>
      <c r="J575" s="1168"/>
    </row>
    <row r="576" spans="5:10" x14ac:dyDescent="0.4">
      <c r="E576" s="1168"/>
      <c r="F576" s="1168"/>
      <c r="G576" s="1168"/>
      <c r="H576" s="1168"/>
      <c r="I576" s="1168"/>
      <c r="J576" s="1168"/>
    </row>
    <row r="577" spans="5:10" x14ac:dyDescent="0.4">
      <c r="E577" s="1168"/>
      <c r="F577" s="1168"/>
      <c r="G577" s="1168"/>
      <c r="H577" s="1168"/>
      <c r="I577" s="1168"/>
      <c r="J577" s="1168"/>
    </row>
    <row r="578" spans="5:10" x14ac:dyDescent="0.4">
      <c r="E578" s="1168"/>
      <c r="F578" s="1168"/>
      <c r="G578" s="1168"/>
      <c r="H578" s="1168"/>
      <c r="I578" s="1168"/>
      <c r="J578" s="1168"/>
    </row>
    <row r="579" spans="5:10" x14ac:dyDescent="0.4">
      <c r="E579" s="1168"/>
      <c r="F579" s="1168"/>
      <c r="G579" s="1168"/>
      <c r="H579" s="1168"/>
      <c r="I579" s="1168"/>
      <c r="J579" s="1168"/>
    </row>
    <row r="580" spans="5:10" x14ac:dyDescent="0.4">
      <c r="E580" s="1168"/>
      <c r="F580" s="1168"/>
      <c r="G580" s="1168"/>
      <c r="H580" s="1168"/>
      <c r="I580" s="1168"/>
      <c r="J580" s="1168"/>
    </row>
    <row r="581" spans="5:10" x14ac:dyDescent="0.4">
      <c r="E581" s="1168"/>
      <c r="F581" s="1168"/>
      <c r="G581" s="1168"/>
      <c r="H581" s="1168"/>
      <c r="I581" s="1168"/>
      <c r="J581" s="1168"/>
    </row>
    <row r="582" spans="5:10" x14ac:dyDescent="0.4">
      <c r="E582" s="1168"/>
      <c r="F582" s="1168"/>
      <c r="G582" s="1168"/>
      <c r="H582" s="1168"/>
      <c r="I582" s="1168"/>
      <c r="J582" s="1168"/>
    </row>
    <row r="583" spans="5:10" x14ac:dyDescent="0.4">
      <c r="E583" s="1168"/>
      <c r="F583" s="1168"/>
      <c r="G583" s="1168"/>
      <c r="H583" s="1168"/>
      <c r="I583" s="1168"/>
      <c r="J583" s="1168"/>
    </row>
    <row r="584" spans="5:10" x14ac:dyDescent="0.4">
      <c r="E584" s="1168"/>
      <c r="F584" s="1168"/>
      <c r="G584" s="1168"/>
      <c r="H584" s="1168"/>
      <c r="I584" s="1168"/>
      <c r="J584" s="1168"/>
    </row>
    <row r="585" spans="5:10" x14ac:dyDescent="0.4">
      <c r="E585" s="1168"/>
      <c r="F585" s="1168"/>
      <c r="G585" s="1168"/>
      <c r="H585" s="1168"/>
      <c r="I585" s="1168"/>
      <c r="J585" s="1168"/>
    </row>
    <row r="586" spans="5:10" x14ac:dyDescent="0.4">
      <c r="E586" s="1168"/>
      <c r="F586" s="1168"/>
      <c r="G586" s="1168"/>
      <c r="H586" s="1168"/>
      <c r="I586" s="1168"/>
      <c r="J586" s="1168"/>
    </row>
    <row r="587" spans="5:10" x14ac:dyDescent="0.4">
      <c r="E587" s="1168"/>
      <c r="F587" s="1168"/>
      <c r="G587" s="1168"/>
      <c r="H587" s="1168"/>
      <c r="I587" s="1168"/>
      <c r="J587" s="1168"/>
    </row>
    <row r="588" spans="5:10" x14ac:dyDescent="0.4">
      <c r="E588" s="1168"/>
      <c r="F588" s="1168"/>
      <c r="G588" s="1168"/>
      <c r="H588" s="1168"/>
      <c r="I588" s="1168"/>
      <c r="J588" s="1168"/>
    </row>
    <row r="589" spans="5:10" x14ac:dyDescent="0.4">
      <c r="E589" s="1168"/>
      <c r="F589" s="1168"/>
      <c r="G589" s="1168"/>
      <c r="H589" s="1168"/>
      <c r="I589" s="1168"/>
      <c r="J589" s="1168"/>
    </row>
    <row r="590" spans="5:10" x14ac:dyDescent="0.4">
      <c r="E590" s="1168"/>
      <c r="F590" s="1168"/>
      <c r="G590" s="1168"/>
      <c r="H590" s="1168"/>
      <c r="I590" s="1168"/>
      <c r="J590" s="1168"/>
    </row>
    <row r="591" spans="5:10" x14ac:dyDescent="0.4">
      <c r="E591" s="1168"/>
      <c r="F591" s="1168"/>
      <c r="G591" s="1168"/>
      <c r="H591" s="1168"/>
      <c r="I591" s="1168"/>
      <c r="J591" s="1168"/>
    </row>
    <row r="592" spans="5:10" x14ac:dyDescent="0.4">
      <c r="E592" s="1168"/>
      <c r="F592" s="1168"/>
      <c r="G592" s="1168"/>
      <c r="H592" s="1168"/>
      <c r="I592" s="1168"/>
      <c r="J592" s="1168"/>
    </row>
    <row r="593" spans="5:10" x14ac:dyDescent="0.4">
      <c r="E593" s="1168"/>
      <c r="F593" s="1168"/>
      <c r="G593" s="1168"/>
      <c r="H593" s="1168"/>
      <c r="I593" s="1168"/>
      <c r="J593" s="1168"/>
    </row>
    <row r="594" spans="5:10" x14ac:dyDescent="0.4">
      <c r="E594" s="1168"/>
      <c r="F594" s="1168"/>
      <c r="G594" s="1168"/>
      <c r="H594" s="1168"/>
      <c r="I594" s="1168"/>
      <c r="J594" s="1168"/>
    </row>
    <row r="595" spans="5:10" x14ac:dyDescent="0.4">
      <c r="E595" s="1168"/>
      <c r="F595" s="1168"/>
      <c r="G595" s="1168"/>
      <c r="H595" s="1168"/>
      <c r="I595" s="1168"/>
      <c r="J595" s="1168"/>
    </row>
    <row r="596" spans="5:10" x14ac:dyDescent="0.4">
      <c r="E596" s="1168"/>
      <c r="F596" s="1168"/>
      <c r="G596" s="1168"/>
      <c r="H596" s="1168"/>
      <c r="I596" s="1168"/>
      <c r="J596" s="1168"/>
    </row>
    <row r="597" spans="5:10" x14ac:dyDescent="0.4">
      <c r="E597" s="1168"/>
      <c r="F597" s="1168"/>
      <c r="G597" s="1168"/>
      <c r="H597" s="1168"/>
      <c r="I597" s="1168"/>
      <c r="J597" s="1168"/>
    </row>
    <row r="598" spans="5:10" x14ac:dyDescent="0.4">
      <c r="E598" s="1168"/>
      <c r="F598" s="1168"/>
      <c r="G598" s="1168"/>
      <c r="H598" s="1168"/>
      <c r="I598" s="1168"/>
      <c r="J598" s="1168"/>
    </row>
    <row r="599" spans="5:10" x14ac:dyDescent="0.4">
      <c r="E599" s="1168"/>
      <c r="F599" s="1168"/>
      <c r="G599" s="1168"/>
      <c r="H599" s="1168"/>
      <c r="I599" s="1168"/>
      <c r="J599" s="1168"/>
    </row>
    <row r="600" spans="5:10" x14ac:dyDescent="0.4">
      <c r="E600" s="1168"/>
      <c r="F600" s="1168"/>
      <c r="G600" s="1168"/>
      <c r="H600" s="1168"/>
      <c r="I600" s="1168"/>
      <c r="J600" s="1168"/>
    </row>
    <row r="601" spans="5:10" x14ac:dyDescent="0.4">
      <c r="E601" s="1168"/>
      <c r="F601" s="1168"/>
      <c r="G601" s="1168"/>
      <c r="H601" s="1168"/>
      <c r="I601" s="1168"/>
      <c r="J601" s="1168"/>
    </row>
    <row r="602" spans="5:10" x14ac:dyDescent="0.4">
      <c r="E602" s="1168"/>
      <c r="F602" s="1168"/>
      <c r="G602" s="1168"/>
      <c r="H602" s="1168"/>
      <c r="I602" s="1168"/>
      <c r="J602" s="1168"/>
    </row>
    <row r="603" spans="5:10" x14ac:dyDescent="0.4">
      <c r="E603" s="1168"/>
      <c r="F603" s="1168"/>
      <c r="G603" s="1168"/>
      <c r="H603" s="1168"/>
      <c r="I603" s="1168"/>
      <c r="J603" s="1168"/>
    </row>
    <row r="604" spans="5:10" x14ac:dyDescent="0.4">
      <c r="E604" s="1168"/>
      <c r="F604" s="1168"/>
      <c r="G604" s="1168"/>
      <c r="H604" s="1168"/>
      <c r="I604" s="1168"/>
      <c r="J604" s="1168"/>
    </row>
    <row r="605" spans="5:10" x14ac:dyDescent="0.4">
      <c r="E605" s="1168"/>
      <c r="F605" s="1168"/>
      <c r="G605" s="1168"/>
      <c r="H605" s="1168"/>
      <c r="I605" s="1168"/>
      <c r="J605" s="1168"/>
    </row>
    <row r="606" spans="5:10" x14ac:dyDescent="0.4">
      <c r="E606" s="1168"/>
      <c r="F606" s="1168"/>
      <c r="G606" s="1168"/>
      <c r="H606" s="1168"/>
      <c r="I606" s="1168"/>
      <c r="J606" s="1168"/>
    </row>
    <row r="607" spans="5:10" x14ac:dyDescent="0.4">
      <c r="E607" s="1168"/>
      <c r="F607" s="1168"/>
      <c r="G607" s="1168"/>
      <c r="H607" s="1168"/>
      <c r="I607" s="1168"/>
      <c r="J607" s="1168"/>
    </row>
    <row r="608" spans="5:10" x14ac:dyDescent="0.4">
      <c r="E608" s="1168"/>
      <c r="F608" s="1168"/>
      <c r="G608" s="1168"/>
      <c r="H608" s="1168"/>
      <c r="I608" s="1168"/>
      <c r="J608" s="1168"/>
    </row>
    <row r="609" spans="5:10" x14ac:dyDescent="0.4">
      <c r="E609" s="1168"/>
      <c r="F609" s="1168"/>
      <c r="G609" s="1168"/>
      <c r="H609" s="1168"/>
      <c r="I609" s="1168"/>
      <c r="J609" s="1168"/>
    </row>
    <row r="610" spans="5:10" x14ac:dyDescent="0.4">
      <c r="E610" s="1168"/>
      <c r="F610" s="1168"/>
      <c r="G610" s="1168"/>
      <c r="H610" s="1168"/>
      <c r="I610" s="1168"/>
      <c r="J610" s="1168"/>
    </row>
    <row r="611" spans="5:10" x14ac:dyDescent="0.4">
      <c r="E611" s="1168"/>
      <c r="F611" s="1168"/>
      <c r="G611" s="1168"/>
      <c r="H611" s="1168"/>
      <c r="I611" s="1168"/>
      <c r="J611" s="1168"/>
    </row>
    <row r="612" spans="5:10" x14ac:dyDescent="0.4">
      <c r="E612" s="1168"/>
      <c r="F612" s="1168"/>
      <c r="G612" s="1168"/>
      <c r="H612" s="1168"/>
      <c r="I612" s="1168"/>
      <c r="J612" s="1168"/>
    </row>
    <row r="613" spans="5:10" x14ac:dyDescent="0.4">
      <c r="E613" s="1168"/>
      <c r="F613" s="1168"/>
      <c r="G613" s="1168"/>
      <c r="H613" s="1168"/>
      <c r="I613" s="1168"/>
      <c r="J613" s="1168"/>
    </row>
    <row r="614" spans="5:10" x14ac:dyDescent="0.4">
      <c r="E614" s="1168"/>
      <c r="F614" s="1168"/>
      <c r="G614" s="1168"/>
      <c r="H614" s="1168"/>
      <c r="I614" s="1168"/>
      <c r="J614" s="1168"/>
    </row>
    <row r="615" spans="5:10" x14ac:dyDescent="0.4">
      <c r="E615" s="1168"/>
      <c r="F615" s="1168"/>
      <c r="G615" s="1168"/>
      <c r="H615" s="1168"/>
      <c r="I615" s="1168"/>
      <c r="J615" s="1168"/>
    </row>
    <row r="616" spans="5:10" x14ac:dyDescent="0.4">
      <c r="E616" s="1168"/>
      <c r="F616" s="1168"/>
      <c r="G616" s="1168"/>
      <c r="H616" s="1168"/>
      <c r="I616" s="1168"/>
      <c r="J616" s="1168"/>
    </row>
    <row r="617" spans="5:10" x14ac:dyDescent="0.4">
      <c r="E617" s="1168"/>
      <c r="F617" s="1168"/>
      <c r="G617" s="1168"/>
      <c r="H617" s="1168"/>
      <c r="I617" s="1168"/>
      <c r="J617" s="1168"/>
    </row>
    <row r="618" spans="5:10" x14ac:dyDescent="0.4">
      <c r="E618" s="1168"/>
      <c r="F618" s="1168"/>
      <c r="G618" s="1168"/>
      <c r="H618" s="1168"/>
      <c r="I618" s="1168"/>
      <c r="J618" s="1168"/>
    </row>
    <row r="619" spans="5:10" x14ac:dyDescent="0.4">
      <c r="E619" s="1168"/>
      <c r="F619" s="1168"/>
      <c r="G619" s="1168"/>
      <c r="H619" s="1168"/>
      <c r="I619" s="1168"/>
      <c r="J619" s="1168"/>
    </row>
    <row r="620" spans="5:10" x14ac:dyDescent="0.4">
      <c r="E620" s="1168"/>
      <c r="F620" s="1168"/>
      <c r="G620" s="1168"/>
      <c r="H620" s="1168"/>
      <c r="I620" s="1168"/>
      <c r="J620" s="1168"/>
    </row>
    <row r="621" spans="5:10" x14ac:dyDescent="0.4">
      <c r="E621" s="1168"/>
      <c r="F621" s="1168"/>
      <c r="G621" s="1168"/>
      <c r="H621" s="1168"/>
      <c r="I621" s="1168"/>
      <c r="J621" s="1168"/>
    </row>
    <row r="622" spans="5:10" x14ac:dyDescent="0.4">
      <c r="E622" s="1168"/>
      <c r="F622" s="1168"/>
      <c r="G622" s="1168"/>
      <c r="H622" s="1168"/>
      <c r="I622" s="1168"/>
      <c r="J622" s="1168"/>
    </row>
    <row r="623" spans="5:10" x14ac:dyDescent="0.4">
      <c r="E623" s="1168"/>
      <c r="F623" s="1168"/>
      <c r="G623" s="1168"/>
      <c r="H623" s="1168"/>
      <c r="I623" s="1168"/>
      <c r="J623" s="1168"/>
    </row>
    <row r="624" spans="5:10" x14ac:dyDescent="0.4">
      <c r="E624" s="1168"/>
      <c r="F624" s="1168"/>
      <c r="G624" s="1168"/>
      <c r="H624" s="1168"/>
      <c r="I624" s="1168"/>
      <c r="J624" s="1168"/>
    </row>
    <row r="625" spans="5:10" x14ac:dyDescent="0.4">
      <c r="E625" s="1168"/>
      <c r="F625" s="1168"/>
      <c r="G625" s="1168"/>
      <c r="H625" s="1168"/>
      <c r="I625" s="1168"/>
      <c r="J625" s="1168"/>
    </row>
    <row r="626" spans="5:10" x14ac:dyDescent="0.4">
      <c r="E626" s="1168"/>
      <c r="F626" s="1168"/>
      <c r="G626" s="1168"/>
      <c r="H626" s="1168"/>
      <c r="I626" s="1168"/>
      <c r="J626" s="1168"/>
    </row>
    <row r="627" spans="5:10" x14ac:dyDescent="0.4">
      <c r="E627" s="1168"/>
      <c r="F627" s="1168"/>
      <c r="G627" s="1168"/>
      <c r="H627" s="1168"/>
      <c r="I627" s="1168"/>
      <c r="J627" s="1168"/>
    </row>
    <row r="628" spans="5:10" x14ac:dyDescent="0.4">
      <c r="E628" s="1168"/>
      <c r="F628" s="1168"/>
      <c r="G628" s="1168"/>
      <c r="H628" s="1168"/>
      <c r="I628" s="1168"/>
      <c r="J628" s="1168"/>
    </row>
    <row r="629" spans="5:10" x14ac:dyDescent="0.4">
      <c r="E629" s="1168"/>
      <c r="F629" s="1168"/>
      <c r="G629" s="1168"/>
      <c r="H629" s="1168"/>
      <c r="I629" s="1168"/>
      <c r="J629" s="1168"/>
    </row>
    <row r="630" spans="5:10" x14ac:dyDescent="0.4">
      <c r="E630" s="1168"/>
      <c r="F630" s="1168"/>
      <c r="G630" s="1168"/>
      <c r="H630" s="1168"/>
      <c r="I630" s="1168"/>
      <c r="J630" s="1168"/>
    </row>
    <row r="631" spans="5:10" x14ac:dyDescent="0.4">
      <c r="E631" s="1168"/>
      <c r="F631" s="1168"/>
      <c r="G631" s="1168"/>
      <c r="H631" s="1168"/>
      <c r="I631" s="1168"/>
      <c r="J631" s="1168"/>
    </row>
    <row r="632" spans="5:10" x14ac:dyDescent="0.4">
      <c r="E632" s="1168"/>
      <c r="F632" s="1168"/>
      <c r="G632" s="1168"/>
      <c r="H632" s="1168"/>
      <c r="I632" s="1168"/>
      <c r="J632" s="1168"/>
    </row>
    <row r="633" spans="5:10" x14ac:dyDescent="0.4">
      <c r="E633" s="1168"/>
      <c r="F633" s="1168"/>
      <c r="G633" s="1168"/>
      <c r="H633" s="1168"/>
      <c r="I633" s="1168"/>
      <c r="J633" s="1168"/>
    </row>
    <row r="634" spans="5:10" x14ac:dyDescent="0.4">
      <c r="E634" s="1168"/>
      <c r="F634" s="1168"/>
      <c r="G634" s="1168"/>
      <c r="H634" s="1168"/>
      <c r="I634" s="1168"/>
      <c r="J634" s="1168"/>
    </row>
    <row r="635" spans="5:10" x14ac:dyDescent="0.4">
      <c r="E635" s="1168"/>
      <c r="F635" s="1168"/>
      <c r="G635" s="1168"/>
      <c r="H635" s="1168"/>
      <c r="I635" s="1168"/>
      <c r="J635" s="1168"/>
    </row>
    <row r="636" spans="5:10" x14ac:dyDescent="0.4">
      <c r="E636" s="1168"/>
      <c r="F636" s="1168"/>
      <c r="G636" s="1168"/>
      <c r="H636" s="1168"/>
      <c r="I636" s="1168"/>
      <c r="J636" s="1168"/>
    </row>
    <row r="637" spans="5:10" x14ac:dyDescent="0.4">
      <c r="E637" s="1168"/>
      <c r="F637" s="1168"/>
      <c r="G637" s="1168"/>
      <c r="H637" s="1168"/>
      <c r="I637" s="1168"/>
      <c r="J637" s="1168"/>
    </row>
    <row r="638" spans="5:10" x14ac:dyDescent="0.4">
      <c r="E638" s="1168"/>
      <c r="F638" s="1168"/>
      <c r="G638" s="1168"/>
      <c r="H638" s="1168"/>
      <c r="I638" s="1168"/>
      <c r="J638" s="1168"/>
    </row>
    <row r="639" spans="5:10" x14ac:dyDescent="0.4">
      <c r="E639" s="1168"/>
      <c r="F639" s="1168"/>
      <c r="G639" s="1168"/>
      <c r="H639" s="1168"/>
      <c r="I639" s="1168"/>
      <c r="J639" s="1168"/>
    </row>
    <row r="640" spans="5:10" x14ac:dyDescent="0.4">
      <c r="E640" s="1168"/>
      <c r="F640" s="1168"/>
      <c r="G640" s="1168"/>
      <c r="H640" s="1168"/>
      <c r="I640" s="1168"/>
      <c r="J640" s="1168"/>
    </row>
    <row r="641" spans="5:10" x14ac:dyDescent="0.4">
      <c r="E641" s="1168"/>
      <c r="F641" s="1168"/>
      <c r="G641" s="1168"/>
      <c r="H641" s="1168"/>
      <c r="I641" s="1168"/>
      <c r="J641" s="1168"/>
    </row>
    <row r="642" spans="5:10" x14ac:dyDescent="0.4">
      <c r="E642" s="1168"/>
      <c r="F642" s="1168"/>
      <c r="G642" s="1168"/>
      <c r="H642" s="1168"/>
      <c r="I642" s="1168"/>
      <c r="J642" s="1168"/>
    </row>
    <row r="643" spans="5:10" x14ac:dyDescent="0.4">
      <c r="E643" s="1168"/>
      <c r="F643" s="1168"/>
      <c r="G643" s="1168"/>
      <c r="H643" s="1168"/>
      <c r="I643" s="1168"/>
      <c r="J643" s="1168"/>
    </row>
    <row r="644" spans="5:10" x14ac:dyDescent="0.4">
      <c r="E644" s="1168"/>
      <c r="F644" s="1168"/>
      <c r="G644" s="1168"/>
      <c r="H644" s="1168"/>
      <c r="I644" s="1168"/>
      <c r="J644" s="1168"/>
    </row>
    <row r="645" spans="5:10" x14ac:dyDescent="0.4">
      <c r="E645" s="1168"/>
      <c r="F645" s="1168"/>
      <c r="G645" s="1168"/>
      <c r="H645" s="1168"/>
      <c r="I645" s="1168"/>
      <c r="J645" s="1168"/>
    </row>
    <row r="646" spans="5:10" x14ac:dyDescent="0.4">
      <c r="E646" s="1168"/>
      <c r="F646" s="1168"/>
      <c r="G646" s="1168"/>
      <c r="H646" s="1168"/>
      <c r="I646" s="1168"/>
      <c r="J646" s="1168"/>
    </row>
    <row r="647" spans="5:10" x14ac:dyDescent="0.4">
      <c r="E647" s="1168"/>
      <c r="F647" s="1168"/>
      <c r="G647" s="1168"/>
      <c r="H647" s="1168"/>
      <c r="I647" s="1168"/>
      <c r="J647" s="1168"/>
    </row>
    <row r="648" spans="5:10" x14ac:dyDescent="0.4">
      <c r="E648" s="1168"/>
      <c r="F648" s="1168"/>
      <c r="G648" s="1168"/>
      <c r="H648" s="1168"/>
      <c r="I648" s="1168"/>
      <c r="J648" s="1168"/>
    </row>
    <row r="649" spans="5:10" x14ac:dyDescent="0.4">
      <c r="E649" s="1168"/>
      <c r="F649" s="1168"/>
      <c r="G649" s="1168"/>
      <c r="H649" s="1168"/>
      <c r="I649" s="1168"/>
      <c r="J649" s="1168"/>
    </row>
    <row r="650" spans="5:10" x14ac:dyDescent="0.4">
      <c r="E650" s="1168"/>
      <c r="F650" s="1168"/>
      <c r="G650" s="1168"/>
      <c r="H650" s="1168"/>
      <c r="I650" s="1168"/>
      <c r="J650" s="1168"/>
    </row>
    <row r="651" spans="5:10" x14ac:dyDescent="0.4">
      <c r="E651" s="1168"/>
      <c r="F651" s="1168"/>
      <c r="G651" s="1168"/>
      <c r="H651" s="1168"/>
      <c r="I651" s="1168"/>
      <c r="J651" s="1168"/>
    </row>
    <row r="652" spans="5:10" x14ac:dyDescent="0.4">
      <c r="E652" s="1168"/>
      <c r="F652" s="1168"/>
      <c r="G652" s="1168"/>
      <c r="H652" s="1168"/>
      <c r="I652" s="1168"/>
      <c r="J652" s="1168"/>
    </row>
    <row r="653" spans="5:10" x14ac:dyDescent="0.4">
      <c r="E653" s="1168"/>
      <c r="F653" s="1168"/>
      <c r="G653" s="1168"/>
      <c r="H653" s="1168"/>
      <c r="I653" s="1168"/>
      <c r="J653" s="1168"/>
    </row>
    <row r="654" spans="5:10" x14ac:dyDescent="0.4">
      <c r="E654" s="1168"/>
      <c r="F654" s="1168"/>
      <c r="G654" s="1168"/>
      <c r="H654" s="1168"/>
      <c r="I654" s="1168"/>
      <c r="J654" s="1168"/>
    </row>
    <row r="655" spans="5:10" x14ac:dyDescent="0.4">
      <c r="E655" s="1168"/>
      <c r="F655" s="1168"/>
      <c r="G655" s="1168"/>
      <c r="H655" s="1168"/>
      <c r="I655" s="1168"/>
      <c r="J655" s="1168"/>
    </row>
    <row r="656" spans="5:10" x14ac:dyDescent="0.4">
      <c r="E656" s="1168"/>
      <c r="F656" s="1168"/>
      <c r="G656" s="1168"/>
      <c r="H656" s="1168"/>
      <c r="I656" s="1168"/>
      <c r="J656" s="1168"/>
    </row>
    <row r="657" spans="5:10" x14ac:dyDescent="0.4">
      <c r="E657" s="1168"/>
      <c r="F657" s="1168"/>
      <c r="G657" s="1168"/>
      <c r="H657" s="1168"/>
      <c r="I657" s="1168"/>
      <c r="J657" s="1168"/>
    </row>
    <row r="658" spans="5:10" x14ac:dyDescent="0.4">
      <c r="E658" s="1168"/>
      <c r="F658" s="1168"/>
      <c r="G658" s="1168"/>
      <c r="H658" s="1168"/>
      <c r="I658" s="1168"/>
      <c r="J658" s="1168"/>
    </row>
    <row r="659" spans="5:10" x14ac:dyDescent="0.4">
      <c r="E659" s="1168"/>
      <c r="F659" s="1168"/>
      <c r="G659" s="1168"/>
      <c r="H659" s="1168"/>
      <c r="I659" s="1168"/>
      <c r="J659" s="1168"/>
    </row>
    <row r="660" spans="5:10" x14ac:dyDescent="0.4">
      <c r="E660" s="1168"/>
      <c r="F660" s="1168"/>
      <c r="G660" s="1168"/>
      <c r="H660" s="1168"/>
      <c r="I660" s="1168"/>
      <c r="J660" s="1168"/>
    </row>
    <row r="661" spans="5:10" x14ac:dyDescent="0.4">
      <c r="E661" s="1168"/>
      <c r="F661" s="1168"/>
      <c r="G661" s="1168"/>
      <c r="H661" s="1168"/>
      <c r="I661" s="1168"/>
      <c r="J661" s="1168"/>
    </row>
    <row r="662" spans="5:10" x14ac:dyDescent="0.4">
      <c r="E662" s="1168"/>
      <c r="F662" s="1168"/>
      <c r="G662" s="1168"/>
      <c r="H662" s="1168"/>
      <c r="I662" s="1168"/>
      <c r="J662" s="1168"/>
    </row>
    <row r="663" spans="5:10" x14ac:dyDescent="0.4">
      <c r="E663" s="1168"/>
      <c r="F663" s="1168"/>
      <c r="G663" s="1168"/>
      <c r="H663" s="1168"/>
      <c r="I663" s="1168"/>
      <c r="J663" s="1168"/>
    </row>
    <row r="664" spans="5:10" x14ac:dyDescent="0.4">
      <c r="E664" s="1168"/>
      <c r="F664" s="1168"/>
      <c r="G664" s="1168"/>
      <c r="H664" s="1168"/>
      <c r="I664" s="1168"/>
      <c r="J664" s="1168"/>
    </row>
    <row r="665" spans="5:10" x14ac:dyDescent="0.4">
      <c r="E665" s="1168"/>
      <c r="F665" s="1168"/>
      <c r="G665" s="1168"/>
      <c r="H665" s="1168"/>
      <c r="I665" s="1168"/>
      <c r="J665" s="1168"/>
    </row>
    <row r="666" spans="5:10" x14ac:dyDescent="0.4">
      <c r="E666" s="1168"/>
      <c r="F666" s="1168"/>
      <c r="G666" s="1168"/>
      <c r="H666" s="1168"/>
      <c r="I666" s="1168"/>
      <c r="J666" s="1168"/>
    </row>
    <row r="667" spans="5:10" x14ac:dyDescent="0.4">
      <c r="E667" s="1168"/>
      <c r="F667" s="1168"/>
      <c r="G667" s="1168"/>
      <c r="H667" s="1168"/>
      <c r="I667" s="1168"/>
      <c r="J667" s="1168"/>
    </row>
    <row r="668" spans="5:10" x14ac:dyDescent="0.4">
      <c r="E668" s="1168"/>
      <c r="F668" s="1168"/>
      <c r="G668" s="1168"/>
      <c r="H668" s="1168"/>
      <c r="I668" s="1168"/>
      <c r="J668" s="1168"/>
    </row>
    <row r="669" spans="5:10" x14ac:dyDescent="0.4">
      <c r="E669" s="1168"/>
      <c r="F669" s="1168"/>
      <c r="G669" s="1168"/>
      <c r="H669" s="1168"/>
      <c r="I669" s="1168"/>
      <c r="J669" s="1168"/>
    </row>
    <row r="670" spans="5:10" x14ac:dyDescent="0.4">
      <c r="E670" s="1168"/>
      <c r="F670" s="1168"/>
      <c r="G670" s="1168"/>
      <c r="H670" s="1168"/>
      <c r="I670" s="1168"/>
      <c r="J670" s="1168"/>
    </row>
    <row r="671" spans="5:10" x14ac:dyDescent="0.4">
      <c r="E671" s="1168"/>
      <c r="F671" s="1168"/>
      <c r="G671" s="1168"/>
      <c r="H671" s="1168"/>
      <c r="I671" s="1168"/>
      <c r="J671" s="1168"/>
    </row>
    <row r="672" spans="5:10" x14ac:dyDescent="0.4">
      <c r="E672" s="1168"/>
      <c r="F672" s="1168"/>
      <c r="G672" s="1168"/>
      <c r="H672" s="1168"/>
      <c r="I672" s="1168"/>
      <c r="J672" s="1168"/>
    </row>
    <row r="673" spans="5:10" x14ac:dyDescent="0.4">
      <c r="E673" s="1168"/>
      <c r="F673" s="1168"/>
      <c r="G673" s="1168"/>
      <c r="H673" s="1168"/>
      <c r="I673" s="1168"/>
      <c r="J673" s="1168"/>
    </row>
    <row r="674" spans="5:10" x14ac:dyDescent="0.4">
      <c r="E674" s="1168"/>
      <c r="F674" s="1168"/>
      <c r="G674" s="1168"/>
      <c r="H674" s="1168"/>
      <c r="I674" s="1168"/>
      <c r="J674" s="1168"/>
    </row>
    <row r="675" spans="5:10" x14ac:dyDescent="0.4">
      <c r="E675" s="1168"/>
      <c r="F675" s="1168"/>
      <c r="G675" s="1168"/>
      <c r="H675" s="1168"/>
      <c r="I675" s="1168"/>
      <c r="J675" s="1168"/>
    </row>
    <row r="676" spans="5:10" x14ac:dyDescent="0.4">
      <c r="E676" s="1168"/>
      <c r="F676" s="1168"/>
      <c r="G676" s="1168"/>
      <c r="H676" s="1168"/>
      <c r="I676" s="1168"/>
      <c r="J676" s="1168"/>
    </row>
    <row r="677" spans="5:10" x14ac:dyDescent="0.4">
      <c r="E677" s="1168"/>
      <c r="F677" s="1168"/>
      <c r="G677" s="1168"/>
      <c r="H677" s="1168"/>
      <c r="I677" s="1168"/>
      <c r="J677" s="1168"/>
    </row>
    <row r="678" spans="5:10" x14ac:dyDescent="0.4">
      <c r="E678" s="1168"/>
      <c r="F678" s="1168"/>
      <c r="G678" s="1168"/>
      <c r="H678" s="1168"/>
      <c r="I678" s="1168"/>
      <c r="J678" s="1168"/>
    </row>
    <row r="679" spans="5:10" x14ac:dyDescent="0.4">
      <c r="E679" s="1168"/>
      <c r="F679" s="1168"/>
      <c r="G679" s="1168"/>
      <c r="H679" s="1168"/>
      <c r="I679" s="1168"/>
      <c r="J679" s="1168"/>
    </row>
    <row r="680" spans="5:10" x14ac:dyDescent="0.4">
      <c r="E680" s="1168"/>
      <c r="F680" s="1168"/>
      <c r="G680" s="1168"/>
      <c r="H680" s="1168"/>
      <c r="I680" s="1168"/>
      <c r="J680" s="1168"/>
    </row>
    <row r="681" spans="5:10" x14ac:dyDescent="0.4">
      <c r="E681" s="1168"/>
      <c r="F681" s="1168"/>
      <c r="G681" s="1168"/>
      <c r="H681" s="1168"/>
      <c r="I681" s="1168"/>
      <c r="J681" s="1168"/>
    </row>
    <row r="682" spans="5:10" x14ac:dyDescent="0.4">
      <c r="E682" s="1168"/>
      <c r="F682" s="1168"/>
      <c r="G682" s="1168"/>
      <c r="H682" s="1168"/>
      <c r="I682" s="1168"/>
      <c r="J682" s="1168"/>
    </row>
    <row r="683" spans="5:10" x14ac:dyDescent="0.4">
      <c r="E683" s="1168"/>
      <c r="F683" s="1168"/>
      <c r="G683" s="1168"/>
      <c r="H683" s="1168"/>
      <c r="I683" s="1168"/>
      <c r="J683" s="1168"/>
    </row>
    <row r="684" spans="5:10" x14ac:dyDescent="0.4">
      <c r="E684" s="1168"/>
      <c r="F684" s="1168"/>
      <c r="G684" s="1168"/>
      <c r="H684" s="1168"/>
      <c r="I684" s="1168"/>
      <c r="J684" s="1168"/>
    </row>
    <row r="685" spans="5:10" x14ac:dyDescent="0.4">
      <c r="E685" s="1168"/>
      <c r="F685" s="1168"/>
      <c r="G685" s="1168"/>
      <c r="H685" s="1168"/>
      <c r="I685" s="1168"/>
      <c r="J685" s="1168"/>
    </row>
    <row r="686" spans="5:10" x14ac:dyDescent="0.4">
      <c r="E686" s="1168"/>
      <c r="F686" s="1168"/>
      <c r="G686" s="1168"/>
      <c r="H686" s="1168"/>
      <c r="I686" s="1168"/>
      <c r="J686" s="1168"/>
    </row>
    <row r="687" spans="5:10" x14ac:dyDescent="0.4">
      <c r="E687" s="1168"/>
      <c r="F687" s="1168"/>
      <c r="G687" s="1168"/>
      <c r="H687" s="1168"/>
      <c r="I687" s="1168"/>
      <c r="J687" s="1168"/>
    </row>
    <row r="688" spans="5:10" x14ac:dyDescent="0.4">
      <c r="E688" s="1168"/>
      <c r="F688" s="1168"/>
      <c r="G688" s="1168"/>
      <c r="H688" s="1168"/>
      <c r="I688" s="1168"/>
      <c r="J688" s="1168"/>
    </row>
    <row r="689" spans="5:10" x14ac:dyDescent="0.4">
      <c r="E689" s="1168"/>
      <c r="F689" s="1168"/>
      <c r="G689" s="1168"/>
      <c r="H689" s="1168"/>
      <c r="I689" s="1168"/>
      <c r="J689" s="1168"/>
    </row>
    <row r="690" spans="5:10" x14ac:dyDescent="0.4">
      <c r="E690" s="1168"/>
      <c r="F690" s="1168"/>
      <c r="G690" s="1168"/>
      <c r="H690" s="1168"/>
      <c r="I690" s="1168"/>
      <c r="J690" s="1168"/>
    </row>
    <row r="691" spans="5:10" x14ac:dyDescent="0.4">
      <c r="E691" s="1168"/>
      <c r="F691" s="1168"/>
      <c r="G691" s="1168"/>
      <c r="H691" s="1168"/>
      <c r="I691" s="1168"/>
      <c r="J691" s="1168"/>
    </row>
    <row r="692" spans="5:10" x14ac:dyDescent="0.4">
      <c r="E692" s="1168"/>
      <c r="F692" s="1168"/>
      <c r="G692" s="1168"/>
      <c r="H692" s="1168"/>
      <c r="I692" s="1168"/>
      <c r="J692" s="1168"/>
    </row>
    <row r="693" spans="5:10" x14ac:dyDescent="0.4">
      <c r="E693" s="1168"/>
      <c r="F693" s="1168"/>
      <c r="G693" s="1168"/>
      <c r="H693" s="1168"/>
      <c r="I693" s="1168"/>
      <c r="J693" s="1168"/>
    </row>
    <row r="694" spans="5:10" x14ac:dyDescent="0.4">
      <c r="E694" s="1168"/>
      <c r="F694" s="1168"/>
      <c r="G694" s="1168"/>
      <c r="H694" s="1168"/>
      <c r="I694" s="1168"/>
      <c r="J694" s="1168"/>
    </row>
    <row r="695" spans="5:10" x14ac:dyDescent="0.4">
      <c r="E695" s="1168"/>
      <c r="F695" s="1168"/>
      <c r="G695" s="1168"/>
      <c r="H695" s="1168"/>
      <c r="I695" s="1168"/>
      <c r="J695" s="1168"/>
    </row>
    <row r="696" spans="5:10" x14ac:dyDescent="0.4">
      <c r="E696" s="1168"/>
      <c r="F696" s="1168"/>
      <c r="G696" s="1168"/>
      <c r="H696" s="1168"/>
      <c r="I696" s="1168"/>
      <c r="J696" s="1168"/>
    </row>
    <row r="697" spans="5:10" x14ac:dyDescent="0.4">
      <c r="E697" s="1168"/>
      <c r="F697" s="1168"/>
      <c r="G697" s="1168"/>
      <c r="H697" s="1168"/>
      <c r="I697" s="1168"/>
      <c r="J697" s="1168"/>
    </row>
    <row r="698" spans="5:10" x14ac:dyDescent="0.4">
      <c r="E698" s="1168"/>
      <c r="F698" s="1168"/>
      <c r="G698" s="1168"/>
      <c r="H698" s="1168"/>
      <c r="I698" s="1168"/>
      <c r="J698" s="1168"/>
    </row>
    <row r="699" spans="5:10" x14ac:dyDescent="0.4">
      <c r="E699" s="1168"/>
      <c r="F699" s="1168"/>
      <c r="G699" s="1168"/>
      <c r="H699" s="1168"/>
      <c r="I699" s="1168"/>
      <c r="J699" s="1168"/>
    </row>
    <row r="700" spans="5:10" x14ac:dyDescent="0.4">
      <c r="E700" s="1168"/>
      <c r="F700" s="1168"/>
      <c r="G700" s="1168"/>
      <c r="H700" s="1168"/>
      <c r="I700" s="1168"/>
      <c r="J700" s="1168"/>
    </row>
    <row r="701" spans="5:10" x14ac:dyDescent="0.4">
      <c r="E701" s="1168"/>
      <c r="F701" s="1168"/>
      <c r="G701" s="1168"/>
      <c r="H701" s="1168"/>
      <c r="I701" s="1168"/>
      <c r="J701" s="1168"/>
    </row>
    <row r="702" spans="5:10" x14ac:dyDescent="0.4">
      <c r="E702" s="1168"/>
      <c r="F702" s="1168"/>
      <c r="G702" s="1168"/>
      <c r="H702" s="1168"/>
      <c r="I702" s="1168"/>
      <c r="J702" s="1168"/>
    </row>
    <row r="703" spans="5:10" x14ac:dyDescent="0.4">
      <c r="E703" s="1168"/>
      <c r="F703" s="1168"/>
      <c r="G703" s="1168"/>
      <c r="H703" s="1168"/>
      <c r="I703" s="1168"/>
      <c r="J703" s="1168"/>
    </row>
    <row r="704" spans="5:10" x14ac:dyDescent="0.4">
      <c r="E704" s="1168"/>
      <c r="F704" s="1168"/>
      <c r="G704" s="1168"/>
      <c r="H704" s="1168"/>
      <c r="I704" s="1168"/>
      <c r="J704" s="1168"/>
    </row>
    <row r="705" spans="5:10" x14ac:dyDescent="0.4">
      <c r="E705" s="1168"/>
      <c r="F705" s="1168"/>
      <c r="G705" s="1168"/>
      <c r="H705" s="1168"/>
      <c r="I705" s="1168"/>
      <c r="J705" s="1168"/>
    </row>
    <row r="706" spans="5:10" x14ac:dyDescent="0.4">
      <c r="E706" s="1168"/>
      <c r="F706" s="1168"/>
      <c r="G706" s="1168"/>
      <c r="H706" s="1168"/>
      <c r="I706" s="1168"/>
      <c r="J706" s="1168"/>
    </row>
    <row r="707" spans="5:10" x14ac:dyDescent="0.4">
      <c r="E707" s="1168"/>
      <c r="F707" s="1168"/>
      <c r="G707" s="1168"/>
      <c r="H707" s="1168"/>
      <c r="I707" s="1168"/>
      <c r="J707" s="1168"/>
    </row>
    <row r="708" spans="5:10" x14ac:dyDescent="0.4">
      <c r="E708" s="1168"/>
      <c r="F708" s="1168"/>
      <c r="G708" s="1168"/>
      <c r="H708" s="1168"/>
      <c r="I708" s="1168"/>
      <c r="J708" s="1168"/>
    </row>
    <row r="709" spans="5:10" x14ac:dyDescent="0.4">
      <c r="E709" s="1168"/>
      <c r="F709" s="1168"/>
      <c r="G709" s="1168"/>
      <c r="H709" s="1168"/>
      <c r="I709" s="1168"/>
      <c r="J709" s="1168"/>
    </row>
    <row r="710" spans="5:10" x14ac:dyDescent="0.4">
      <c r="E710" s="1168"/>
      <c r="F710" s="1168"/>
      <c r="G710" s="1168"/>
      <c r="H710" s="1168"/>
      <c r="I710" s="1168"/>
      <c r="J710" s="1168"/>
    </row>
    <row r="711" spans="5:10" x14ac:dyDescent="0.4">
      <c r="E711" s="1168"/>
      <c r="F711" s="1168"/>
      <c r="G711" s="1168"/>
      <c r="H711" s="1168"/>
      <c r="I711" s="1168"/>
      <c r="J711" s="1168"/>
    </row>
    <row r="712" spans="5:10" x14ac:dyDescent="0.4">
      <c r="E712" s="1168"/>
      <c r="F712" s="1168"/>
      <c r="G712" s="1168"/>
      <c r="H712" s="1168"/>
      <c r="I712" s="1168"/>
      <c r="J712" s="1168"/>
    </row>
    <row r="713" spans="5:10" x14ac:dyDescent="0.4">
      <c r="E713" s="1168"/>
      <c r="F713" s="1168"/>
      <c r="G713" s="1168"/>
      <c r="H713" s="1168"/>
      <c r="I713" s="1168"/>
      <c r="J713" s="1168"/>
    </row>
    <row r="714" spans="5:10" x14ac:dyDescent="0.4">
      <c r="E714" s="1168"/>
      <c r="F714" s="1168"/>
      <c r="G714" s="1168"/>
      <c r="H714" s="1168"/>
      <c r="I714" s="1168"/>
      <c r="J714" s="1168"/>
    </row>
    <row r="715" spans="5:10" x14ac:dyDescent="0.4">
      <c r="E715" s="1168"/>
      <c r="F715" s="1168"/>
      <c r="G715" s="1168"/>
      <c r="H715" s="1168"/>
      <c r="I715" s="1168"/>
      <c r="J715" s="1168"/>
    </row>
    <row r="716" spans="5:10" x14ac:dyDescent="0.4">
      <c r="E716" s="1168"/>
      <c r="F716" s="1168"/>
      <c r="G716" s="1168"/>
      <c r="H716" s="1168"/>
      <c r="I716" s="1168"/>
      <c r="J716" s="1168"/>
    </row>
    <row r="717" spans="5:10" x14ac:dyDescent="0.4">
      <c r="E717" s="1168"/>
      <c r="F717" s="1168"/>
      <c r="G717" s="1168"/>
      <c r="H717" s="1168"/>
      <c r="I717" s="1168"/>
      <c r="J717" s="1168"/>
    </row>
    <row r="718" spans="5:10" x14ac:dyDescent="0.4">
      <c r="E718" s="1168"/>
      <c r="F718" s="1168"/>
      <c r="G718" s="1168"/>
      <c r="H718" s="1168"/>
      <c r="I718" s="1168"/>
      <c r="J718" s="1168"/>
    </row>
    <row r="719" spans="5:10" x14ac:dyDescent="0.4">
      <c r="E719" s="1168"/>
      <c r="F719" s="1168"/>
      <c r="G719" s="1168"/>
      <c r="H719" s="1168"/>
      <c r="I719" s="1168"/>
      <c r="J719" s="1168"/>
    </row>
    <row r="720" spans="5:10" x14ac:dyDescent="0.4">
      <c r="E720" s="1168"/>
      <c r="F720" s="1168"/>
      <c r="G720" s="1168"/>
      <c r="H720" s="1168"/>
      <c r="I720" s="1168"/>
      <c r="J720" s="1168"/>
    </row>
    <row r="721" spans="5:10" x14ac:dyDescent="0.4">
      <c r="E721" s="1168"/>
      <c r="F721" s="1168"/>
      <c r="G721" s="1168"/>
      <c r="H721" s="1168"/>
      <c r="I721" s="1168"/>
      <c r="J721" s="1168"/>
    </row>
    <row r="722" spans="5:10" x14ac:dyDescent="0.4">
      <c r="E722" s="1168"/>
      <c r="F722" s="1168"/>
      <c r="G722" s="1168"/>
      <c r="H722" s="1168"/>
      <c r="I722" s="1168"/>
      <c r="J722" s="1168"/>
    </row>
    <row r="723" spans="5:10" x14ac:dyDescent="0.4">
      <c r="E723" s="1168"/>
      <c r="F723" s="1168"/>
      <c r="G723" s="1168"/>
      <c r="H723" s="1168"/>
      <c r="I723" s="1168"/>
      <c r="J723" s="1168"/>
    </row>
    <row r="724" spans="5:10" x14ac:dyDescent="0.4">
      <c r="E724" s="1168"/>
      <c r="F724" s="1168"/>
      <c r="G724" s="1168"/>
      <c r="H724" s="1168"/>
      <c r="I724" s="1168"/>
      <c r="J724" s="1168"/>
    </row>
    <row r="725" spans="5:10" x14ac:dyDescent="0.4">
      <c r="E725" s="1168"/>
      <c r="F725" s="1168"/>
      <c r="G725" s="1168"/>
      <c r="H725" s="1168"/>
      <c r="I725" s="1168"/>
      <c r="J725" s="1168"/>
    </row>
    <row r="726" spans="5:10" x14ac:dyDescent="0.4">
      <c r="E726" s="1168"/>
      <c r="F726" s="1168"/>
      <c r="G726" s="1168"/>
      <c r="H726" s="1168"/>
      <c r="I726" s="1168"/>
      <c r="J726" s="1168"/>
    </row>
    <row r="727" spans="5:10" x14ac:dyDescent="0.4">
      <c r="E727" s="1168"/>
      <c r="F727" s="1168"/>
      <c r="G727" s="1168"/>
      <c r="H727" s="1168"/>
      <c r="I727" s="1168"/>
      <c r="J727" s="1168"/>
    </row>
    <row r="728" spans="5:10" x14ac:dyDescent="0.4">
      <c r="E728" s="1168"/>
      <c r="F728" s="1168"/>
      <c r="G728" s="1168"/>
      <c r="H728" s="1168"/>
      <c r="I728" s="1168"/>
      <c r="J728" s="1168"/>
    </row>
    <row r="729" spans="5:10" x14ac:dyDescent="0.4">
      <c r="E729" s="1168"/>
      <c r="F729" s="1168"/>
      <c r="G729" s="1168"/>
      <c r="H729" s="1168"/>
      <c r="I729" s="1168"/>
      <c r="J729" s="1168"/>
    </row>
    <row r="730" spans="5:10" x14ac:dyDescent="0.4">
      <c r="E730" s="1168"/>
      <c r="F730" s="1168"/>
      <c r="G730" s="1168"/>
      <c r="H730" s="1168"/>
      <c r="I730" s="1168"/>
      <c r="J730" s="1168"/>
    </row>
    <row r="731" spans="5:10" x14ac:dyDescent="0.4">
      <c r="E731" s="1168"/>
      <c r="F731" s="1168"/>
      <c r="G731" s="1168"/>
      <c r="H731" s="1168"/>
      <c r="I731" s="1168"/>
      <c r="J731" s="1168"/>
    </row>
    <row r="732" spans="5:10" x14ac:dyDescent="0.4">
      <c r="E732" s="1168"/>
      <c r="F732" s="1168"/>
      <c r="G732" s="1168"/>
      <c r="H732" s="1168"/>
      <c r="I732" s="1168"/>
      <c r="J732" s="1168"/>
    </row>
    <row r="733" spans="5:10" x14ac:dyDescent="0.4">
      <c r="E733" s="1168"/>
      <c r="F733" s="1168"/>
      <c r="G733" s="1168"/>
      <c r="H733" s="1168"/>
      <c r="I733" s="1168"/>
      <c r="J733" s="1168"/>
    </row>
    <row r="734" spans="5:10" x14ac:dyDescent="0.4">
      <c r="E734" s="1168"/>
      <c r="F734" s="1168"/>
      <c r="G734" s="1168"/>
      <c r="H734" s="1168"/>
      <c r="I734" s="1168"/>
      <c r="J734" s="1168"/>
    </row>
    <row r="735" spans="5:10" x14ac:dyDescent="0.4">
      <c r="E735" s="1168"/>
      <c r="F735" s="1168"/>
      <c r="G735" s="1168"/>
      <c r="H735" s="1168"/>
      <c r="I735" s="1168"/>
      <c r="J735" s="1168"/>
    </row>
    <row r="736" spans="5:10" x14ac:dyDescent="0.4">
      <c r="E736" s="1168"/>
      <c r="F736" s="1168"/>
      <c r="G736" s="1168"/>
      <c r="H736" s="1168"/>
      <c r="I736" s="1168"/>
      <c r="J736" s="1168"/>
    </row>
    <row r="737" spans="5:10" x14ac:dyDescent="0.4">
      <c r="E737" s="1168"/>
      <c r="F737" s="1168"/>
      <c r="G737" s="1168"/>
      <c r="H737" s="1168"/>
      <c r="I737" s="1168"/>
      <c r="J737" s="1168"/>
    </row>
    <row r="738" spans="5:10" x14ac:dyDescent="0.4">
      <c r="E738" s="1168"/>
      <c r="F738" s="1168"/>
      <c r="G738" s="1168"/>
      <c r="H738" s="1168"/>
      <c r="I738" s="1168"/>
      <c r="J738" s="1168"/>
    </row>
    <row r="739" spans="5:10" x14ac:dyDescent="0.4">
      <c r="E739" s="1168"/>
      <c r="F739" s="1168"/>
      <c r="G739" s="1168"/>
      <c r="H739" s="1168"/>
      <c r="I739" s="1168"/>
      <c r="J739" s="1168"/>
    </row>
    <row r="740" spans="5:10" x14ac:dyDescent="0.4">
      <c r="E740" s="1168"/>
      <c r="F740" s="1168"/>
      <c r="G740" s="1168"/>
      <c r="H740" s="1168"/>
      <c r="I740" s="1168"/>
      <c r="J740" s="1168"/>
    </row>
    <row r="741" spans="5:10" x14ac:dyDescent="0.4">
      <c r="E741" s="1168"/>
      <c r="F741" s="1168"/>
      <c r="G741" s="1168"/>
      <c r="H741" s="1168"/>
      <c r="I741" s="1168"/>
      <c r="J741" s="1168"/>
    </row>
    <row r="742" spans="5:10" x14ac:dyDescent="0.4">
      <c r="E742" s="1168"/>
      <c r="F742" s="1168"/>
      <c r="G742" s="1168"/>
      <c r="H742" s="1168"/>
      <c r="I742" s="1168"/>
      <c r="J742" s="1168"/>
    </row>
    <row r="743" spans="5:10" x14ac:dyDescent="0.4">
      <c r="E743" s="1168"/>
      <c r="F743" s="1168"/>
      <c r="G743" s="1168"/>
      <c r="H743" s="1168"/>
      <c r="I743" s="1168"/>
      <c r="J743" s="1168"/>
    </row>
    <row r="744" spans="5:10" x14ac:dyDescent="0.4">
      <c r="E744" s="1168"/>
      <c r="F744" s="1168"/>
      <c r="G744" s="1168"/>
      <c r="H744" s="1168"/>
      <c r="I744" s="1168"/>
      <c r="J744" s="1168"/>
    </row>
    <row r="745" spans="5:10" x14ac:dyDescent="0.4">
      <c r="E745" s="1168"/>
      <c r="F745" s="1168"/>
      <c r="G745" s="1168"/>
      <c r="H745" s="1168"/>
      <c r="I745" s="1168"/>
      <c r="J745" s="1168"/>
    </row>
    <row r="746" spans="5:10" x14ac:dyDescent="0.4">
      <c r="E746" s="1168"/>
      <c r="F746" s="1168"/>
      <c r="G746" s="1168"/>
      <c r="H746" s="1168"/>
      <c r="I746" s="1168"/>
      <c r="J746" s="1168"/>
    </row>
    <row r="747" spans="5:10" x14ac:dyDescent="0.4">
      <c r="E747" s="1168"/>
      <c r="F747" s="1168"/>
      <c r="G747" s="1168"/>
      <c r="H747" s="1168"/>
      <c r="I747" s="1168"/>
      <c r="J747" s="1168"/>
    </row>
    <row r="748" spans="5:10" x14ac:dyDescent="0.4">
      <c r="E748" s="1168"/>
      <c r="F748" s="1168"/>
      <c r="G748" s="1168"/>
      <c r="H748" s="1168"/>
      <c r="I748" s="1168"/>
      <c r="J748" s="1168"/>
    </row>
    <row r="749" spans="5:10" x14ac:dyDescent="0.4">
      <c r="E749" s="1168"/>
      <c r="F749" s="1168"/>
      <c r="G749" s="1168"/>
      <c r="H749" s="1168"/>
      <c r="I749" s="1168"/>
      <c r="J749" s="1168"/>
    </row>
    <row r="750" spans="5:10" x14ac:dyDescent="0.4">
      <c r="E750" s="1168"/>
      <c r="F750" s="1168"/>
      <c r="G750" s="1168"/>
      <c r="H750" s="1168"/>
      <c r="I750" s="1168"/>
      <c r="J750" s="1168"/>
    </row>
    <row r="751" spans="5:10" x14ac:dyDescent="0.4">
      <c r="E751" s="1168"/>
      <c r="F751" s="1168"/>
      <c r="G751" s="1168"/>
      <c r="H751" s="1168"/>
      <c r="I751" s="1168"/>
      <c r="J751" s="1168"/>
    </row>
    <row r="752" spans="5:10" x14ac:dyDescent="0.4">
      <c r="E752" s="1168"/>
      <c r="F752" s="1168"/>
      <c r="G752" s="1168"/>
      <c r="H752" s="1168"/>
      <c r="I752" s="1168"/>
      <c r="J752" s="1168"/>
    </row>
    <row r="753" spans="5:10" x14ac:dyDescent="0.4">
      <c r="E753" s="1168"/>
      <c r="F753" s="1168"/>
      <c r="G753" s="1168"/>
      <c r="H753" s="1168"/>
      <c r="I753" s="1168"/>
      <c r="J753" s="1168"/>
    </row>
    <row r="754" spans="5:10" x14ac:dyDescent="0.4">
      <c r="E754" s="1168"/>
      <c r="F754" s="1168"/>
      <c r="G754" s="1168"/>
      <c r="H754" s="1168"/>
      <c r="I754" s="1168"/>
      <c r="J754" s="1168"/>
    </row>
    <row r="755" spans="5:10" x14ac:dyDescent="0.4">
      <c r="E755" s="1168"/>
      <c r="F755" s="1168"/>
      <c r="G755" s="1168"/>
      <c r="H755" s="1168"/>
      <c r="I755" s="1168"/>
      <c r="J755" s="1168"/>
    </row>
    <row r="756" spans="5:10" x14ac:dyDescent="0.4">
      <c r="E756" s="1168"/>
      <c r="F756" s="1168"/>
      <c r="G756" s="1168"/>
      <c r="H756" s="1168"/>
      <c r="I756" s="1168"/>
      <c r="J756" s="1168"/>
    </row>
    <row r="757" spans="5:10" x14ac:dyDescent="0.4">
      <c r="E757" s="1168"/>
      <c r="F757" s="1168"/>
      <c r="G757" s="1168"/>
      <c r="H757" s="1168"/>
      <c r="I757" s="1168"/>
      <c r="J757" s="1168"/>
    </row>
    <row r="758" spans="5:10" x14ac:dyDescent="0.4">
      <c r="E758" s="1168"/>
      <c r="F758" s="1168"/>
      <c r="G758" s="1168"/>
      <c r="H758" s="1168"/>
      <c r="I758" s="1168"/>
      <c r="J758" s="1168"/>
    </row>
    <row r="759" spans="5:10" x14ac:dyDescent="0.4">
      <c r="E759" s="1168"/>
      <c r="F759" s="1168"/>
      <c r="G759" s="1168"/>
      <c r="H759" s="1168"/>
      <c r="I759" s="1168"/>
      <c r="J759" s="1168"/>
    </row>
    <row r="760" spans="5:10" x14ac:dyDescent="0.4">
      <c r="E760" s="1168"/>
      <c r="F760" s="1168"/>
      <c r="G760" s="1168"/>
      <c r="H760" s="1168"/>
      <c r="I760" s="1168"/>
      <c r="J760" s="1168"/>
    </row>
    <row r="761" spans="5:10" x14ac:dyDescent="0.4">
      <c r="E761" s="1168"/>
      <c r="F761" s="1168"/>
      <c r="G761" s="1168"/>
      <c r="H761" s="1168"/>
      <c r="I761" s="1168"/>
      <c r="J761" s="1168"/>
    </row>
    <row r="762" spans="5:10" x14ac:dyDescent="0.4">
      <c r="E762" s="1168"/>
      <c r="F762" s="1168"/>
      <c r="G762" s="1168"/>
      <c r="H762" s="1168"/>
      <c r="I762" s="1168"/>
      <c r="J762" s="1168"/>
    </row>
    <row r="763" spans="5:10" x14ac:dyDescent="0.4">
      <c r="E763" s="1168"/>
      <c r="F763" s="1168"/>
      <c r="G763" s="1168"/>
      <c r="H763" s="1168"/>
      <c r="I763" s="1168"/>
      <c r="J763" s="1168"/>
    </row>
    <row r="764" spans="5:10" x14ac:dyDescent="0.4">
      <c r="E764" s="1168"/>
      <c r="F764" s="1168"/>
      <c r="G764" s="1168"/>
      <c r="H764" s="1168"/>
      <c r="I764" s="1168"/>
      <c r="J764" s="1168"/>
    </row>
    <row r="765" spans="5:10" x14ac:dyDescent="0.4">
      <c r="E765" s="1168"/>
      <c r="F765" s="1168"/>
      <c r="G765" s="1168"/>
      <c r="H765" s="1168"/>
      <c r="I765" s="1168"/>
      <c r="J765" s="1168"/>
    </row>
    <row r="766" spans="5:10" x14ac:dyDescent="0.4">
      <c r="E766" s="1168"/>
      <c r="F766" s="1168"/>
      <c r="G766" s="1168"/>
      <c r="H766" s="1168"/>
      <c r="I766" s="1168"/>
      <c r="J766" s="1168"/>
    </row>
    <row r="767" spans="5:10" x14ac:dyDescent="0.4">
      <c r="E767" s="1168"/>
      <c r="F767" s="1168"/>
      <c r="G767" s="1168"/>
      <c r="H767" s="1168"/>
      <c r="I767" s="1168"/>
      <c r="J767" s="1168"/>
    </row>
    <row r="768" spans="5:10" x14ac:dyDescent="0.4">
      <c r="E768" s="1168"/>
      <c r="F768" s="1168"/>
      <c r="G768" s="1168"/>
      <c r="H768" s="1168"/>
      <c r="I768" s="1168"/>
      <c r="J768" s="1168"/>
    </row>
    <row r="769" spans="5:10" x14ac:dyDescent="0.4">
      <c r="E769" s="1168"/>
      <c r="F769" s="1168"/>
      <c r="G769" s="1168"/>
      <c r="H769" s="1168"/>
      <c r="I769" s="1168"/>
      <c r="J769" s="1168"/>
    </row>
    <row r="770" spans="5:10" x14ac:dyDescent="0.4">
      <c r="E770" s="1168"/>
      <c r="F770" s="1168"/>
      <c r="G770" s="1168"/>
      <c r="H770" s="1168"/>
      <c r="I770" s="1168"/>
      <c r="J770" s="1168"/>
    </row>
    <row r="771" spans="5:10" x14ac:dyDescent="0.4">
      <c r="E771" s="1168"/>
      <c r="F771" s="1168"/>
      <c r="G771" s="1168"/>
      <c r="H771" s="1168"/>
      <c r="I771" s="1168"/>
      <c r="J771" s="1168"/>
    </row>
    <row r="772" spans="5:10" x14ac:dyDescent="0.4">
      <c r="E772" s="1168"/>
      <c r="F772" s="1168"/>
      <c r="G772" s="1168"/>
      <c r="H772" s="1168"/>
      <c r="I772" s="1168"/>
      <c r="J772" s="1168"/>
    </row>
    <row r="773" spans="5:10" x14ac:dyDescent="0.4">
      <c r="E773" s="1168"/>
      <c r="F773" s="1168"/>
      <c r="G773" s="1168"/>
      <c r="H773" s="1168"/>
      <c r="I773" s="1168"/>
      <c r="J773" s="1168"/>
    </row>
    <row r="774" spans="5:10" x14ac:dyDescent="0.4">
      <c r="E774" s="1168"/>
      <c r="F774" s="1168"/>
      <c r="G774" s="1168"/>
      <c r="H774" s="1168"/>
      <c r="I774" s="1168"/>
      <c r="J774" s="1168"/>
    </row>
    <row r="775" spans="5:10" x14ac:dyDescent="0.4">
      <c r="E775" s="1168"/>
      <c r="F775" s="1168"/>
      <c r="G775" s="1168"/>
      <c r="H775" s="1168"/>
      <c r="I775" s="1168"/>
      <c r="J775" s="1168"/>
    </row>
    <row r="776" spans="5:10" x14ac:dyDescent="0.4">
      <c r="E776" s="1168"/>
      <c r="F776" s="1168"/>
      <c r="G776" s="1168"/>
      <c r="H776" s="1168"/>
      <c r="I776" s="1168"/>
      <c r="J776" s="1168"/>
    </row>
    <row r="777" spans="5:10" x14ac:dyDescent="0.4">
      <c r="E777" s="1168"/>
      <c r="F777" s="1168"/>
      <c r="G777" s="1168"/>
      <c r="H777" s="1168"/>
      <c r="I777" s="1168"/>
      <c r="J777" s="1168"/>
    </row>
    <row r="778" spans="5:10" x14ac:dyDescent="0.4">
      <c r="E778" s="1168"/>
      <c r="F778" s="1168"/>
      <c r="G778" s="1168"/>
      <c r="H778" s="1168"/>
      <c r="I778" s="1168"/>
      <c r="J778" s="1168"/>
    </row>
    <row r="779" spans="5:10" x14ac:dyDescent="0.4">
      <c r="E779" s="1168"/>
      <c r="F779" s="1168"/>
      <c r="G779" s="1168"/>
      <c r="H779" s="1168"/>
      <c r="I779" s="1168"/>
      <c r="J779" s="1168"/>
    </row>
    <row r="780" spans="5:10" x14ac:dyDescent="0.4">
      <c r="E780" s="1168"/>
      <c r="F780" s="1168"/>
      <c r="G780" s="1168"/>
      <c r="H780" s="1168"/>
      <c r="I780" s="1168"/>
      <c r="J780" s="1168"/>
    </row>
    <row r="781" spans="5:10" x14ac:dyDescent="0.4">
      <c r="E781" s="1168"/>
      <c r="F781" s="1168"/>
      <c r="G781" s="1168"/>
      <c r="H781" s="1168"/>
      <c r="I781" s="1168"/>
      <c r="J781" s="1168"/>
    </row>
    <row r="782" spans="5:10" x14ac:dyDescent="0.4">
      <c r="E782" s="1168"/>
      <c r="F782" s="1168"/>
      <c r="G782" s="1168"/>
      <c r="H782" s="1168"/>
      <c r="I782" s="1168"/>
      <c r="J782" s="1168"/>
    </row>
    <row r="783" spans="5:10" x14ac:dyDescent="0.4">
      <c r="E783" s="1168"/>
      <c r="F783" s="1168"/>
      <c r="G783" s="1168"/>
      <c r="H783" s="1168"/>
      <c r="I783" s="1168"/>
      <c r="J783" s="1168"/>
    </row>
    <row r="784" spans="5:10" x14ac:dyDescent="0.4">
      <c r="E784" s="1168"/>
      <c r="F784" s="1168"/>
      <c r="G784" s="1168"/>
      <c r="H784" s="1168"/>
      <c r="I784" s="1168"/>
      <c r="J784" s="1168"/>
    </row>
    <row r="785" spans="5:10" x14ac:dyDescent="0.4">
      <c r="E785" s="1168"/>
      <c r="F785" s="1168"/>
      <c r="G785" s="1168"/>
      <c r="H785" s="1168"/>
      <c r="I785" s="1168"/>
      <c r="J785" s="1168"/>
    </row>
    <row r="786" spans="5:10" x14ac:dyDescent="0.4">
      <c r="E786" s="1168"/>
      <c r="F786" s="1168"/>
      <c r="G786" s="1168"/>
      <c r="H786" s="1168"/>
      <c r="I786" s="1168"/>
      <c r="J786" s="1168"/>
    </row>
    <row r="787" spans="5:10" x14ac:dyDescent="0.4">
      <c r="E787" s="1168"/>
      <c r="F787" s="1168"/>
      <c r="G787" s="1168"/>
      <c r="H787" s="1168"/>
      <c r="I787" s="1168"/>
      <c r="J787" s="1168"/>
    </row>
    <row r="788" spans="5:10" x14ac:dyDescent="0.4">
      <c r="E788" s="1168"/>
      <c r="F788" s="1168"/>
      <c r="G788" s="1168"/>
      <c r="H788" s="1168"/>
      <c r="I788" s="1168"/>
      <c r="J788" s="1168"/>
    </row>
    <row r="789" spans="5:10" x14ac:dyDescent="0.4">
      <c r="E789" s="1168"/>
      <c r="F789" s="1168"/>
      <c r="G789" s="1168"/>
      <c r="H789" s="1168"/>
      <c r="I789" s="1168"/>
      <c r="J789" s="1168"/>
    </row>
    <row r="790" spans="5:10" x14ac:dyDescent="0.4">
      <c r="E790" s="1168"/>
      <c r="F790" s="1168"/>
      <c r="G790" s="1168"/>
      <c r="H790" s="1168"/>
      <c r="I790" s="1168"/>
      <c r="J790" s="1168"/>
    </row>
    <row r="791" spans="5:10" x14ac:dyDescent="0.4">
      <c r="E791" s="1168"/>
      <c r="F791" s="1168"/>
      <c r="G791" s="1168"/>
      <c r="H791" s="1168"/>
      <c r="I791" s="1168"/>
      <c r="J791" s="1168"/>
    </row>
    <row r="792" spans="5:10" x14ac:dyDescent="0.4">
      <c r="E792" s="1168"/>
      <c r="F792" s="1168"/>
      <c r="G792" s="1168"/>
      <c r="H792" s="1168"/>
      <c r="I792" s="1168"/>
      <c r="J792" s="1168"/>
    </row>
    <row r="793" spans="5:10" x14ac:dyDescent="0.4">
      <c r="E793" s="1168"/>
      <c r="F793" s="1168"/>
      <c r="G793" s="1168"/>
      <c r="H793" s="1168"/>
      <c r="I793" s="1168"/>
      <c r="J793" s="1168"/>
    </row>
    <row r="794" spans="5:10" x14ac:dyDescent="0.4">
      <c r="E794" s="1168"/>
      <c r="F794" s="1168"/>
      <c r="G794" s="1168"/>
      <c r="H794" s="1168"/>
      <c r="I794" s="1168"/>
      <c r="J794" s="1168"/>
    </row>
    <row r="795" spans="5:10" x14ac:dyDescent="0.4">
      <c r="E795" s="1168"/>
      <c r="F795" s="1168"/>
      <c r="G795" s="1168"/>
      <c r="H795" s="1168"/>
      <c r="I795" s="1168"/>
      <c r="J795" s="1168"/>
    </row>
    <row r="796" spans="5:10" x14ac:dyDescent="0.4">
      <c r="E796" s="1168"/>
      <c r="F796" s="1168"/>
      <c r="G796" s="1168"/>
      <c r="H796" s="1168"/>
      <c r="I796" s="1168"/>
      <c r="J796" s="1168"/>
    </row>
    <row r="797" spans="5:10" x14ac:dyDescent="0.4">
      <c r="E797" s="1168"/>
      <c r="F797" s="1168"/>
      <c r="G797" s="1168"/>
      <c r="H797" s="1168"/>
      <c r="I797" s="1168"/>
      <c r="J797" s="1168"/>
    </row>
    <row r="798" spans="5:10" x14ac:dyDescent="0.4">
      <c r="E798" s="1168"/>
      <c r="F798" s="1168"/>
      <c r="G798" s="1168"/>
      <c r="H798" s="1168"/>
      <c r="I798" s="1168"/>
      <c r="J798" s="1168"/>
    </row>
    <row r="799" spans="5:10" x14ac:dyDescent="0.4">
      <c r="E799" s="1168"/>
      <c r="F799" s="1168"/>
      <c r="G799" s="1168"/>
      <c r="H799" s="1168"/>
      <c r="I799" s="1168"/>
      <c r="J799" s="1168"/>
    </row>
    <row r="800" spans="5:10" x14ac:dyDescent="0.4">
      <c r="E800" s="1168"/>
      <c r="F800" s="1168"/>
      <c r="G800" s="1168"/>
      <c r="H800" s="1168"/>
      <c r="I800" s="1168"/>
      <c r="J800" s="1168"/>
    </row>
    <row r="801" spans="5:10" x14ac:dyDescent="0.4">
      <c r="E801" s="1168"/>
      <c r="F801" s="1168"/>
      <c r="G801" s="1168"/>
      <c r="H801" s="1168"/>
      <c r="I801" s="1168"/>
      <c r="J801" s="1168"/>
    </row>
    <row r="802" spans="5:10" x14ac:dyDescent="0.4">
      <c r="E802" s="1168"/>
      <c r="F802" s="1168"/>
      <c r="G802" s="1168"/>
      <c r="H802" s="1168"/>
      <c r="I802" s="1168"/>
      <c r="J802" s="1168"/>
    </row>
    <row r="803" spans="5:10" x14ac:dyDescent="0.4">
      <c r="E803" s="1168"/>
      <c r="F803" s="1168"/>
      <c r="G803" s="1168"/>
      <c r="H803" s="1168"/>
      <c r="I803" s="1168"/>
      <c r="J803" s="1168"/>
    </row>
    <row r="804" spans="5:10" x14ac:dyDescent="0.4">
      <c r="E804" s="1168"/>
      <c r="F804" s="1168"/>
      <c r="G804" s="1168"/>
      <c r="H804" s="1168"/>
      <c r="I804" s="1168"/>
      <c r="J804" s="1168"/>
    </row>
    <row r="805" spans="5:10" x14ac:dyDescent="0.4">
      <c r="E805" s="1168"/>
      <c r="F805" s="1168"/>
      <c r="G805" s="1168"/>
      <c r="H805" s="1168"/>
      <c r="I805" s="1168"/>
      <c r="J805" s="1168"/>
    </row>
    <row r="806" spans="5:10" x14ac:dyDescent="0.4">
      <c r="E806" s="1168"/>
      <c r="F806" s="1168"/>
      <c r="G806" s="1168"/>
      <c r="H806" s="1168"/>
      <c r="I806" s="1168"/>
      <c r="J806" s="1168"/>
    </row>
    <row r="807" spans="5:10" x14ac:dyDescent="0.4">
      <c r="E807" s="1168"/>
      <c r="F807" s="1168"/>
      <c r="G807" s="1168"/>
      <c r="H807" s="1168"/>
      <c r="I807" s="1168"/>
      <c r="J807" s="1168"/>
    </row>
    <row r="808" spans="5:10" x14ac:dyDescent="0.4">
      <c r="E808" s="1168"/>
      <c r="F808" s="1168"/>
      <c r="G808" s="1168"/>
      <c r="H808" s="1168"/>
      <c r="I808" s="1168"/>
      <c r="J808" s="1168"/>
    </row>
    <row r="809" spans="5:10" x14ac:dyDescent="0.4">
      <c r="E809" s="1168"/>
      <c r="F809" s="1168"/>
      <c r="G809" s="1168"/>
      <c r="H809" s="1168"/>
      <c r="I809" s="1168"/>
      <c r="J809" s="1168"/>
    </row>
    <row r="810" spans="5:10" x14ac:dyDescent="0.4">
      <c r="E810" s="1168"/>
      <c r="F810" s="1168"/>
      <c r="G810" s="1168"/>
      <c r="H810" s="1168"/>
      <c r="I810" s="1168"/>
      <c r="J810" s="1168"/>
    </row>
    <row r="811" spans="5:10" x14ac:dyDescent="0.4">
      <c r="E811" s="1168"/>
      <c r="F811" s="1168"/>
      <c r="G811" s="1168"/>
      <c r="H811" s="1168"/>
      <c r="I811" s="1168"/>
      <c r="J811" s="1168"/>
    </row>
    <row r="812" spans="5:10" x14ac:dyDescent="0.4">
      <c r="E812" s="1168"/>
      <c r="F812" s="1168"/>
      <c r="G812" s="1168"/>
      <c r="H812" s="1168"/>
      <c r="I812" s="1168"/>
      <c r="J812" s="1168"/>
    </row>
    <row r="813" spans="5:10" x14ac:dyDescent="0.4">
      <c r="E813" s="1168"/>
      <c r="F813" s="1168"/>
      <c r="G813" s="1168"/>
      <c r="H813" s="1168"/>
      <c r="I813" s="1168"/>
      <c r="J813" s="1168"/>
    </row>
    <row r="814" spans="5:10" x14ac:dyDescent="0.4">
      <c r="E814" s="1168"/>
      <c r="F814" s="1168"/>
      <c r="G814" s="1168"/>
      <c r="H814" s="1168"/>
      <c r="I814" s="1168"/>
      <c r="J814" s="1168"/>
    </row>
    <row r="815" spans="5:10" x14ac:dyDescent="0.4">
      <c r="E815" s="1168"/>
      <c r="F815" s="1168"/>
      <c r="G815" s="1168"/>
      <c r="H815" s="1168"/>
      <c r="I815" s="1168"/>
      <c r="J815" s="1168"/>
    </row>
    <row r="816" spans="5:10" x14ac:dyDescent="0.4">
      <c r="E816" s="1168"/>
      <c r="F816" s="1168"/>
      <c r="G816" s="1168"/>
      <c r="H816" s="1168"/>
      <c r="I816" s="1168"/>
      <c r="J816" s="1168"/>
    </row>
    <row r="817" spans="5:10" x14ac:dyDescent="0.4">
      <c r="E817" s="1168"/>
      <c r="F817" s="1168"/>
      <c r="G817" s="1168"/>
      <c r="H817" s="1168"/>
      <c r="I817" s="1168"/>
      <c r="J817" s="1168"/>
    </row>
    <row r="818" spans="5:10" x14ac:dyDescent="0.4">
      <c r="E818" s="1168"/>
      <c r="F818" s="1168"/>
      <c r="G818" s="1168"/>
      <c r="H818" s="1168"/>
      <c r="I818" s="1168"/>
      <c r="J818" s="1168"/>
    </row>
    <row r="819" spans="5:10" x14ac:dyDescent="0.4">
      <c r="E819" s="1168"/>
      <c r="F819" s="1168"/>
      <c r="G819" s="1168"/>
      <c r="H819" s="1168"/>
      <c r="I819" s="1168"/>
      <c r="J819" s="1168"/>
    </row>
    <row r="820" spans="5:10" x14ac:dyDescent="0.4">
      <c r="E820" s="1168"/>
      <c r="F820" s="1168"/>
      <c r="G820" s="1168"/>
      <c r="H820" s="1168"/>
      <c r="I820" s="1168"/>
      <c r="J820" s="1168"/>
    </row>
    <row r="821" spans="5:10" x14ac:dyDescent="0.4">
      <c r="E821" s="1168"/>
      <c r="F821" s="1168"/>
      <c r="G821" s="1168"/>
      <c r="H821" s="1168"/>
      <c r="I821" s="1168"/>
      <c r="J821" s="1168"/>
    </row>
    <row r="822" spans="5:10" x14ac:dyDescent="0.4">
      <c r="E822" s="1168"/>
      <c r="F822" s="1168"/>
      <c r="G822" s="1168"/>
      <c r="H822" s="1168"/>
      <c r="I822" s="1168"/>
      <c r="J822" s="1168"/>
    </row>
    <row r="823" spans="5:10" x14ac:dyDescent="0.4">
      <c r="E823" s="1168"/>
      <c r="F823" s="1168"/>
      <c r="G823" s="1168"/>
      <c r="H823" s="1168"/>
      <c r="I823" s="1168"/>
      <c r="J823" s="1168"/>
    </row>
    <row r="824" spans="5:10" x14ac:dyDescent="0.4">
      <c r="E824" s="1168"/>
      <c r="F824" s="1168"/>
      <c r="G824" s="1168"/>
      <c r="H824" s="1168"/>
      <c r="I824" s="1168"/>
      <c r="J824" s="1168"/>
    </row>
    <row r="825" spans="5:10" x14ac:dyDescent="0.4">
      <c r="E825" s="1168"/>
      <c r="F825" s="1168"/>
      <c r="G825" s="1168"/>
      <c r="H825" s="1168"/>
      <c r="I825" s="1168"/>
      <c r="J825" s="1168"/>
    </row>
    <row r="826" spans="5:10" x14ac:dyDescent="0.4">
      <c r="E826" s="1168"/>
      <c r="F826" s="1168"/>
      <c r="G826" s="1168"/>
      <c r="H826" s="1168"/>
      <c r="I826" s="1168"/>
      <c r="J826" s="1168"/>
    </row>
    <row r="827" spans="5:10" x14ac:dyDescent="0.4">
      <c r="E827" s="1168"/>
      <c r="F827" s="1168"/>
      <c r="G827" s="1168"/>
      <c r="H827" s="1168"/>
      <c r="I827" s="1168"/>
      <c r="J827" s="1168"/>
    </row>
    <row r="828" spans="5:10" x14ac:dyDescent="0.4">
      <c r="E828" s="1168"/>
      <c r="F828" s="1168"/>
      <c r="G828" s="1168"/>
      <c r="H828" s="1168"/>
      <c r="I828" s="1168"/>
      <c r="J828" s="1168"/>
    </row>
    <row r="829" spans="5:10" x14ac:dyDescent="0.4">
      <c r="E829" s="1168"/>
      <c r="F829" s="1168"/>
      <c r="G829" s="1168"/>
      <c r="H829" s="1168"/>
      <c r="I829" s="1168"/>
      <c r="J829" s="1168"/>
    </row>
    <row r="830" spans="5:10" x14ac:dyDescent="0.4">
      <c r="E830" s="1168"/>
      <c r="F830" s="1168"/>
      <c r="G830" s="1168"/>
      <c r="H830" s="1168"/>
      <c r="I830" s="1168"/>
      <c r="J830" s="1168"/>
    </row>
    <row r="831" spans="5:10" x14ac:dyDescent="0.4">
      <c r="E831" s="1168"/>
      <c r="F831" s="1168"/>
      <c r="G831" s="1168"/>
      <c r="H831" s="1168"/>
      <c r="I831" s="1168"/>
      <c r="J831" s="1168"/>
    </row>
    <row r="832" spans="5:10" x14ac:dyDescent="0.4">
      <c r="E832" s="1168"/>
      <c r="F832" s="1168"/>
      <c r="G832" s="1168"/>
      <c r="H832" s="1168"/>
      <c r="I832" s="1168"/>
      <c r="J832" s="1168"/>
    </row>
    <row r="833" spans="5:10" x14ac:dyDescent="0.4">
      <c r="E833" s="1168"/>
      <c r="F833" s="1168"/>
      <c r="G833" s="1168"/>
      <c r="H833" s="1168"/>
      <c r="I833" s="1168"/>
      <c r="J833" s="1168"/>
    </row>
    <row r="834" spans="5:10" x14ac:dyDescent="0.4">
      <c r="E834" s="1168"/>
      <c r="F834" s="1168"/>
      <c r="G834" s="1168"/>
      <c r="H834" s="1168"/>
      <c r="I834" s="1168"/>
      <c r="J834" s="1168"/>
    </row>
    <row r="835" spans="5:10" x14ac:dyDescent="0.4">
      <c r="E835" s="1168"/>
      <c r="F835" s="1168"/>
      <c r="G835" s="1168"/>
      <c r="H835" s="1168"/>
      <c r="I835" s="1168"/>
      <c r="J835" s="1168"/>
    </row>
    <row r="836" spans="5:10" x14ac:dyDescent="0.4">
      <c r="E836" s="1168"/>
      <c r="F836" s="1168"/>
      <c r="G836" s="1168"/>
      <c r="H836" s="1168"/>
      <c r="I836" s="1168"/>
      <c r="J836" s="1168"/>
    </row>
    <row r="837" spans="5:10" x14ac:dyDescent="0.4">
      <c r="E837" s="1168"/>
      <c r="F837" s="1168"/>
      <c r="G837" s="1168"/>
      <c r="H837" s="1168"/>
      <c r="I837" s="1168"/>
      <c r="J837" s="1168"/>
    </row>
    <row r="838" spans="5:10" x14ac:dyDescent="0.4">
      <c r="E838" s="1168"/>
      <c r="F838" s="1168"/>
      <c r="G838" s="1168"/>
      <c r="H838" s="1168"/>
      <c r="I838" s="1168"/>
      <c r="J838" s="1168"/>
    </row>
    <row r="839" spans="5:10" x14ac:dyDescent="0.4">
      <c r="E839" s="1168"/>
      <c r="F839" s="1168"/>
      <c r="G839" s="1168"/>
      <c r="H839" s="1168"/>
      <c r="I839" s="1168"/>
      <c r="J839" s="1168"/>
    </row>
    <row r="840" spans="5:10" x14ac:dyDescent="0.4">
      <c r="E840" s="1168"/>
      <c r="F840" s="1168"/>
      <c r="G840" s="1168"/>
      <c r="H840" s="1168"/>
      <c r="I840" s="1168"/>
      <c r="J840" s="1168"/>
    </row>
    <row r="841" spans="5:10" x14ac:dyDescent="0.4">
      <c r="E841" s="1168"/>
      <c r="F841" s="1168"/>
      <c r="G841" s="1168"/>
      <c r="H841" s="1168"/>
      <c r="I841" s="1168"/>
      <c r="J841" s="1168"/>
    </row>
    <row r="842" spans="5:10" x14ac:dyDescent="0.4">
      <c r="E842" s="1168"/>
      <c r="F842" s="1168"/>
      <c r="G842" s="1168"/>
      <c r="H842" s="1168"/>
      <c r="I842" s="1168"/>
      <c r="J842" s="1168"/>
    </row>
    <row r="843" spans="5:10" x14ac:dyDescent="0.4">
      <c r="E843" s="1168"/>
      <c r="F843" s="1168"/>
      <c r="G843" s="1168"/>
      <c r="H843" s="1168"/>
      <c r="I843" s="1168"/>
      <c r="J843" s="1168"/>
    </row>
    <row r="844" spans="5:10" x14ac:dyDescent="0.4">
      <c r="E844" s="1168"/>
      <c r="F844" s="1168"/>
      <c r="G844" s="1168"/>
      <c r="H844" s="1168"/>
      <c r="I844" s="1168"/>
      <c r="J844" s="1168"/>
    </row>
    <row r="845" spans="5:10" x14ac:dyDescent="0.4">
      <c r="E845" s="1168"/>
      <c r="F845" s="1168"/>
      <c r="G845" s="1168"/>
      <c r="H845" s="1168"/>
      <c r="I845" s="1168"/>
      <c r="J845" s="1168"/>
    </row>
    <row r="846" spans="5:10" x14ac:dyDescent="0.4">
      <c r="E846" s="1168"/>
      <c r="F846" s="1168"/>
      <c r="G846" s="1168"/>
      <c r="H846" s="1168"/>
      <c r="I846" s="1168"/>
      <c r="J846" s="1168"/>
    </row>
    <row r="847" spans="5:10" x14ac:dyDescent="0.4">
      <c r="E847" s="1168"/>
      <c r="F847" s="1168"/>
      <c r="G847" s="1168"/>
      <c r="H847" s="1168"/>
      <c r="I847" s="1168"/>
      <c r="J847" s="1168"/>
    </row>
    <row r="848" spans="5:10" x14ac:dyDescent="0.4">
      <c r="E848" s="1168"/>
      <c r="F848" s="1168"/>
      <c r="G848" s="1168"/>
      <c r="H848" s="1168"/>
      <c r="I848" s="1168"/>
      <c r="J848" s="1168"/>
    </row>
    <row r="849" spans="5:10" x14ac:dyDescent="0.4">
      <c r="E849" s="1168"/>
      <c r="F849" s="1168"/>
      <c r="G849" s="1168"/>
      <c r="H849" s="1168"/>
      <c r="I849" s="1168"/>
      <c r="J849" s="1168"/>
    </row>
    <row r="850" spans="5:10" x14ac:dyDescent="0.4">
      <c r="E850" s="1168"/>
      <c r="F850" s="1168"/>
      <c r="G850" s="1168"/>
      <c r="H850" s="1168"/>
      <c r="I850" s="1168"/>
      <c r="J850" s="1168"/>
    </row>
    <row r="851" spans="5:10" x14ac:dyDescent="0.4">
      <c r="E851" s="1168"/>
      <c r="F851" s="1168"/>
      <c r="G851" s="1168"/>
      <c r="H851" s="1168"/>
      <c r="I851" s="1168"/>
      <c r="J851" s="1168"/>
    </row>
    <row r="852" spans="5:10" x14ac:dyDescent="0.4">
      <c r="E852" s="1168"/>
      <c r="F852" s="1168"/>
      <c r="G852" s="1168"/>
      <c r="H852" s="1168"/>
      <c r="I852" s="1168"/>
      <c r="J852" s="1168"/>
    </row>
    <row r="853" spans="5:10" x14ac:dyDescent="0.4">
      <c r="E853" s="1168"/>
      <c r="F853" s="1168"/>
      <c r="G853" s="1168"/>
      <c r="H853" s="1168"/>
      <c r="I853" s="1168"/>
      <c r="J853" s="1168"/>
    </row>
    <row r="854" spans="5:10" x14ac:dyDescent="0.4">
      <c r="E854" s="1168"/>
      <c r="F854" s="1168"/>
      <c r="G854" s="1168"/>
      <c r="H854" s="1168"/>
      <c r="I854" s="1168"/>
      <c r="J854" s="1168"/>
    </row>
    <row r="855" spans="5:10" x14ac:dyDescent="0.4">
      <c r="E855" s="1168"/>
      <c r="F855" s="1168"/>
      <c r="G855" s="1168"/>
      <c r="H855" s="1168"/>
      <c r="I855" s="1168"/>
      <c r="J855" s="1168"/>
    </row>
    <row r="856" spans="5:10" x14ac:dyDescent="0.4">
      <c r="E856" s="1168"/>
      <c r="F856" s="1168"/>
      <c r="G856" s="1168"/>
      <c r="H856" s="1168"/>
      <c r="I856" s="1168"/>
      <c r="J856" s="1168"/>
    </row>
    <row r="857" spans="5:10" x14ac:dyDescent="0.4">
      <c r="E857" s="1168"/>
      <c r="F857" s="1168"/>
      <c r="G857" s="1168"/>
      <c r="H857" s="1168"/>
      <c r="I857" s="1168"/>
      <c r="J857" s="1168"/>
    </row>
    <row r="858" spans="5:10" x14ac:dyDescent="0.4">
      <c r="E858" s="1168"/>
      <c r="F858" s="1168"/>
      <c r="G858" s="1168"/>
      <c r="H858" s="1168"/>
      <c r="I858" s="1168"/>
      <c r="J858" s="1168"/>
    </row>
    <row r="859" spans="5:10" x14ac:dyDescent="0.4">
      <c r="E859" s="1168"/>
      <c r="F859" s="1168"/>
      <c r="G859" s="1168"/>
      <c r="H859" s="1168"/>
      <c r="I859" s="1168"/>
      <c r="J859" s="1168"/>
    </row>
    <row r="860" spans="5:10" x14ac:dyDescent="0.4">
      <c r="E860" s="1168"/>
      <c r="F860" s="1168"/>
      <c r="G860" s="1168"/>
      <c r="H860" s="1168"/>
      <c r="I860" s="1168"/>
      <c r="J860" s="1168"/>
    </row>
    <row r="861" spans="5:10" x14ac:dyDescent="0.4">
      <c r="E861" s="1168"/>
      <c r="F861" s="1168"/>
      <c r="G861" s="1168"/>
      <c r="H861" s="1168"/>
      <c r="I861" s="1168"/>
      <c r="J861" s="1168"/>
    </row>
    <row r="862" spans="5:10" x14ac:dyDescent="0.4">
      <c r="E862" s="1168"/>
      <c r="F862" s="1168"/>
      <c r="G862" s="1168"/>
      <c r="H862" s="1168"/>
      <c r="I862" s="1168"/>
      <c r="J862" s="1168"/>
    </row>
    <row r="863" spans="5:10" x14ac:dyDescent="0.4">
      <c r="E863" s="1168"/>
      <c r="F863" s="1168"/>
      <c r="G863" s="1168"/>
      <c r="H863" s="1168"/>
      <c r="I863" s="1168"/>
      <c r="J863" s="1168"/>
    </row>
    <row r="864" spans="5:10" x14ac:dyDescent="0.4">
      <c r="E864" s="1168"/>
      <c r="F864" s="1168"/>
      <c r="G864" s="1168"/>
      <c r="H864" s="1168"/>
      <c r="I864" s="1168"/>
      <c r="J864" s="1168"/>
    </row>
    <row r="865" spans="5:10" x14ac:dyDescent="0.4">
      <c r="E865" s="1168"/>
      <c r="F865" s="1168"/>
      <c r="G865" s="1168"/>
      <c r="H865" s="1168"/>
      <c r="I865" s="1168"/>
      <c r="J865" s="1168"/>
    </row>
    <row r="866" spans="5:10" x14ac:dyDescent="0.4">
      <c r="E866" s="1168"/>
      <c r="F866" s="1168"/>
      <c r="G866" s="1168"/>
      <c r="H866" s="1168"/>
      <c r="I866" s="1168"/>
      <c r="J866" s="1168"/>
    </row>
    <row r="867" spans="5:10" x14ac:dyDescent="0.4">
      <c r="E867" s="1168"/>
      <c r="F867" s="1168"/>
      <c r="G867" s="1168"/>
      <c r="H867" s="1168"/>
      <c r="I867" s="1168"/>
      <c r="J867" s="1168"/>
    </row>
    <row r="868" spans="5:10" x14ac:dyDescent="0.4">
      <c r="E868" s="1168"/>
      <c r="F868" s="1168"/>
      <c r="G868" s="1168"/>
      <c r="H868" s="1168"/>
      <c r="I868" s="1168"/>
      <c r="J868" s="1168"/>
    </row>
    <row r="869" spans="5:10" x14ac:dyDescent="0.4">
      <c r="E869" s="1168"/>
      <c r="F869" s="1168"/>
      <c r="G869" s="1168"/>
      <c r="H869" s="1168"/>
      <c r="I869" s="1168"/>
      <c r="J869" s="1168"/>
    </row>
    <row r="870" spans="5:10" x14ac:dyDescent="0.4">
      <c r="E870" s="1168"/>
      <c r="F870" s="1168"/>
      <c r="G870" s="1168"/>
      <c r="H870" s="1168"/>
      <c r="I870" s="1168"/>
      <c r="J870" s="1168"/>
    </row>
    <row r="871" spans="5:10" x14ac:dyDescent="0.4">
      <c r="E871" s="1168"/>
      <c r="F871" s="1168"/>
      <c r="G871" s="1168"/>
      <c r="H871" s="1168"/>
      <c r="I871" s="1168"/>
      <c r="J871" s="1168"/>
    </row>
    <row r="872" spans="5:10" x14ac:dyDescent="0.4">
      <c r="E872" s="1168"/>
      <c r="F872" s="1168"/>
      <c r="G872" s="1168"/>
      <c r="H872" s="1168"/>
      <c r="I872" s="1168"/>
      <c r="J872" s="1168"/>
    </row>
    <row r="873" spans="5:10" x14ac:dyDescent="0.4">
      <c r="E873" s="1168"/>
      <c r="F873" s="1168"/>
      <c r="G873" s="1168"/>
      <c r="H873" s="1168"/>
      <c r="I873" s="1168"/>
      <c r="J873" s="1168"/>
    </row>
    <row r="874" spans="5:10" x14ac:dyDescent="0.4">
      <c r="E874" s="1168"/>
      <c r="F874" s="1168"/>
      <c r="G874" s="1168"/>
      <c r="H874" s="1168"/>
      <c r="I874" s="1168"/>
      <c r="J874" s="1168"/>
    </row>
    <row r="875" spans="5:10" x14ac:dyDescent="0.4">
      <c r="E875" s="1168"/>
      <c r="F875" s="1168"/>
      <c r="G875" s="1168"/>
      <c r="H875" s="1168"/>
      <c r="I875" s="1168"/>
      <c r="J875" s="1168"/>
    </row>
    <row r="876" spans="5:10" x14ac:dyDescent="0.4">
      <c r="E876" s="1168"/>
      <c r="F876" s="1168"/>
      <c r="G876" s="1168"/>
      <c r="H876" s="1168"/>
      <c r="I876" s="1168"/>
      <c r="J876" s="1168"/>
    </row>
    <row r="877" spans="5:10" x14ac:dyDescent="0.4">
      <c r="E877" s="1168"/>
      <c r="F877" s="1168"/>
      <c r="G877" s="1168"/>
      <c r="H877" s="1168"/>
      <c r="I877" s="1168"/>
      <c r="J877" s="1168"/>
    </row>
    <row r="878" spans="5:10" x14ac:dyDescent="0.4">
      <c r="E878" s="1168"/>
      <c r="F878" s="1168"/>
      <c r="G878" s="1168"/>
      <c r="H878" s="1168"/>
      <c r="I878" s="1168"/>
      <c r="J878" s="1168"/>
    </row>
    <row r="879" spans="5:10" x14ac:dyDescent="0.4">
      <c r="E879" s="1168"/>
      <c r="F879" s="1168"/>
      <c r="G879" s="1168"/>
      <c r="H879" s="1168"/>
      <c r="I879" s="1168"/>
      <c r="J879" s="1168"/>
    </row>
    <row r="880" spans="5:10" x14ac:dyDescent="0.4">
      <c r="E880" s="1168"/>
      <c r="F880" s="1168"/>
      <c r="G880" s="1168"/>
      <c r="H880" s="1168"/>
      <c r="I880" s="1168"/>
      <c r="J880" s="1168"/>
    </row>
    <row r="881" spans="5:10" x14ac:dyDescent="0.4">
      <c r="E881" s="1168"/>
      <c r="F881" s="1168"/>
      <c r="G881" s="1168"/>
      <c r="H881" s="1168"/>
      <c r="I881" s="1168"/>
      <c r="J881" s="1168"/>
    </row>
    <row r="882" spans="5:10" x14ac:dyDescent="0.4">
      <c r="E882" s="1168"/>
      <c r="F882" s="1168"/>
      <c r="G882" s="1168"/>
      <c r="H882" s="1168"/>
      <c r="I882" s="1168"/>
      <c r="J882" s="1168"/>
    </row>
    <row r="883" spans="5:10" x14ac:dyDescent="0.4">
      <c r="E883" s="1168"/>
      <c r="F883" s="1168"/>
      <c r="G883" s="1168"/>
      <c r="H883" s="1168"/>
      <c r="I883" s="1168"/>
      <c r="J883" s="1168"/>
    </row>
    <row r="884" spans="5:10" x14ac:dyDescent="0.4">
      <c r="E884" s="1168"/>
      <c r="F884" s="1168"/>
      <c r="G884" s="1168"/>
      <c r="H884" s="1168"/>
      <c r="I884" s="1168"/>
      <c r="J884" s="1168"/>
    </row>
    <row r="885" spans="5:10" x14ac:dyDescent="0.4">
      <c r="E885" s="1168"/>
      <c r="F885" s="1168"/>
      <c r="G885" s="1168"/>
      <c r="H885" s="1168"/>
      <c r="I885" s="1168"/>
      <c r="J885" s="1168"/>
    </row>
    <row r="886" spans="5:10" x14ac:dyDescent="0.4">
      <c r="E886" s="1168"/>
      <c r="F886" s="1168"/>
      <c r="G886" s="1168"/>
      <c r="H886" s="1168"/>
      <c r="I886" s="1168"/>
      <c r="J886" s="1168"/>
    </row>
    <row r="887" spans="5:10" x14ac:dyDescent="0.4">
      <c r="E887" s="1168"/>
      <c r="F887" s="1168"/>
      <c r="G887" s="1168"/>
      <c r="H887" s="1168"/>
      <c r="I887" s="1168"/>
      <c r="J887" s="1168"/>
    </row>
    <row r="888" spans="5:10" x14ac:dyDescent="0.4">
      <c r="E888" s="1168"/>
      <c r="F888" s="1168"/>
      <c r="G888" s="1168"/>
      <c r="H888" s="1168"/>
      <c r="I888" s="1168"/>
      <c r="J888" s="1168"/>
    </row>
    <row r="889" spans="5:10" x14ac:dyDescent="0.4">
      <c r="E889" s="1168"/>
      <c r="F889" s="1168"/>
      <c r="G889" s="1168"/>
      <c r="H889" s="1168"/>
      <c r="I889" s="1168"/>
      <c r="J889" s="1168"/>
    </row>
    <row r="890" spans="5:10" x14ac:dyDescent="0.4">
      <c r="E890" s="1168"/>
      <c r="F890" s="1168"/>
      <c r="G890" s="1168"/>
      <c r="H890" s="1168"/>
      <c r="I890" s="1168"/>
      <c r="J890" s="1168"/>
    </row>
    <row r="891" spans="5:10" x14ac:dyDescent="0.4">
      <c r="E891" s="1168"/>
      <c r="F891" s="1168"/>
      <c r="G891" s="1168"/>
      <c r="H891" s="1168"/>
      <c r="I891" s="1168"/>
      <c r="J891" s="1168"/>
    </row>
    <row r="892" spans="5:10" x14ac:dyDescent="0.4">
      <c r="E892" s="1168"/>
      <c r="F892" s="1168"/>
      <c r="G892" s="1168"/>
      <c r="H892" s="1168"/>
      <c r="I892" s="1168"/>
      <c r="J892" s="1168"/>
    </row>
    <row r="893" spans="5:10" x14ac:dyDescent="0.4">
      <c r="E893" s="1168"/>
      <c r="F893" s="1168"/>
      <c r="G893" s="1168"/>
      <c r="H893" s="1168"/>
      <c r="I893" s="1168"/>
      <c r="J893" s="1168"/>
    </row>
    <row r="894" spans="5:10" x14ac:dyDescent="0.4">
      <c r="E894" s="1168"/>
      <c r="F894" s="1168"/>
      <c r="G894" s="1168"/>
      <c r="H894" s="1168"/>
      <c r="I894" s="1168"/>
      <c r="J894" s="1168"/>
    </row>
    <row r="895" spans="5:10" x14ac:dyDescent="0.4">
      <c r="E895" s="1168"/>
      <c r="F895" s="1168"/>
      <c r="G895" s="1168"/>
      <c r="H895" s="1168"/>
      <c r="I895" s="1168"/>
      <c r="J895" s="1168"/>
    </row>
    <row r="896" spans="5:10" x14ac:dyDescent="0.4">
      <c r="E896" s="1168"/>
      <c r="F896" s="1168"/>
      <c r="G896" s="1168"/>
      <c r="H896" s="1168"/>
      <c r="I896" s="1168"/>
      <c r="J896" s="1168"/>
    </row>
    <row r="897" spans="5:10" x14ac:dyDescent="0.4">
      <c r="E897" s="1168"/>
      <c r="F897" s="1168"/>
      <c r="G897" s="1168"/>
      <c r="H897" s="1168"/>
      <c r="I897" s="1168"/>
      <c r="J897" s="1168"/>
    </row>
    <row r="898" spans="5:10" x14ac:dyDescent="0.4">
      <c r="E898" s="1168"/>
      <c r="F898" s="1168"/>
      <c r="G898" s="1168"/>
      <c r="H898" s="1168"/>
      <c r="I898" s="1168"/>
      <c r="J898" s="1168"/>
    </row>
    <row r="899" spans="5:10" x14ac:dyDescent="0.4">
      <c r="E899" s="1168"/>
      <c r="F899" s="1168"/>
      <c r="G899" s="1168"/>
      <c r="H899" s="1168"/>
      <c r="I899" s="1168"/>
      <c r="J899" s="1168"/>
    </row>
    <row r="900" spans="5:10" x14ac:dyDescent="0.4">
      <c r="E900" s="1168"/>
      <c r="F900" s="1168"/>
      <c r="G900" s="1168"/>
      <c r="H900" s="1168"/>
      <c r="I900" s="1168"/>
      <c r="J900" s="1168"/>
    </row>
    <row r="901" spans="5:10" x14ac:dyDescent="0.4">
      <c r="E901" s="1168"/>
      <c r="F901" s="1168"/>
      <c r="G901" s="1168"/>
      <c r="H901" s="1168"/>
      <c r="I901" s="1168"/>
      <c r="J901" s="1168"/>
    </row>
    <row r="902" spans="5:10" x14ac:dyDescent="0.4">
      <c r="E902" s="1168"/>
      <c r="F902" s="1168"/>
      <c r="G902" s="1168"/>
      <c r="H902" s="1168"/>
      <c r="I902" s="1168"/>
      <c r="J902" s="1168"/>
    </row>
    <row r="903" spans="5:10" x14ac:dyDescent="0.4">
      <c r="E903" s="1168"/>
      <c r="F903" s="1168"/>
      <c r="G903" s="1168"/>
      <c r="H903" s="1168"/>
      <c r="I903" s="1168"/>
      <c r="J903" s="1168"/>
    </row>
    <row r="904" spans="5:10" x14ac:dyDescent="0.4">
      <c r="E904" s="1168"/>
      <c r="F904" s="1168"/>
      <c r="G904" s="1168"/>
      <c r="H904" s="1168"/>
      <c r="I904" s="1168"/>
      <c r="J904" s="1168"/>
    </row>
    <row r="905" spans="5:10" x14ac:dyDescent="0.4">
      <c r="E905" s="1168"/>
      <c r="F905" s="1168"/>
      <c r="G905" s="1168"/>
      <c r="H905" s="1168"/>
      <c r="I905" s="1168"/>
      <c r="J905" s="1168"/>
    </row>
    <row r="906" spans="5:10" x14ac:dyDescent="0.4">
      <c r="E906" s="1168"/>
      <c r="F906" s="1168"/>
      <c r="G906" s="1168"/>
      <c r="H906" s="1168"/>
      <c r="I906" s="1168"/>
      <c r="J906" s="1168"/>
    </row>
    <row r="907" spans="5:10" x14ac:dyDescent="0.4">
      <c r="E907" s="1168"/>
      <c r="F907" s="1168"/>
      <c r="G907" s="1168"/>
      <c r="H907" s="1168"/>
      <c r="I907" s="1168"/>
      <c r="J907" s="1168"/>
    </row>
    <row r="908" spans="5:10" x14ac:dyDescent="0.4">
      <c r="E908" s="1168"/>
      <c r="F908" s="1168"/>
      <c r="G908" s="1168"/>
      <c r="H908" s="1168"/>
      <c r="I908" s="1168"/>
      <c r="J908" s="1168"/>
    </row>
    <row r="909" spans="5:10" x14ac:dyDescent="0.4">
      <c r="E909" s="1168"/>
      <c r="F909" s="1168"/>
      <c r="G909" s="1168"/>
      <c r="H909" s="1168"/>
      <c r="I909" s="1168"/>
      <c r="J909" s="1168"/>
    </row>
    <row r="910" spans="5:10" x14ac:dyDescent="0.4">
      <c r="E910" s="1168"/>
      <c r="F910" s="1168"/>
      <c r="G910" s="1168"/>
      <c r="H910" s="1168"/>
      <c r="I910" s="1168"/>
      <c r="J910" s="1168"/>
    </row>
    <row r="911" spans="5:10" x14ac:dyDescent="0.4">
      <c r="E911" s="1168"/>
      <c r="F911" s="1168"/>
      <c r="G911" s="1168"/>
      <c r="H911" s="1168"/>
      <c r="I911" s="1168"/>
      <c r="J911" s="1168"/>
    </row>
    <row r="912" spans="5:10" x14ac:dyDescent="0.4">
      <c r="E912" s="1168"/>
      <c r="F912" s="1168"/>
      <c r="G912" s="1168"/>
      <c r="H912" s="1168"/>
      <c r="I912" s="1168"/>
      <c r="J912" s="1168"/>
    </row>
    <row r="913" spans="5:10" x14ac:dyDescent="0.4">
      <c r="E913" s="1168"/>
      <c r="F913" s="1168"/>
      <c r="G913" s="1168"/>
      <c r="H913" s="1168"/>
      <c r="I913" s="1168"/>
      <c r="J913" s="1168"/>
    </row>
    <row r="914" spans="5:10" x14ac:dyDescent="0.4">
      <c r="E914" s="1168"/>
      <c r="F914" s="1168"/>
      <c r="G914" s="1168"/>
      <c r="H914" s="1168"/>
      <c r="I914" s="1168"/>
      <c r="J914" s="1168"/>
    </row>
    <row r="915" spans="5:10" x14ac:dyDescent="0.4">
      <c r="E915" s="1168"/>
      <c r="F915" s="1168"/>
      <c r="G915" s="1168"/>
      <c r="H915" s="1168"/>
      <c r="I915" s="1168"/>
      <c r="J915" s="1168"/>
    </row>
    <row r="916" spans="5:10" x14ac:dyDescent="0.4">
      <c r="E916" s="1168"/>
      <c r="F916" s="1168"/>
      <c r="G916" s="1168"/>
      <c r="H916" s="1168"/>
      <c r="I916" s="1168"/>
      <c r="J916" s="1168"/>
    </row>
    <row r="917" spans="5:10" x14ac:dyDescent="0.4">
      <c r="E917" s="1168"/>
      <c r="F917" s="1168"/>
      <c r="G917" s="1168"/>
      <c r="H917" s="1168"/>
      <c r="I917" s="1168"/>
      <c r="J917" s="1168"/>
    </row>
    <row r="918" spans="5:10" x14ac:dyDescent="0.4">
      <c r="E918" s="1168"/>
      <c r="F918" s="1168"/>
      <c r="G918" s="1168"/>
      <c r="H918" s="1168"/>
      <c r="I918" s="1168"/>
      <c r="J918" s="1168"/>
    </row>
    <row r="919" spans="5:10" x14ac:dyDescent="0.4">
      <c r="E919" s="1168"/>
      <c r="F919" s="1168"/>
      <c r="G919" s="1168"/>
      <c r="H919" s="1168"/>
      <c r="I919" s="1168"/>
      <c r="J919" s="1168"/>
    </row>
    <row r="920" spans="5:10" x14ac:dyDescent="0.4">
      <c r="E920" s="1168"/>
      <c r="F920" s="1168"/>
      <c r="G920" s="1168"/>
      <c r="H920" s="1168"/>
      <c r="I920" s="1168"/>
      <c r="J920" s="1168"/>
    </row>
    <row r="921" spans="5:10" x14ac:dyDescent="0.4">
      <c r="E921" s="1168"/>
      <c r="F921" s="1168"/>
      <c r="G921" s="1168"/>
      <c r="H921" s="1168"/>
      <c r="I921" s="1168"/>
      <c r="J921" s="1168"/>
    </row>
    <row r="922" spans="5:10" x14ac:dyDescent="0.4">
      <c r="E922" s="1168"/>
      <c r="F922" s="1168"/>
      <c r="G922" s="1168"/>
      <c r="H922" s="1168"/>
      <c r="I922" s="1168"/>
      <c r="J922" s="1168"/>
    </row>
    <row r="923" spans="5:10" x14ac:dyDescent="0.4">
      <c r="E923" s="1168"/>
      <c r="F923" s="1168"/>
      <c r="G923" s="1168"/>
      <c r="H923" s="1168"/>
      <c r="I923" s="1168"/>
      <c r="J923" s="1168"/>
    </row>
    <row r="924" spans="5:10" x14ac:dyDescent="0.4">
      <c r="E924" s="1168"/>
      <c r="F924" s="1168"/>
      <c r="G924" s="1168"/>
      <c r="H924" s="1168"/>
      <c r="I924" s="1168"/>
      <c r="J924" s="1168"/>
    </row>
    <row r="925" spans="5:10" x14ac:dyDescent="0.4">
      <c r="E925" s="1168"/>
      <c r="F925" s="1168"/>
      <c r="G925" s="1168"/>
      <c r="H925" s="1168"/>
      <c r="I925" s="1168"/>
      <c r="J925" s="1168"/>
    </row>
    <row r="926" spans="5:10" x14ac:dyDescent="0.4">
      <c r="E926" s="1168"/>
      <c r="F926" s="1168"/>
      <c r="G926" s="1168"/>
      <c r="H926" s="1168"/>
      <c r="I926" s="1168"/>
      <c r="J926" s="1168"/>
    </row>
    <row r="927" spans="5:10" x14ac:dyDescent="0.4">
      <c r="E927" s="1168"/>
      <c r="F927" s="1168"/>
      <c r="G927" s="1168"/>
      <c r="H927" s="1168"/>
      <c r="I927" s="1168"/>
      <c r="J927" s="1168"/>
    </row>
    <row r="928" spans="5:10" x14ac:dyDescent="0.4">
      <c r="E928" s="1168"/>
      <c r="F928" s="1168"/>
      <c r="G928" s="1168"/>
      <c r="H928" s="1168"/>
      <c r="I928" s="1168"/>
      <c r="J928" s="1168"/>
    </row>
    <row r="929" spans="5:10" x14ac:dyDescent="0.4">
      <c r="E929" s="1168"/>
      <c r="F929" s="1168"/>
      <c r="G929" s="1168"/>
      <c r="H929" s="1168"/>
      <c r="I929" s="1168"/>
      <c r="J929" s="1168"/>
    </row>
    <row r="930" spans="5:10" x14ac:dyDescent="0.4">
      <c r="E930" s="1168"/>
      <c r="F930" s="1168"/>
      <c r="G930" s="1168"/>
      <c r="H930" s="1168"/>
      <c r="I930" s="1168"/>
      <c r="J930" s="1168"/>
    </row>
    <row r="931" spans="5:10" x14ac:dyDescent="0.4">
      <c r="E931" s="1168"/>
      <c r="F931" s="1168"/>
      <c r="G931" s="1168"/>
      <c r="H931" s="1168"/>
      <c r="I931" s="1168"/>
      <c r="J931" s="1168"/>
    </row>
    <row r="932" spans="5:10" x14ac:dyDescent="0.4">
      <c r="E932" s="1168"/>
      <c r="F932" s="1168"/>
      <c r="G932" s="1168"/>
      <c r="H932" s="1168"/>
      <c r="I932" s="1168"/>
      <c r="J932" s="1168"/>
    </row>
    <row r="933" spans="5:10" x14ac:dyDescent="0.4">
      <c r="E933" s="1168"/>
      <c r="F933" s="1168"/>
      <c r="G933" s="1168"/>
      <c r="H933" s="1168"/>
      <c r="I933" s="1168"/>
      <c r="J933" s="1168"/>
    </row>
    <row r="934" spans="5:10" x14ac:dyDescent="0.4">
      <c r="E934" s="1168"/>
      <c r="F934" s="1168"/>
      <c r="G934" s="1168"/>
      <c r="H934" s="1168"/>
      <c r="I934" s="1168"/>
      <c r="J934" s="1168"/>
    </row>
    <row r="935" spans="5:10" x14ac:dyDescent="0.4">
      <c r="E935" s="1168"/>
      <c r="F935" s="1168"/>
      <c r="G935" s="1168"/>
      <c r="H935" s="1168"/>
      <c r="I935" s="1168"/>
      <c r="J935" s="1168"/>
    </row>
    <row r="936" spans="5:10" x14ac:dyDescent="0.4">
      <c r="E936" s="1168"/>
      <c r="F936" s="1168"/>
      <c r="G936" s="1168"/>
      <c r="H936" s="1168"/>
      <c r="I936" s="1168"/>
      <c r="J936" s="1168"/>
    </row>
    <row r="937" spans="5:10" x14ac:dyDescent="0.4">
      <c r="E937" s="1168"/>
      <c r="F937" s="1168"/>
      <c r="G937" s="1168"/>
      <c r="H937" s="1168"/>
      <c r="I937" s="1168"/>
      <c r="J937" s="1168"/>
    </row>
    <row r="938" spans="5:10" x14ac:dyDescent="0.4">
      <c r="E938" s="1168"/>
      <c r="F938" s="1168"/>
      <c r="G938" s="1168"/>
      <c r="H938" s="1168"/>
      <c r="I938" s="1168"/>
      <c r="J938" s="1168"/>
    </row>
    <row r="939" spans="5:10" x14ac:dyDescent="0.4">
      <c r="E939" s="1168"/>
      <c r="F939" s="1168"/>
      <c r="G939" s="1168"/>
      <c r="H939" s="1168"/>
      <c r="I939" s="1168"/>
      <c r="J939" s="1168"/>
    </row>
    <row r="940" spans="5:10" x14ac:dyDescent="0.4">
      <c r="E940" s="1168"/>
      <c r="F940" s="1168"/>
      <c r="G940" s="1168"/>
      <c r="H940" s="1168"/>
      <c r="I940" s="1168"/>
      <c r="J940" s="1168"/>
    </row>
    <row r="941" spans="5:10" x14ac:dyDescent="0.4">
      <c r="E941" s="1168"/>
      <c r="F941" s="1168"/>
      <c r="G941" s="1168"/>
      <c r="H941" s="1168"/>
      <c r="I941" s="1168"/>
      <c r="J941" s="1168"/>
    </row>
    <row r="942" spans="5:10" x14ac:dyDescent="0.4">
      <c r="E942" s="1168"/>
      <c r="F942" s="1168"/>
      <c r="G942" s="1168"/>
      <c r="H942" s="1168"/>
      <c r="I942" s="1168"/>
      <c r="J942" s="1168"/>
    </row>
    <row r="943" spans="5:10" x14ac:dyDescent="0.4">
      <c r="E943" s="1168"/>
      <c r="F943" s="1168"/>
      <c r="G943" s="1168"/>
      <c r="H943" s="1168"/>
      <c r="I943" s="1168"/>
      <c r="J943" s="1168"/>
    </row>
    <row r="944" spans="5:10" x14ac:dyDescent="0.4">
      <c r="E944" s="1168"/>
      <c r="F944" s="1168"/>
      <c r="G944" s="1168"/>
      <c r="H944" s="1168"/>
      <c r="I944" s="1168"/>
      <c r="J944" s="1168"/>
    </row>
    <row r="945" spans="5:10" x14ac:dyDescent="0.4">
      <c r="E945" s="1168"/>
      <c r="F945" s="1168"/>
      <c r="G945" s="1168"/>
      <c r="H945" s="1168"/>
      <c r="I945" s="1168"/>
      <c r="J945" s="1168"/>
    </row>
    <row r="946" spans="5:10" x14ac:dyDescent="0.4">
      <c r="E946" s="1168"/>
      <c r="F946" s="1168"/>
      <c r="G946" s="1168"/>
      <c r="H946" s="1168"/>
      <c r="I946" s="1168"/>
      <c r="J946" s="1168"/>
    </row>
    <row r="947" spans="5:10" x14ac:dyDescent="0.4">
      <c r="E947" s="1168"/>
      <c r="F947" s="1168"/>
      <c r="G947" s="1168"/>
      <c r="H947" s="1168"/>
      <c r="I947" s="1168"/>
      <c r="J947" s="1168"/>
    </row>
    <row r="948" spans="5:10" x14ac:dyDescent="0.4">
      <c r="E948" s="1168"/>
      <c r="F948" s="1168"/>
      <c r="G948" s="1168"/>
      <c r="H948" s="1168"/>
      <c r="I948" s="1168"/>
      <c r="J948" s="1168"/>
    </row>
    <row r="949" spans="5:10" x14ac:dyDescent="0.4">
      <c r="E949" s="1168"/>
      <c r="F949" s="1168"/>
      <c r="G949" s="1168"/>
      <c r="H949" s="1168"/>
      <c r="I949" s="1168"/>
      <c r="J949" s="1168"/>
    </row>
    <row r="950" spans="5:10" x14ac:dyDescent="0.4">
      <c r="E950" s="1168"/>
      <c r="F950" s="1168"/>
      <c r="G950" s="1168"/>
      <c r="H950" s="1168"/>
      <c r="I950" s="1168"/>
      <c r="J950" s="1168"/>
    </row>
    <row r="951" spans="5:10" x14ac:dyDescent="0.4">
      <c r="E951" s="1168"/>
      <c r="F951" s="1168"/>
      <c r="G951" s="1168"/>
      <c r="H951" s="1168"/>
      <c r="I951" s="1168"/>
      <c r="J951" s="1168"/>
    </row>
    <row r="952" spans="5:10" x14ac:dyDescent="0.4">
      <c r="E952" s="1168"/>
      <c r="F952" s="1168"/>
      <c r="G952" s="1168"/>
      <c r="H952" s="1168"/>
      <c r="I952" s="1168"/>
      <c r="J952" s="1168"/>
    </row>
    <row r="953" spans="5:10" x14ac:dyDescent="0.4">
      <c r="E953" s="1168"/>
      <c r="F953" s="1168"/>
      <c r="G953" s="1168"/>
      <c r="H953" s="1168"/>
      <c r="I953" s="1168"/>
      <c r="J953" s="1168"/>
    </row>
    <row r="954" spans="5:10" x14ac:dyDescent="0.4">
      <c r="E954" s="1168"/>
      <c r="F954" s="1168"/>
      <c r="G954" s="1168"/>
      <c r="H954" s="1168"/>
      <c r="I954" s="1168"/>
      <c r="J954" s="1168"/>
    </row>
    <row r="955" spans="5:10" x14ac:dyDescent="0.4">
      <c r="E955" s="1168"/>
      <c r="F955" s="1168"/>
      <c r="G955" s="1168"/>
      <c r="H955" s="1168"/>
      <c r="I955" s="1168"/>
      <c r="J955" s="1168"/>
    </row>
    <row r="956" spans="5:10" x14ac:dyDescent="0.4">
      <c r="E956" s="1168"/>
      <c r="F956" s="1168"/>
      <c r="G956" s="1168"/>
      <c r="H956" s="1168"/>
      <c r="I956" s="1168"/>
      <c r="J956" s="1168"/>
    </row>
    <row r="957" spans="5:10" x14ac:dyDescent="0.4">
      <c r="E957" s="1168"/>
      <c r="F957" s="1168"/>
      <c r="G957" s="1168"/>
      <c r="H957" s="1168"/>
      <c r="I957" s="1168"/>
      <c r="J957" s="1168"/>
    </row>
    <row r="958" spans="5:10" x14ac:dyDescent="0.4">
      <c r="E958" s="1168"/>
      <c r="F958" s="1168"/>
      <c r="G958" s="1168"/>
      <c r="H958" s="1168"/>
      <c r="I958" s="1168"/>
      <c r="J958" s="1168"/>
    </row>
    <row r="959" spans="5:10" x14ac:dyDescent="0.4">
      <c r="E959" s="1168"/>
      <c r="F959" s="1168"/>
      <c r="G959" s="1168"/>
      <c r="H959" s="1168"/>
      <c r="I959" s="1168"/>
      <c r="J959" s="1168"/>
    </row>
    <row r="960" spans="5:10" x14ac:dyDescent="0.4">
      <c r="E960" s="1168"/>
      <c r="F960" s="1168"/>
      <c r="G960" s="1168"/>
      <c r="H960" s="1168"/>
      <c r="I960" s="1168"/>
      <c r="J960" s="1168"/>
    </row>
    <row r="961" spans="5:10" x14ac:dyDescent="0.4">
      <c r="E961" s="1168"/>
      <c r="F961" s="1168"/>
      <c r="G961" s="1168"/>
      <c r="H961" s="1168"/>
      <c r="I961" s="1168"/>
      <c r="J961" s="1168"/>
    </row>
    <row r="962" spans="5:10" x14ac:dyDescent="0.4">
      <c r="E962" s="1168"/>
      <c r="F962" s="1168"/>
      <c r="G962" s="1168"/>
      <c r="H962" s="1168"/>
      <c r="I962" s="1168"/>
      <c r="J962" s="1168"/>
    </row>
    <row r="963" spans="5:10" x14ac:dyDescent="0.4">
      <c r="E963" s="1168"/>
      <c r="F963" s="1168"/>
      <c r="G963" s="1168"/>
      <c r="H963" s="1168"/>
      <c r="I963" s="1168"/>
      <c r="J963" s="1168"/>
    </row>
    <row r="964" spans="5:10" x14ac:dyDescent="0.4">
      <c r="E964" s="1168"/>
      <c r="F964" s="1168"/>
      <c r="G964" s="1168"/>
      <c r="H964" s="1168"/>
      <c r="I964" s="1168"/>
      <c r="J964" s="1168"/>
    </row>
    <row r="965" spans="5:10" x14ac:dyDescent="0.4">
      <c r="E965" s="1168"/>
      <c r="F965" s="1168"/>
      <c r="G965" s="1168"/>
      <c r="H965" s="1168"/>
      <c r="I965" s="1168"/>
      <c r="J965" s="1168"/>
    </row>
    <row r="966" spans="5:10" x14ac:dyDescent="0.4">
      <c r="E966" s="1168"/>
      <c r="F966" s="1168"/>
      <c r="G966" s="1168"/>
      <c r="H966" s="1168"/>
      <c r="I966" s="1168"/>
      <c r="J966" s="1168"/>
    </row>
    <row r="967" spans="5:10" x14ac:dyDescent="0.4">
      <c r="E967" s="1168"/>
      <c r="F967" s="1168"/>
      <c r="G967" s="1168"/>
      <c r="H967" s="1168"/>
      <c r="I967" s="1168"/>
      <c r="J967" s="1168"/>
    </row>
    <row r="968" spans="5:10" x14ac:dyDescent="0.4">
      <c r="E968" s="1168"/>
      <c r="F968" s="1168"/>
      <c r="G968" s="1168"/>
      <c r="H968" s="1168"/>
      <c r="I968" s="1168"/>
      <c r="J968" s="1168"/>
    </row>
    <row r="969" spans="5:10" x14ac:dyDescent="0.4">
      <c r="E969" s="1168"/>
      <c r="F969" s="1168"/>
      <c r="G969" s="1168"/>
      <c r="H969" s="1168"/>
      <c r="I969" s="1168"/>
      <c r="J969" s="1168"/>
    </row>
    <row r="970" spans="5:10" x14ac:dyDescent="0.4">
      <c r="E970" s="1168"/>
      <c r="F970" s="1168"/>
      <c r="G970" s="1168"/>
      <c r="H970" s="1168"/>
      <c r="I970" s="1168"/>
      <c r="J970" s="1168"/>
    </row>
    <row r="971" spans="5:10" x14ac:dyDescent="0.4">
      <c r="E971" s="1168"/>
      <c r="F971" s="1168"/>
      <c r="G971" s="1168"/>
      <c r="H971" s="1168"/>
      <c r="I971" s="1168"/>
      <c r="J971" s="1168"/>
    </row>
    <row r="972" spans="5:10" x14ac:dyDescent="0.4">
      <c r="E972" s="1168"/>
      <c r="F972" s="1168"/>
      <c r="G972" s="1168"/>
      <c r="H972" s="1168"/>
      <c r="I972" s="1168"/>
      <c r="J972" s="1168"/>
    </row>
    <row r="973" spans="5:10" x14ac:dyDescent="0.4">
      <c r="E973" s="1168"/>
      <c r="F973" s="1168"/>
      <c r="G973" s="1168"/>
      <c r="H973" s="1168"/>
      <c r="I973" s="1168"/>
      <c r="J973" s="1168"/>
    </row>
    <row r="974" spans="5:10" x14ac:dyDescent="0.4">
      <c r="E974" s="1168"/>
      <c r="F974" s="1168"/>
      <c r="G974" s="1168"/>
      <c r="H974" s="1168"/>
      <c r="I974" s="1168"/>
      <c r="J974" s="1168"/>
    </row>
    <row r="975" spans="5:10" x14ac:dyDescent="0.4">
      <c r="E975" s="1168"/>
      <c r="F975" s="1168"/>
      <c r="G975" s="1168"/>
      <c r="H975" s="1168"/>
      <c r="I975" s="1168"/>
      <c r="J975" s="1168"/>
    </row>
    <row r="976" spans="5:10" x14ac:dyDescent="0.4">
      <c r="E976" s="1168"/>
      <c r="F976" s="1168"/>
      <c r="G976" s="1168"/>
      <c r="H976" s="1168"/>
      <c r="I976" s="1168"/>
      <c r="J976" s="1168"/>
    </row>
    <row r="977" spans="5:10" x14ac:dyDescent="0.4">
      <c r="E977" s="1168"/>
      <c r="F977" s="1168"/>
      <c r="G977" s="1168"/>
      <c r="H977" s="1168"/>
      <c r="I977" s="1168"/>
      <c r="J977" s="1168"/>
    </row>
    <row r="978" spans="5:10" x14ac:dyDescent="0.4">
      <c r="E978" s="1168"/>
      <c r="F978" s="1168"/>
      <c r="G978" s="1168"/>
      <c r="H978" s="1168"/>
      <c r="I978" s="1168"/>
      <c r="J978" s="1168"/>
    </row>
    <row r="979" spans="5:10" x14ac:dyDescent="0.4">
      <c r="E979" s="1168"/>
      <c r="F979" s="1168"/>
      <c r="G979" s="1168"/>
      <c r="H979" s="1168"/>
      <c r="I979" s="1168"/>
      <c r="J979" s="1168"/>
    </row>
    <row r="980" spans="5:10" x14ac:dyDescent="0.4">
      <c r="E980" s="1168"/>
      <c r="F980" s="1168"/>
      <c r="G980" s="1168"/>
      <c r="H980" s="1168"/>
      <c r="I980" s="1168"/>
      <c r="J980" s="1168"/>
    </row>
    <row r="981" spans="5:10" x14ac:dyDescent="0.4">
      <c r="E981" s="1168"/>
      <c r="F981" s="1168"/>
      <c r="G981" s="1168"/>
      <c r="H981" s="1168"/>
      <c r="I981" s="1168"/>
      <c r="J981" s="1168"/>
    </row>
    <row r="982" spans="5:10" x14ac:dyDescent="0.4">
      <c r="E982" s="1168"/>
      <c r="F982" s="1168"/>
      <c r="G982" s="1168"/>
      <c r="H982" s="1168"/>
      <c r="I982" s="1168"/>
      <c r="J982" s="1168"/>
    </row>
    <row r="983" spans="5:10" x14ac:dyDescent="0.4">
      <c r="E983" s="1168"/>
      <c r="F983" s="1168"/>
      <c r="G983" s="1168"/>
      <c r="H983" s="1168"/>
      <c r="I983" s="1168"/>
      <c r="J983" s="1168"/>
    </row>
    <row r="984" spans="5:10" x14ac:dyDescent="0.4">
      <c r="E984" s="1168"/>
      <c r="F984" s="1168"/>
      <c r="G984" s="1168"/>
      <c r="H984" s="1168"/>
      <c r="I984" s="1168"/>
      <c r="J984" s="1168"/>
    </row>
    <row r="985" spans="5:10" x14ac:dyDescent="0.4">
      <c r="E985" s="1168"/>
      <c r="F985" s="1168"/>
      <c r="G985" s="1168"/>
      <c r="H985" s="1168"/>
      <c r="I985" s="1168"/>
      <c r="J985" s="1168"/>
    </row>
    <row r="986" spans="5:10" x14ac:dyDescent="0.4">
      <c r="E986" s="1168"/>
      <c r="F986" s="1168"/>
      <c r="G986" s="1168"/>
      <c r="H986" s="1168"/>
      <c r="I986" s="1168"/>
      <c r="J986" s="1168"/>
    </row>
    <row r="987" spans="5:10" x14ac:dyDescent="0.4">
      <c r="E987" s="1168"/>
      <c r="F987" s="1168"/>
      <c r="G987" s="1168"/>
      <c r="H987" s="1168"/>
      <c r="I987" s="1168"/>
      <c r="J987" s="1168"/>
    </row>
    <row r="988" spans="5:10" x14ac:dyDescent="0.4">
      <c r="E988" s="1168"/>
      <c r="F988" s="1168"/>
      <c r="G988" s="1168"/>
      <c r="H988" s="1168"/>
      <c r="I988" s="1168"/>
      <c r="J988" s="1168"/>
    </row>
    <row r="989" spans="5:10" x14ac:dyDescent="0.4">
      <c r="E989" s="1168"/>
      <c r="F989" s="1168"/>
      <c r="G989" s="1168"/>
      <c r="H989" s="1168"/>
      <c r="I989" s="1168"/>
      <c r="J989" s="1168"/>
    </row>
    <row r="990" spans="5:10" x14ac:dyDescent="0.4">
      <c r="E990" s="1168"/>
      <c r="F990" s="1168"/>
      <c r="G990" s="1168"/>
      <c r="H990" s="1168"/>
      <c r="I990" s="1168"/>
      <c r="J990" s="1168"/>
    </row>
    <row r="991" spans="5:10" x14ac:dyDescent="0.4">
      <c r="E991" s="1168"/>
      <c r="F991" s="1168"/>
      <c r="G991" s="1168"/>
      <c r="H991" s="1168"/>
      <c r="I991" s="1168"/>
      <c r="J991" s="1168"/>
    </row>
    <row r="992" spans="5:10" x14ac:dyDescent="0.4">
      <c r="E992" s="1168"/>
      <c r="F992" s="1168"/>
      <c r="G992" s="1168"/>
      <c r="H992" s="1168"/>
      <c r="I992" s="1168"/>
      <c r="J992" s="1168"/>
    </row>
    <row r="993" spans="5:10" x14ac:dyDescent="0.4">
      <c r="E993" s="1168"/>
      <c r="F993" s="1168"/>
      <c r="G993" s="1168"/>
      <c r="H993" s="1168"/>
      <c r="I993" s="1168"/>
      <c r="J993" s="1168"/>
    </row>
    <row r="994" spans="5:10" x14ac:dyDescent="0.4">
      <c r="E994" s="1168"/>
      <c r="F994" s="1168"/>
      <c r="G994" s="1168"/>
      <c r="H994" s="1168"/>
      <c r="I994" s="1168"/>
      <c r="J994" s="1168"/>
    </row>
    <row r="995" spans="5:10" x14ac:dyDescent="0.4">
      <c r="E995" s="1168"/>
      <c r="F995" s="1168"/>
      <c r="G995" s="1168"/>
      <c r="H995" s="1168"/>
      <c r="I995" s="1168"/>
      <c r="J995" s="1168"/>
    </row>
    <row r="996" spans="5:10" x14ac:dyDescent="0.4">
      <c r="E996" s="1168"/>
      <c r="F996" s="1168"/>
      <c r="G996" s="1168"/>
      <c r="H996" s="1168"/>
      <c r="I996" s="1168"/>
      <c r="J996" s="1168"/>
    </row>
    <row r="997" spans="5:10" x14ac:dyDescent="0.4">
      <c r="E997" s="1168"/>
      <c r="F997" s="1168"/>
      <c r="G997" s="1168"/>
      <c r="H997" s="1168"/>
      <c r="I997" s="1168"/>
      <c r="J997" s="1168"/>
    </row>
    <row r="998" spans="5:10" x14ac:dyDescent="0.4">
      <c r="E998" s="1168"/>
      <c r="F998" s="1168"/>
      <c r="G998" s="1168"/>
      <c r="H998" s="1168"/>
      <c r="I998" s="1168"/>
      <c r="J998" s="1168"/>
    </row>
    <row r="999" spans="5:10" x14ac:dyDescent="0.4">
      <c r="E999" s="1168"/>
      <c r="F999" s="1168"/>
      <c r="G999" s="1168"/>
      <c r="H999" s="1168"/>
      <c r="I999" s="1168"/>
      <c r="J999" s="1168"/>
    </row>
    <row r="1000" spans="5:10" x14ac:dyDescent="0.4">
      <c r="E1000" s="1168"/>
      <c r="F1000" s="1168"/>
      <c r="G1000" s="1168"/>
      <c r="H1000" s="1168"/>
      <c r="I1000" s="1168"/>
      <c r="J1000" s="1168"/>
    </row>
    <row r="1001" spans="5:10" x14ac:dyDescent="0.4">
      <c r="E1001" s="1168"/>
      <c r="F1001" s="1168"/>
      <c r="G1001" s="1168"/>
      <c r="H1001" s="1168"/>
      <c r="I1001" s="1168"/>
      <c r="J1001" s="1168"/>
    </row>
    <row r="1002" spans="5:10" x14ac:dyDescent="0.4">
      <c r="E1002" s="1168"/>
      <c r="F1002" s="1168"/>
      <c r="G1002" s="1168"/>
      <c r="H1002" s="1168"/>
      <c r="I1002" s="1168"/>
      <c r="J1002" s="1168"/>
    </row>
    <row r="1003" spans="5:10" x14ac:dyDescent="0.4">
      <c r="E1003" s="1168"/>
      <c r="F1003" s="1168"/>
      <c r="G1003" s="1168"/>
      <c r="H1003" s="1168"/>
      <c r="I1003" s="1168"/>
      <c r="J1003" s="1168"/>
    </row>
    <row r="1004" spans="5:10" x14ac:dyDescent="0.4">
      <c r="E1004" s="1168"/>
      <c r="F1004" s="1168"/>
      <c r="G1004" s="1168"/>
      <c r="H1004" s="1168"/>
      <c r="I1004" s="1168"/>
      <c r="J1004" s="1168"/>
    </row>
    <row r="1005" spans="5:10" x14ac:dyDescent="0.4">
      <c r="E1005" s="1168"/>
      <c r="F1005" s="1168"/>
      <c r="G1005" s="1168"/>
      <c r="H1005" s="1168"/>
      <c r="I1005" s="1168"/>
      <c r="J1005" s="1168"/>
    </row>
    <row r="1006" spans="5:10" x14ac:dyDescent="0.4">
      <c r="E1006" s="1168"/>
      <c r="F1006" s="1168"/>
      <c r="G1006" s="1168"/>
      <c r="H1006" s="1168"/>
      <c r="I1006" s="1168"/>
      <c r="J1006" s="1168"/>
    </row>
    <row r="1007" spans="5:10" x14ac:dyDescent="0.4">
      <c r="E1007" s="1168"/>
      <c r="F1007" s="1168"/>
      <c r="G1007" s="1168"/>
      <c r="H1007" s="1168"/>
      <c r="I1007" s="1168"/>
      <c r="J1007" s="1168"/>
    </row>
    <row r="1008" spans="5:10" x14ac:dyDescent="0.4">
      <c r="E1008" s="1168"/>
      <c r="F1008" s="1168"/>
      <c r="G1008" s="1168"/>
      <c r="H1008" s="1168"/>
      <c r="I1008" s="1168"/>
      <c r="J1008" s="1168"/>
    </row>
    <row r="1009" spans="5:10" x14ac:dyDescent="0.4">
      <c r="E1009" s="1168"/>
      <c r="F1009" s="1168"/>
      <c r="G1009" s="1168"/>
      <c r="H1009" s="1168"/>
      <c r="I1009" s="1168"/>
      <c r="J1009" s="1168"/>
    </row>
    <row r="1010" spans="5:10" x14ac:dyDescent="0.4">
      <c r="E1010" s="1168"/>
      <c r="F1010" s="1168"/>
      <c r="G1010" s="1168"/>
      <c r="H1010" s="1168"/>
      <c r="I1010" s="1168"/>
      <c r="J1010" s="1168"/>
    </row>
    <row r="1011" spans="5:10" x14ac:dyDescent="0.4">
      <c r="E1011" s="1168"/>
      <c r="F1011" s="1168"/>
      <c r="G1011" s="1168"/>
      <c r="H1011" s="1168"/>
      <c r="I1011" s="1168"/>
      <c r="J1011" s="1168"/>
    </row>
    <row r="1012" spans="5:10" x14ac:dyDescent="0.4">
      <c r="E1012" s="1168"/>
      <c r="F1012" s="1168"/>
      <c r="G1012" s="1168"/>
      <c r="H1012" s="1168"/>
      <c r="I1012" s="1168"/>
      <c r="J1012" s="1168"/>
    </row>
    <row r="1013" spans="5:10" x14ac:dyDescent="0.4">
      <c r="E1013" s="1168"/>
      <c r="F1013" s="1168"/>
      <c r="G1013" s="1168"/>
      <c r="H1013" s="1168"/>
      <c r="I1013" s="1168"/>
      <c r="J1013" s="1168"/>
    </row>
    <row r="1014" spans="5:10" x14ac:dyDescent="0.4">
      <c r="E1014" s="1168"/>
      <c r="F1014" s="1168"/>
      <c r="G1014" s="1168"/>
      <c r="H1014" s="1168"/>
      <c r="I1014" s="1168"/>
      <c r="J1014" s="1168"/>
    </row>
    <row r="1015" spans="5:10" x14ac:dyDescent="0.4">
      <c r="E1015" s="1168"/>
      <c r="F1015" s="1168"/>
      <c r="G1015" s="1168"/>
      <c r="H1015" s="1168"/>
      <c r="I1015" s="1168"/>
      <c r="J1015" s="1168"/>
    </row>
    <row r="1016" spans="5:10" x14ac:dyDescent="0.4">
      <c r="E1016" s="1168"/>
      <c r="F1016" s="1168"/>
      <c r="G1016" s="1168"/>
      <c r="H1016" s="1168"/>
      <c r="I1016" s="1168"/>
      <c r="J1016" s="1168"/>
    </row>
    <row r="1017" spans="5:10" x14ac:dyDescent="0.4">
      <c r="E1017" s="1168"/>
      <c r="F1017" s="1168"/>
      <c r="G1017" s="1168"/>
      <c r="H1017" s="1168"/>
      <c r="I1017" s="1168"/>
      <c r="J1017" s="1168"/>
    </row>
    <row r="1018" spans="5:10" x14ac:dyDescent="0.4">
      <c r="E1018" s="1168"/>
      <c r="F1018" s="1168"/>
      <c r="G1018" s="1168"/>
      <c r="H1018" s="1168"/>
      <c r="I1018" s="1168"/>
      <c r="J1018" s="1168"/>
    </row>
    <row r="1019" spans="5:10" x14ac:dyDescent="0.4">
      <c r="E1019" s="1168"/>
      <c r="F1019" s="1168"/>
      <c r="G1019" s="1168"/>
      <c r="H1019" s="1168"/>
      <c r="I1019" s="1168"/>
      <c r="J1019" s="1168"/>
    </row>
    <row r="1020" spans="5:10" x14ac:dyDescent="0.4">
      <c r="E1020" s="1168"/>
      <c r="F1020" s="1168"/>
      <c r="G1020" s="1168"/>
      <c r="H1020" s="1168"/>
      <c r="I1020" s="1168"/>
      <c r="J1020" s="1168"/>
    </row>
    <row r="1021" spans="5:10" x14ac:dyDescent="0.4">
      <c r="E1021" s="1168"/>
      <c r="F1021" s="1168"/>
      <c r="G1021" s="1168"/>
      <c r="H1021" s="1168"/>
      <c r="I1021" s="1168"/>
      <c r="J1021" s="1168"/>
    </row>
    <row r="1022" spans="5:10" x14ac:dyDescent="0.4">
      <c r="E1022" s="1168"/>
      <c r="F1022" s="1168"/>
      <c r="G1022" s="1168"/>
      <c r="H1022" s="1168"/>
      <c r="I1022" s="1168"/>
      <c r="J1022" s="1168"/>
    </row>
    <row r="1023" spans="5:10" x14ac:dyDescent="0.4">
      <c r="E1023" s="1168"/>
      <c r="F1023" s="1168"/>
      <c r="G1023" s="1168"/>
      <c r="H1023" s="1168"/>
      <c r="I1023" s="1168"/>
      <c r="J1023" s="1168"/>
    </row>
    <row r="1024" spans="5:10" x14ac:dyDescent="0.4">
      <c r="E1024" s="1168"/>
      <c r="F1024" s="1168"/>
      <c r="G1024" s="1168"/>
      <c r="H1024" s="1168"/>
      <c r="I1024" s="1168"/>
      <c r="J1024" s="1168"/>
    </row>
    <row r="1025" spans="5:10" x14ac:dyDescent="0.4">
      <c r="E1025" s="1168"/>
      <c r="F1025" s="1168"/>
      <c r="G1025" s="1168"/>
      <c r="H1025" s="1168"/>
      <c r="I1025" s="1168"/>
      <c r="J1025" s="1168"/>
    </row>
    <row r="1026" spans="5:10" x14ac:dyDescent="0.4">
      <c r="E1026" s="1168"/>
      <c r="F1026" s="1168"/>
      <c r="G1026" s="1168"/>
      <c r="H1026" s="1168"/>
      <c r="I1026" s="1168"/>
      <c r="J1026" s="1168"/>
    </row>
    <row r="1027" spans="5:10" x14ac:dyDescent="0.4">
      <c r="E1027" s="1168"/>
      <c r="F1027" s="1168"/>
      <c r="G1027" s="1168"/>
      <c r="H1027" s="1168"/>
      <c r="I1027" s="1168"/>
      <c r="J1027" s="1168"/>
    </row>
    <row r="1028" spans="5:10" x14ac:dyDescent="0.4">
      <c r="E1028" s="1168"/>
      <c r="F1028" s="1168"/>
      <c r="G1028" s="1168"/>
      <c r="H1028" s="1168"/>
      <c r="I1028" s="1168"/>
      <c r="J1028" s="1168"/>
    </row>
    <row r="1029" spans="5:10" x14ac:dyDescent="0.4">
      <c r="E1029" s="1168"/>
      <c r="F1029" s="1168"/>
      <c r="G1029" s="1168"/>
      <c r="H1029" s="1168"/>
      <c r="I1029" s="1168"/>
      <c r="J1029" s="1168"/>
    </row>
    <row r="1030" spans="5:10" x14ac:dyDescent="0.4">
      <c r="E1030" s="1168"/>
      <c r="F1030" s="1168"/>
      <c r="G1030" s="1168"/>
      <c r="H1030" s="1168"/>
      <c r="I1030" s="1168"/>
      <c r="J1030" s="1168"/>
    </row>
    <row r="1031" spans="5:10" x14ac:dyDescent="0.4">
      <c r="E1031" s="1168"/>
      <c r="F1031" s="1168"/>
      <c r="G1031" s="1168"/>
      <c r="H1031" s="1168"/>
      <c r="I1031" s="1168"/>
      <c r="J1031" s="1168"/>
    </row>
    <row r="1032" spans="5:10" x14ac:dyDescent="0.4">
      <c r="E1032" s="1168"/>
      <c r="F1032" s="1168"/>
      <c r="G1032" s="1168"/>
      <c r="H1032" s="1168"/>
      <c r="I1032" s="1168"/>
      <c r="J1032" s="1168"/>
    </row>
    <row r="1033" spans="5:10" x14ac:dyDescent="0.4">
      <c r="E1033" s="1168"/>
      <c r="F1033" s="1168"/>
      <c r="G1033" s="1168"/>
      <c r="H1033" s="1168"/>
      <c r="I1033" s="1168"/>
      <c r="J1033" s="1168"/>
    </row>
    <row r="1034" spans="5:10" x14ac:dyDescent="0.4">
      <c r="E1034" s="1168"/>
      <c r="F1034" s="1168"/>
      <c r="G1034" s="1168"/>
      <c r="H1034" s="1168"/>
      <c r="I1034" s="1168"/>
      <c r="J1034" s="1168"/>
    </row>
    <row r="1035" spans="5:10" x14ac:dyDescent="0.4">
      <c r="E1035" s="1168"/>
      <c r="F1035" s="1168"/>
      <c r="G1035" s="1168"/>
      <c r="H1035" s="1168"/>
      <c r="I1035" s="1168"/>
      <c r="J1035" s="1168"/>
    </row>
    <row r="1036" spans="5:10" x14ac:dyDescent="0.4">
      <c r="E1036" s="1168"/>
      <c r="F1036" s="1168"/>
      <c r="G1036" s="1168"/>
      <c r="H1036" s="1168"/>
      <c r="I1036" s="1168"/>
      <c r="J1036" s="1168"/>
    </row>
    <row r="1037" spans="5:10" x14ac:dyDescent="0.4">
      <c r="E1037" s="1168"/>
      <c r="F1037" s="1168"/>
      <c r="G1037" s="1168"/>
      <c r="H1037" s="1168"/>
      <c r="I1037" s="1168"/>
      <c r="J1037" s="1168"/>
    </row>
    <row r="1038" spans="5:10" x14ac:dyDescent="0.4">
      <c r="E1038" s="1168"/>
      <c r="F1038" s="1168"/>
      <c r="G1038" s="1168"/>
      <c r="H1038" s="1168"/>
      <c r="I1038" s="1168"/>
      <c r="J1038" s="1168"/>
    </row>
    <row r="1039" spans="5:10" x14ac:dyDescent="0.4">
      <c r="E1039" s="1168"/>
      <c r="F1039" s="1168"/>
      <c r="G1039" s="1168"/>
      <c r="H1039" s="1168"/>
      <c r="I1039" s="1168"/>
      <c r="J1039" s="1168"/>
    </row>
    <row r="1040" spans="5:10" x14ac:dyDescent="0.4">
      <c r="E1040" s="1168"/>
      <c r="F1040" s="1168"/>
      <c r="G1040" s="1168"/>
      <c r="H1040" s="1168"/>
      <c r="I1040" s="1168"/>
      <c r="J1040" s="1168"/>
    </row>
    <row r="1041" spans="5:10" x14ac:dyDescent="0.4">
      <c r="E1041" s="1168"/>
      <c r="F1041" s="1168"/>
      <c r="G1041" s="1168"/>
      <c r="H1041" s="1168"/>
      <c r="I1041" s="1168"/>
      <c r="J1041" s="1168"/>
    </row>
    <row r="1042" spans="5:10" x14ac:dyDescent="0.4">
      <c r="E1042" s="1168"/>
      <c r="F1042" s="1168"/>
      <c r="G1042" s="1168"/>
      <c r="H1042" s="1168"/>
      <c r="I1042" s="1168"/>
      <c r="J1042" s="1168"/>
    </row>
    <row r="1043" spans="5:10" x14ac:dyDescent="0.4">
      <c r="E1043" s="1168"/>
      <c r="F1043" s="1168"/>
      <c r="G1043" s="1168"/>
      <c r="H1043" s="1168"/>
      <c r="I1043" s="1168"/>
      <c r="J1043" s="1168"/>
    </row>
    <row r="1044" spans="5:10" x14ac:dyDescent="0.4">
      <c r="E1044" s="1168"/>
      <c r="F1044" s="1168"/>
      <c r="G1044" s="1168"/>
      <c r="H1044" s="1168"/>
      <c r="I1044" s="1168"/>
      <c r="J1044" s="1168"/>
    </row>
    <row r="1045" spans="5:10" x14ac:dyDescent="0.4">
      <c r="E1045" s="1168"/>
      <c r="F1045" s="1168"/>
      <c r="G1045" s="1168"/>
      <c r="H1045" s="1168"/>
      <c r="I1045" s="1168"/>
      <c r="J1045" s="1168"/>
    </row>
    <row r="1046" spans="5:10" x14ac:dyDescent="0.4">
      <c r="E1046" s="1168"/>
      <c r="F1046" s="1168"/>
      <c r="G1046" s="1168"/>
      <c r="H1046" s="1168"/>
      <c r="I1046" s="1168"/>
      <c r="J1046" s="1168"/>
    </row>
    <row r="1047" spans="5:10" x14ac:dyDescent="0.4">
      <c r="E1047" s="1168"/>
      <c r="F1047" s="1168"/>
      <c r="G1047" s="1168"/>
      <c r="H1047" s="1168"/>
      <c r="I1047" s="1168"/>
      <c r="J1047" s="1168"/>
    </row>
    <row r="1048" spans="5:10" x14ac:dyDescent="0.4">
      <c r="E1048" s="1168"/>
      <c r="F1048" s="1168"/>
      <c r="G1048" s="1168"/>
      <c r="H1048" s="1168"/>
      <c r="I1048" s="1168"/>
      <c r="J1048" s="1168"/>
    </row>
    <row r="1049" spans="5:10" x14ac:dyDescent="0.4">
      <c r="E1049" s="1168"/>
      <c r="F1049" s="1168"/>
      <c r="G1049" s="1168"/>
      <c r="H1049" s="1168"/>
      <c r="I1049" s="1168"/>
      <c r="J1049" s="1168"/>
    </row>
    <row r="1050" spans="5:10" x14ac:dyDescent="0.4">
      <c r="E1050" s="1168"/>
      <c r="F1050" s="1168"/>
      <c r="G1050" s="1168"/>
      <c r="H1050" s="1168"/>
      <c r="I1050" s="1168"/>
      <c r="J1050" s="1168"/>
    </row>
    <row r="1051" spans="5:10" x14ac:dyDescent="0.4">
      <c r="E1051" s="1168"/>
      <c r="F1051" s="1168"/>
      <c r="G1051" s="1168"/>
      <c r="H1051" s="1168"/>
      <c r="I1051" s="1168"/>
      <c r="J1051" s="1168"/>
    </row>
    <row r="1052" spans="5:10" x14ac:dyDescent="0.4">
      <c r="E1052" s="1168"/>
      <c r="F1052" s="1168"/>
      <c r="G1052" s="1168"/>
      <c r="H1052" s="1168"/>
      <c r="I1052" s="1168"/>
      <c r="J1052" s="1168"/>
    </row>
    <row r="1053" spans="5:10" x14ac:dyDescent="0.4">
      <c r="E1053" s="1168"/>
      <c r="F1053" s="1168"/>
      <c r="G1053" s="1168"/>
      <c r="H1053" s="1168"/>
      <c r="I1053" s="1168"/>
      <c r="J1053" s="1168"/>
    </row>
    <row r="1054" spans="5:10" x14ac:dyDescent="0.4">
      <c r="E1054" s="1168"/>
      <c r="F1054" s="1168"/>
      <c r="G1054" s="1168"/>
      <c r="H1054" s="1168"/>
      <c r="I1054" s="1168"/>
      <c r="J1054" s="1168"/>
    </row>
    <row r="1055" spans="5:10" x14ac:dyDescent="0.4">
      <c r="E1055" s="1168"/>
      <c r="F1055" s="1168"/>
      <c r="G1055" s="1168"/>
      <c r="H1055" s="1168"/>
      <c r="I1055" s="1168"/>
      <c r="J1055" s="1168"/>
    </row>
    <row r="1056" spans="5:10" x14ac:dyDescent="0.4">
      <c r="E1056" s="1168"/>
      <c r="F1056" s="1168"/>
      <c r="G1056" s="1168"/>
      <c r="H1056" s="1168"/>
      <c r="I1056" s="1168"/>
      <c r="J1056" s="1168"/>
    </row>
    <row r="1057" spans="5:10" x14ac:dyDescent="0.4">
      <c r="E1057" s="1168"/>
      <c r="F1057" s="1168"/>
      <c r="G1057" s="1168"/>
      <c r="H1057" s="1168"/>
      <c r="I1057" s="1168"/>
      <c r="J1057" s="1168"/>
    </row>
    <row r="1058" spans="5:10" x14ac:dyDescent="0.4">
      <c r="E1058" s="1168"/>
      <c r="F1058" s="1168"/>
      <c r="G1058" s="1168"/>
      <c r="H1058" s="1168"/>
      <c r="I1058" s="1168"/>
      <c r="J1058" s="1168"/>
    </row>
    <row r="1059" spans="5:10" x14ac:dyDescent="0.4">
      <c r="E1059" s="1168"/>
      <c r="F1059" s="1168"/>
      <c r="G1059" s="1168"/>
      <c r="H1059" s="1168"/>
      <c r="I1059" s="1168"/>
      <c r="J1059" s="1168"/>
    </row>
    <row r="1060" spans="5:10" x14ac:dyDescent="0.4">
      <c r="E1060" s="1168"/>
      <c r="F1060" s="1168"/>
      <c r="G1060" s="1168"/>
      <c r="H1060" s="1168"/>
      <c r="I1060" s="1168"/>
      <c r="J1060" s="1168"/>
    </row>
    <row r="1061" spans="5:10" x14ac:dyDescent="0.4">
      <c r="E1061" s="1168"/>
      <c r="F1061" s="1168"/>
      <c r="G1061" s="1168"/>
      <c r="H1061" s="1168"/>
      <c r="I1061" s="1168"/>
      <c r="J1061" s="1168"/>
    </row>
    <row r="1062" spans="5:10" x14ac:dyDescent="0.4">
      <c r="E1062" s="1168"/>
      <c r="F1062" s="1168"/>
      <c r="G1062" s="1168"/>
      <c r="H1062" s="1168"/>
      <c r="I1062" s="1168"/>
      <c r="J1062" s="1168"/>
    </row>
    <row r="1063" spans="5:10" x14ac:dyDescent="0.4">
      <c r="E1063" s="1168"/>
      <c r="F1063" s="1168"/>
      <c r="G1063" s="1168"/>
      <c r="H1063" s="1168"/>
      <c r="I1063" s="1168"/>
      <c r="J1063" s="1168"/>
    </row>
    <row r="1064" spans="5:10" x14ac:dyDescent="0.4">
      <c r="E1064" s="1168"/>
      <c r="F1064" s="1168"/>
      <c r="G1064" s="1168"/>
      <c r="H1064" s="1168"/>
      <c r="I1064" s="1168"/>
      <c r="J1064" s="1168"/>
    </row>
    <row r="1065" spans="5:10" x14ac:dyDescent="0.4">
      <c r="E1065" s="1168"/>
      <c r="F1065" s="1168"/>
      <c r="G1065" s="1168"/>
      <c r="H1065" s="1168"/>
      <c r="I1065" s="1168"/>
      <c r="J1065" s="1168"/>
    </row>
    <row r="1066" spans="5:10" x14ac:dyDescent="0.4">
      <c r="E1066" s="1168"/>
      <c r="F1066" s="1168"/>
      <c r="G1066" s="1168"/>
      <c r="H1066" s="1168"/>
      <c r="I1066" s="1168"/>
      <c r="J1066" s="1168"/>
    </row>
    <row r="1067" spans="5:10" x14ac:dyDescent="0.4">
      <c r="E1067" s="1168"/>
      <c r="F1067" s="1168"/>
      <c r="G1067" s="1168"/>
      <c r="H1067" s="1168"/>
      <c r="I1067" s="1168"/>
      <c r="J1067" s="1168"/>
    </row>
    <row r="1068" spans="5:10" x14ac:dyDescent="0.4">
      <c r="E1068" s="1168"/>
      <c r="F1068" s="1168"/>
      <c r="G1068" s="1168"/>
      <c r="H1068" s="1168"/>
      <c r="I1068" s="1168"/>
      <c r="J1068" s="1168"/>
    </row>
    <row r="1069" spans="5:10" x14ac:dyDescent="0.4">
      <c r="E1069" s="1168"/>
      <c r="F1069" s="1168"/>
      <c r="G1069" s="1168"/>
      <c r="H1069" s="1168"/>
      <c r="I1069" s="1168"/>
      <c r="J1069" s="1168"/>
    </row>
    <row r="1070" spans="5:10" x14ac:dyDescent="0.4">
      <c r="E1070" s="1168"/>
      <c r="F1070" s="1168"/>
      <c r="G1070" s="1168"/>
      <c r="H1070" s="1168"/>
      <c r="I1070" s="1168"/>
      <c r="J1070" s="1168"/>
    </row>
    <row r="1071" spans="5:10" x14ac:dyDescent="0.4">
      <c r="E1071" s="1168"/>
      <c r="F1071" s="1168"/>
      <c r="G1071" s="1168"/>
      <c r="H1071" s="1168"/>
      <c r="I1071" s="1168"/>
      <c r="J1071" s="1168"/>
    </row>
    <row r="1072" spans="5:10" x14ac:dyDescent="0.4">
      <c r="E1072" s="1168"/>
      <c r="F1072" s="1168"/>
      <c r="G1072" s="1168"/>
      <c r="H1072" s="1168"/>
      <c r="I1072" s="1168"/>
      <c r="J1072" s="1168"/>
    </row>
    <row r="1073" spans="5:10" x14ac:dyDescent="0.4">
      <c r="E1073" s="1168"/>
      <c r="F1073" s="1168"/>
      <c r="G1073" s="1168"/>
      <c r="H1073" s="1168"/>
      <c r="I1073" s="1168"/>
      <c r="J1073" s="1168"/>
    </row>
    <row r="1074" spans="5:10" x14ac:dyDescent="0.4">
      <c r="E1074" s="1168"/>
      <c r="F1074" s="1168"/>
      <c r="G1074" s="1168"/>
      <c r="H1074" s="1168"/>
      <c r="I1074" s="1168"/>
      <c r="J1074" s="1168"/>
    </row>
    <row r="1075" spans="5:10" x14ac:dyDescent="0.4">
      <c r="E1075" s="1168"/>
      <c r="F1075" s="1168"/>
      <c r="G1075" s="1168"/>
      <c r="H1075" s="1168"/>
      <c r="I1075" s="1168"/>
      <c r="J1075" s="1168"/>
    </row>
    <row r="1076" spans="5:10" x14ac:dyDescent="0.4">
      <c r="E1076" s="1168"/>
      <c r="F1076" s="1168"/>
      <c r="G1076" s="1168"/>
      <c r="H1076" s="1168"/>
      <c r="I1076" s="1168"/>
      <c r="J1076" s="1168"/>
    </row>
    <row r="1077" spans="5:10" x14ac:dyDescent="0.4">
      <c r="E1077" s="1168"/>
      <c r="F1077" s="1168"/>
      <c r="G1077" s="1168"/>
      <c r="H1077" s="1168"/>
      <c r="I1077" s="1168"/>
      <c r="J1077" s="1168"/>
    </row>
    <row r="1078" spans="5:10" x14ac:dyDescent="0.4">
      <c r="E1078" s="1168"/>
      <c r="F1078" s="1168"/>
      <c r="G1078" s="1168"/>
      <c r="H1078" s="1168"/>
      <c r="I1078" s="1168"/>
      <c r="J1078" s="1168"/>
    </row>
    <row r="1079" spans="5:10" x14ac:dyDescent="0.4">
      <c r="E1079" s="1168"/>
      <c r="F1079" s="1168"/>
      <c r="G1079" s="1168"/>
      <c r="H1079" s="1168"/>
      <c r="I1079" s="1168"/>
      <c r="J1079" s="1168"/>
    </row>
    <row r="1080" spans="5:10" x14ac:dyDescent="0.4">
      <c r="E1080" s="1168"/>
      <c r="F1080" s="1168"/>
      <c r="G1080" s="1168"/>
      <c r="H1080" s="1168"/>
      <c r="I1080" s="1168"/>
      <c r="J1080" s="1168"/>
    </row>
    <row r="1081" spans="5:10" x14ac:dyDescent="0.4">
      <c r="E1081" s="1168"/>
      <c r="F1081" s="1168"/>
      <c r="G1081" s="1168"/>
      <c r="H1081" s="1168"/>
      <c r="I1081" s="1168"/>
      <c r="J1081" s="1168"/>
    </row>
    <row r="1082" spans="5:10" x14ac:dyDescent="0.4">
      <c r="E1082" s="1168"/>
      <c r="F1082" s="1168"/>
      <c r="G1082" s="1168"/>
      <c r="H1082" s="1168"/>
      <c r="I1082" s="1168"/>
      <c r="J1082" s="1168"/>
    </row>
    <row r="1083" spans="5:10" x14ac:dyDescent="0.4">
      <c r="E1083" s="1168"/>
      <c r="F1083" s="1168"/>
      <c r="G1083" s="1168"/>
      <c r="H1083" s="1168"/>
      <c r="I1083" s="1168"/>
      <c r="J1083" s="1168"/>
    </row>
    <row r="1084" spans="5:10" x14ac:dyDescent="0.4">
      <c r="E1084" s="1168"/>
      <c r="F1084" s="1168"/>
      <c r="G1084" s="1168"/>
      <c r="H1084" s="1168"/>
      <c r="I1084" s="1168"/>
      <c r="J1084" s="1168"/>
    </row>
    <row r="1085" spans="5:10" x14ac:dyDescent="0.4">
      <c r="E1085" s="1168"/>
      <c r="F1085" s="1168"/>
      <c r="G1085" s="1168"/>
      <c r="H1085" s="1168"/>
      <c r="I1085" s="1168"/>
      <c r="J1085" s="1168"/>
    </row>
    <row r="1086" spans="5:10" x14ac:dyDescent="0.4">
      <c r="E1086" s="1168"/>
      <c r="F1086" s="1168"/>
      <c r="G1086" s="1168"/>
      <c r="H1086" s="1168"/>
      <c r="I1086" s="1168"/>
      <c r="J1086" s="1168"/>
    </row>
    <row r="1087" spans="5:10" x14ac:dyDescent="0.4">
      <c r="E1087" s="1168"/>
      <c r="F1087" s="1168"/>
      <c r="G1087" s="1168"/>
      <c r="H1087" s="1168"/>
      <c r="I1087" s="1168"/>
      <c r="J1087" s="1168"/>
    </row>
    <row r="1088" spans="5:10" x14ac:dyDescent="0.4">
      <c r="E1088" s="1168"/>
      <c r="F1088" s="1168"/>
      <c r="G1088" s="1168"/>
      <c r="H1088" s="1168"/>
      <c r="I1088" s="1168"/>
      <c r="J1088" s="1168"/>
    </row>
    <row r="1089" spans="5:10" x14ac:dyDescent="0.4">
      <c r="E1089" s="1168"/>
      <c r="F1089" s="1168"/>
      <c r="G1089" s="1168"/>
      <c r="H1089" s="1168"/>
      <c r="I1089" s="1168"/>
      <c r="J1089" s="1168"/>
    </row>
    <row r="1090" spans="5:10" x14ac:dyDescent="0.4">
      <c r="E1090" s="1168"/>
      <c r="F1090" s="1168"/>
      <c r="G1090" s="1168"/>
      <c r="H1090" s="1168"/>
      <c r="I1090" s="1168"/>
      <c r="J1090" s="1168"/>
    </row>
    <row r="1091" spans="5:10" x14ac:dyDescent="0.4">
      <c r="E1091" s="1168"/>
      <c r="F1091" s="1168"/>
      <c r="G1091" s="1168"/>
      <c r="H1091" s="1168"/>
      <c r="I1091" s="1168"/>
      <c r="J1091" s="1168"/>
    </row>
    <row r="1092" spans="5:10" x14ac:dyDescent="0.4">
      <c r="E1092" s="1168"/>
      <c r="F1092" s="1168"/>
      <c r="G1092" s="1168"/>
      <c r="H1092" s="1168"/>
      <c r="I1092" s="1168"/>
      <c r="J1092" s="1168"/>
    </row>
    <row r="1093" spans="5:10" x14ac:dyDescent="0.4">
      <c r="E1093" s="1168"/>
      <c r="F1093" s="1168"/>
      <c r="G1093" s="1168"/>
      <c r="H1093" s="1168"/>
      <c r="I1093" s="1168"/>
      <c r="J1093" s="1168"/>
    </row>
    <row r="1094" spans="5:10" x14ac:dyDescent="0.4">
      <c r="E1094" s="1168"/>
      <c r="F1094" s="1168"/>
      <c r="G1094" s="1168"/>
      <c r="H1094" s="1168"/>
      <c r="I1094" s="1168"/>
      <c r="J1094" s="1168"/>
    </row>
    <row r="1095" spans="5:10" x14ac:dyDescent="0.4">
      <c r="E1095" s="1168"/>
      <c r="F1095" s="1168"/>
      <c r="G1095" s="1168"/>
      <c r="H1095" s="1168"/>
      <c r="I1095" s="1168"/>
      <c r="J1095" s="1168"/>
    </row>
    <row r="1096" spans="5:10" x14ac:dyDescent="0.4">
      <c r="E1096" s="1168"/>
      <c r="F1096" s="1168"/>
      <c r="G1096" s="1168"/>
      <c r="H1096" s="1168"/>
      <c r="I1096" s="1168"/>
      <c r="J1096" s="1168"/>
    </row>
    <row r="1097" spans="5:10" x14ac:dyDescent="0.4">
      <c r="E1097" s="1168"/>
      <c r="F1097" s="1168"/>
      <c r="G1097" s="1168"/>
      <c r="H1097" s="1168"/>
      <c r="I1097" s="1168"/>
      <c r="J1097" s="1168"/>
    </row>
    <row r="1098" spans="5:10" x14ac:dyDescent="0.4">
      <c r="E1098" s="1168"/>
      <c r="F1098" s="1168"/>
      <c r="G1098" s="1168"/>
      <c r="H1098" s="1168"/>
      <c r="I1098" s="1168"/>
      <c r="J1098" s="1168"/>
    </row>
    <row r="1099" spans="5:10" x14ac:dyDescent="0.4">
      <c r="E1099" s="1168"/>
      <c r="F1099" s="1168"/>
      <c r="G1099" s="1168"/>
      <c r="H1099" s="1168"/>
      <c r="I1099" s="1168"/>
      <c r="J1099" s="1168"/>
    </row>
    <row r="1100" spans="5:10" x14ac:dyDescent="0.4">
      <c r="E1100" s="1168"/>
      <c r="F1100" s="1168"/>
      <c r="G1100" s="1168"/>
      <c r="H1100" s="1168"/>
      <c r="I1100" s="1168"/>
      <c r="J1100" s="1168"/>
    </row>
    <row r="1101" spans="5:10" x14ac:dyDescent="0.4">
      <c r="E1101" s="1168"/>
      <c r="F1101" s="1168"/>
      <c r="G1101" s="1168"/>
      <c r="H1101" s="1168"/>
      <c r="I1101" s="1168"/>
      <c r="J1101" s="1168"/>
    </row>
    <row r="1102" spans="5:10" x14ac:dyDescent="0.4">
      <c r="E1102" s="1168"/>
      <c r="F1102" s="1168"/>
      <c r="G1102" s="1168"/>
      <c r="H1102" s="1168"/>
      <c r="I1102" s="1168"/>
      <c r="J1102" s="1168"/>
    </row>
    <row r="1103" spans="5:10" x14ac:dyDescent="0.4">
      <c r="E1103" s="1168"/>
      <c r="F1103" s="1168"/>
      <c r="G1103" s="1168"/>
      <c r="H1103" s="1168"/>
      <c r="I1103" s="1168"/>
      <c r="J1103" s="1168"/>
    </row>
    <row r="1104" spans="5:10" x14ac:dyDescent="0.4">
      <c r="E1104" s="1168"/>
      <c r="F1104" s="1168"/>
      <c r="G1104" s="1168"/>
      <c r="H1104" s="1168"/>
      <c r="I1104" s="1168"/>
      <c r="J1104" s="1168"/>
    </row>
    <row r="1105" spans="5:10" x14ac:dyDescent="0.4">
      <c r="E1105" s="1168"/>
      <c r="F1105" s="1168"/>
      <c r="G1105" s="1168"/>
      <c r="H1105" s="1168"/>
      <c r="I1105" s="1168"/>
      <c r="J1105" s="1168"/>
    </row>
    <row r="1106" spans="5:10" x14ac:dyDescent="0.4">
      <c r="E1106" s="1168"/>
      <c r="F1106" s="1168"/>
      <c r="G1106" s="1168"/>
      <c r="H1106" s="1168"/>
      <c r="I1106" s="1168"/>
      <c r="J1106" s="1168"/>
    </row>
    <row r="1107" spans="5:10" x14ac:dyDescent="0.4">
      <c r="E1107" s="1168"/>
      <c r="F1107" s="1168"/>
      <c r="G1107" s="1168"/>
      <c r="H1107" s="1168"/>
      <c r="I1107" s="1168"/>
      <c r="J1107" s="1168"/>
    </row>
    <row r="1108" spans="5:10" x14ac:dyDescent="0.4">
      <c r="E1108" s="1168"/>
      <c r="F1108" s="1168"/>
      <c r="G1108" s="1168"/>
      <c r="H1108" s="1168"/>
      <c r="I1108" s="1168"/>
      <c r="J1108" s="1168"/>
    </row>
    <row r="1109" spans="5:10" x14ac:dyDescent="0.4">
      <c r="E1109" s="1168"/>
      <c r="F1109" s="1168"/>
      <c r="G1109" s="1168"/>
      <c r="H1109" s="1168"/>
      <c r="I1109" s="1168"/>
      <c r="J1109" s="1168"/>
    </row>
    <row r="1110" spans="5:10" x14ac:dyDescent="0.4">
      <c r="E1110" s="1168"/>
      <c r="F1110" s="1168"/>
      <c r="G1110" s="1168"/>
      <c r="H1110" s="1168"/>
      <c r="I1110" s="1168"/>
      <c r="J1110" s="1168"/>
    </row>
    <row r="1111" spans="5:10" x14ac:dyDescent="0.4">
      <c r="E1111" s="1168"/>
      <c r="F1111" s="1168"/>
      <c r="G1111" s="1168"/>
      <c r="H1111" s="1168"/>
      <c r="I1111" s="1168"/>
      <c r="J1111" s="1168"/>
    </row>
    <row r="1112" spans="5:10" x14ac:dyDescent="0.4">
      <c r="E1112" s="1168"/>
      <c r="F1112" s="1168"/>
      <c r="G1112" s="1168"/>
      <c r="H1112" s="1168"/>
      <c r="I1112" s="1168"/>
      <c r="J1112" s="1168"/>
    </row>
    <row r="1113" spans="5:10" x14ac:dyDescent="0.4">
      <c r="E1113" s="1168"/>
      <c r="F1113" s="1168"/>
      <c r="G1113" s="1168"/>
      <c r="H1113" s="1168"/>
      <c r="I1113" s="1168"/>
      <c r="J1113" s="1168"/>
    </row>
    <row r="1114" spans="5:10" x14ac:dyDescent="0.4">
      <c r="E1114" s="1168"/>
      <c r="F1114" s="1168"/>
      <c r="G1114" s="1168"/>
      <c r="H1114" s="1168"/>
      <c r="I1114" s="1168"/>
      <c r="J1114" s="1168"/>
    </row>
    <row r="1115" spans="5:10" x14ac:dyDescent="0.4">
      <c r="E1115" s="1168"/>
      <c r="F1115" s="1168"/>
      <c r="G1115" s="1168"/>
      <c r="H1115" s="1168"/>
      <c r="I1115" s="1168"/>
      <c r="J1115" s="1168"/>
    </row>
    <row r="1116" spans="5:10" x14ac:dyDescent="0.4">
      <c r="E1116" s="1168"/>
      <c r="F1116" s="1168"/>
      <c r="G1116" s="1168"/>
      <c r="H1116" s="1168"/>
      <c r="I1116" s="1168"/>
      <c r="J1116" s="1168"/>
    </row>
    <row r="1117" spans="5:10" x14ac:dyDescent="0.4">
      <c r="E1117" s="1168"/>
      <c r="F1117" s="1168"/>
      <c r="G1117" s="1168"/>
      <c r="H1117" s="1168"/>
      <c r="I1117" s="1168"/>
      <c r="J1117" s="1168"/>
    </row>
    <row r="1118" spans="5:10" x14ac:dyDescent="0.4">
      <c r="E1118" s="1168"/>
      <c r="F1118" s="1168"/>
      <c r="G1118" s="1168"/>
      <c r="H1118" s="1168"/>
      <c r="I1118" s="1168"/>
      <c r="J1118" s="1168"/>
    </row>
    <row r="1119" spans="5:10" x14ac:dyDescent="0.4">
      <c r="E1119" s="1168"/>
      <c r="F1119" s="1168"/>
      <c r="G1119" s="1168"/>
      <c r="H1119" s="1168"/>
      <c r="I1119" s="1168"/>
      <c r="J1119" s="1168"/>
    </row>
    <row r="1120" spans="5:10" x14ac:dyDescent="0.4">
      <c r="E1120" s="1168"/>
      <c r="F1120" s="1168"/>
      <c r="G1120" s="1168"/>
      <c r="H1120" s="1168"/>
      <c r="I1120" s="1168"/>
      <c r="J1120" s="1168"/>
    </row>
    <row r="1121" spans="5:10" x14ac:dyDescent="0.4">
      <c r="E1121" s="1168"/>
      <c r="F1121" s="1168"/>
      <c r="G1121" s="1168"/>
      <c r="H1121" s="1168"/>
      <c r="I1121" s="1168"/>
      <c r="J1121" s="1168"/>
    </row>
    <row r="1122" spans="5:10" x14ac:dyDescent="0.4">
      <c r="E1122" s="1168"/>
      <c r="F1122" s="1168"/>
      <c r="G1122" s="1168"/>
      <c r="H1122" s="1168"/>
      <c r="I1122" s="1168"/>
      <c r="J1122" s="1168"/>
    </row>
    <row r="1123" spans="5:10" x14ac:dyDescent="0.4">
      <c r="E1123" s="1168"/>
      <c r="F1123" s="1168"/>
      <c r="G1123" s="1168"/>
      <c r="H1123" s="1168"/>
      <c r="I1123" s="1168"/>
      <c r="J1123" s="1168"/>
    </row>
    <row r="1124" spans="5:10" x14ac:dyDescent="0.4">
      <c r="E1124" s="1168"/>
      <c r="F1124" s="1168"/>
      <c r="G1124" s="1168"/>
      <c r="H1124" s="1168"/>
      <c r="I1124" s="1168"/>
      <c r="J1124" s="1168"/>
    </row>
    <row r="1125" spans="5:10" x14ac:dyDescent="0.4">
      <c r="E1125" s="1168"/>
      <c r="F1125" s="1168"/>
      <c r="G1125" s="1168"/>
      <c r="H1125" s="1168"/>
      <c r="I1125" s="1168"/>
      <c r="J1125" s="1168"/>
    </row>
    <row r="1126" spans="5:10" x14ac:dyDescent="0.4">
      <c r="E1126" s="1168"/>
      <c r="F1126" s="1168"/>
      <c r="G1126" s="1168"/>
      <c r="H1126" s="1168"/>
      <c r="I1126" s="1168"/>
      <c r="J1126" s="1168"/>
    </row>
    <row r="1127" spans="5:10" x14ac:dyDescent="0.4">
      <c r="E1127" s="1168"/>
      <c r="F1127" s="1168"/>
      <c r="G1127" s="1168"/>
      <c r="H1127" s="1168"/>
      <c r="I1127" s="1168"/>
      <c r="J1127" s="1168"/>
    </row>
    <row r="1128" spans="5:10" x14ac:dyDescent="0.4">
      <c r="E1128" s="1168"/>
      <c r="F1128" s="1168"/>
      <c r="G1128" s="1168"/>
      <c r="H1128" s="1168"/>
      <c r="I1128" s="1168"/>
      <c r="J1128" s="1168"/>
    </row>
    <row r="1129" spans="5:10" x14ac:dyDescent="0.4">
      <c r="E1129" s="1168"/>
      <c r="F1129" s="1168"/>
      <c r="G1129" s="1168"/>
      <c r="H1129" s="1168"/>
      <c r="I1129" s="1168"/>
      <c r="J1129" s="1168"/>
    </row>
    <row r="1130" spans="5:10" x14ac:dyDescent="0.4">
      <c r="E1130" s="1168"/>
      <c r="F1130" s="1168"/>
      <c r="G1130" s="1168"/>
      <c r="H1130" s="1168"/>
      <c r="I1130" s="1168"/>
      <c r="J1130" s="1168"/>
    </row>
    <row r="1131" spans="5:10" x14ac:dyDescent="0.4">
      <c r="E1131" s="1168"/>
      <c r="F1131" s="1168"/>
      <c r="G1131" s="1168"/>
      <c r="H1131" s="1168"/>
      <c r="I1131" s="1168"/>
      <c r="J1131" s="1168"/>
    </row>
    <row r="1132" spans="5:10" x14ac:dyDescent="0.4">
      <c r="E1132" s="1168"/>
      <c r="F1132" s="1168"/>
      <c r="G1132" s="1168"/>
      <c r="H1132" s="1168"/>
      <c r="I1132" s="1168"/>
      <c r="J1132" s="1168"/>
    </row>
    <row r="1133" spans="5:10" x14ac:dyDescent="0.4">
      <c r="E1133" s="1168"/>
      <c r="F1133" s="1168"/>
      <c r="G1133" s="1168"/>
      <c r="H1133" s="1168"/>
      <c r="I1133" s="1168"/>
      <c r="J1133" s="1168"/>
    </row>
    <row r="1134" spans="5:10" x14ac:dyDescent="0.4">
      <c r="E1134" s="1168"/>
      <c r="F1134" s="1168"/>
      <c r="G1134" s="1168"/>
      <c r="H1134" s="1168"/>
      <c r="I1134" s="1168"/>
      <c r="J1134" s="1168"/>
    </row>
    <row r="1135" spans="5:10" x14ac:dyDescent="0.4">
      <c r="E1135" s="1168"/>
      <c r="F1135" s="1168"/>
      <c r="G1135" s="1168"/>
      <c r="H1135" s="1168"/>
      <c r="I1135" s="1168"/>
      <c r="J1135" s="1168"/>
    </row>
    <row r="1136" spans="5:10" x14ac:dyDescent="0.4">
      <c r="E1136" s="1168"/>
      <c r="F1136" s="1168"/>
      <c r="G1136" s="1168"/>
      <c r="H1136" s="1168"/>
      <c r="I1136" s="1168"/>
      <c r="J1136" s="1168"/>
    </row>
    <row r="1137" spans="5:10" x14ac:dyDescent="0.4">
      <c r="E1137" s="1168"/>
      <c r="F1137" s="1168"/>
      <c r="G1137" s="1168"/>
      <c r="H1137" s="1168"/>
      <c r="I1137" s="1168"/>
      <c r="J1137" s="1168"/>
    </row>
    <row r="1138" spans="5:10" x14ac:dyDescent="0.4">
      <c r="E1138" s="1168"/>
      <c r="F1138" s="1168"/>
      <c r="G1138" s="1168"/>
      <c r="H1138" s="1168"/>
      <c r="I1138" s="1168"/>
      <c r="J1138" s="1168"/>
    </row>
    <row r="1139" spans="5:10" x14ac:dyDescent="0.4">
      <c r="E1139" s="1168"/>
      <c r="F1139" s="1168"/>
      <c r="G1139" s="1168"/>
      <c r="H1139" s="1168"/>
      <c r="I1139" s="1168"/>
      <c r="J1139" s="1168"/>
    </row>
    <row r="1140" spans="5:10" x14ac:dyDescent="0.4">
      <c r="E1140" s="1168"/>
      <c r="F1140" s="1168"/>
      <c r="G1140" s="1168"/>
      <c r="H1140" s="1168"/>
      <c r="I1140" s="1168"/>
      <c r="J1140" s="1168"/>
    </row>
    <row r="1141" spans="5:10" x14ac:dyDescent="0.4">
      <c r="E1141" s="1168"/>
      <c r="F1141" s="1168"/>
      <c r="G1141" s="1168"/>
      <c r="H1141" s="1168"/>
      <c r="I1141" s="1168"/>
      <c r="J1141" s="1168"/>
    </row>
    <row r="1142" spans="5:10" x14ac:dyDescent="0.4">
      <c r="E1142" s="1168"/>
      <c r="F1142" s="1168"/>
      <c r="G1142" s="1168"/>
      <c r="H1142" s="1168"/>
      <c r="I1142" s="1168"/>
      <c r="J1142" s="1168"/>
    </row>
    <row r="1143" spans="5:10" x14ac:dyDescent="0.4">
      <c r="E1143" s="1168"/>
      <c r="F1143" s="1168"/>
      <c r="G1143" s="1168"/>
      <c r="H1143" s="1168"/>
      <c r="I1143" s="1168"/>
      <c r="J1143" s="1168"/>
    </row>
    <row r="1144" spans="5:10" x14ac:dyDescent="0.4">
      <c r="E1144" s="1168"/>
      <c r="F1144" s="1168"/>
      <c r="G1144" s="1168"/>
      <c r="H1144" s="1168"/>
      <c r="I1144" s="1168"/>
      <c r="J1144" s="1168"/>
    </row>
    <row r="1145" spans="5:10" x14ac:dyDescent="0.4">
      <c r="E1145" s="1168"/>
      <c r="F1145" s="1168"/>
      <c r="G1145" s="1168"/>
      <c r="H1145" s="1168"/>
      <c r="I1145" s="1168"/>
      <c r="J1145" s="1168"/>
    </row>
    <row r="1146" spans="5:10" x14ac:dyDescent="0.4">
      <c r="E1146" s="1168"/>
      <c r="F1146" s="1168"/>
      <c r="G1146" s="1168"/>
      <c r="H1146" s="1168"/>
      <c r="I1146" s="1168"/>
      <c r="J1146" s="1168"/>
    </row>
    <row r="1147" spans="5:10" x14ac:dyDescent="0.4">
      <c r="E1147" s="1168"/>
      <c r="F1147" s="1168"/>
      <c r="G1147" s="1168"/>
      <c r="H1147" s="1168"/>
      <c r="I1147" s="1168"/>
      <c r="J1147" s="1168"/>
    </row>
    <row r="1148" spans="5:10" x14ac:dyDescent="0.4">
      <c r="E1148" s="1168"/>
      <c r="F1148" s="1168"/>
      <c r="G1148" s="1168"/>
      <c r="H1148" s="1168"/>
      <c r="I1148" s="1168"/>
      <c r="J1148" s="1168"/>
    </row>
    <row r="1149" spans="5:10" x14ac:dyDescent="0.4">
      <c r="E1149" s="1168"/>
      <c r="F1149" s="1168"/>
      <c r="G1149" s="1168"/>
      <c r="H1149" s="1168"/>
      <c r="I1149" s="1168"/>
      <c r="J1149" s="1168"/>
    </row>
    <row r="1150" spans="5:10" x14ac:dyDescent="0.4">
      <c r="E1150" s="1168"/>
      <c r="F1150" s="1168"/>
      <c r="G1150" s="1168"/>
      <c r="H1150" s="1168"/>
      <c r="I1150" s="1168"/>
      <c r="J1150" s="1168"/>
    </row>
    <row r="1151" spans="5:10" x14ac:dyDescent="0.4">
      <c r="E1151" s="1168"/>
      <c r="F1151" s="1168"/>
      <c r="G1151" s="1168"/>
      <c r="H1151" s="1168"/>
      <c r="I1151" s="1168"/>
      <c r="J1151" s="1168"/>
    </row>
    <row r="1152" spans="5:10" x14ac:dyDescent="0.4">
      <c r="E1152" s="1168"/>
      <c r="F1152" s="1168"/>
      <c r="G1152" s="1168"/>
      <c r="H1152" s="1168"/>
      <c r="I1152" s="1168"/>
      <c r="J1152" s="1168"/>
    </row>
    <row r="1153" spans="5:10" x14ac:dyDescent="0.4">
      <c r="E1153" s="1168"/>
      <c r="F1153" s="1168"/>
      <c r="G1153" s="1168"/>
      <c r="H1153" s="1168"/>
      <c r="I1153" s="1168"/>
      <c r="J1153" s="1168"/>
    </row>
    <row r="1154" spans="5:10" x14ac:dyDescent="0.4">
      <c r="E1154" s="1168"/>
      <c r="F1154" s="1168"/>
      <c r="G1154" s="1168"/>
      <c r="H1154" s="1168"/>
      <c r="I1154" s="1168"/>
      <c r="J1154" s="1168"/>
    </row>
    <row r="1155" spans="5:10" x14ac:dyDescent="0.4">
      <c r="E1155" s="1168"/>
      <c r="F1155" s="1168"/>
      <c r="G1155" s="1168"/>
      <c r="H1155" s="1168"/>
      <c r="I1155" s="1168"/>
      <c r="J1155" s="1168"/>
    </row>
    <row r="1156" spans="5:10" x14ac:dyDescent="0.4">
      <c r="E1156" s="1168"/>
      <c r="F1156" s="1168"/>
      <c r="G1156" s="1168"/>
      <c r="H1156" s="1168"/>
      <c r="I1156" s="1168"/>
      <c r="J1156" s="1168"/>
    </row>
    <row r="1157" spans="5:10" x14ac:dyDescent="0.4">
      <c r="E1157" s="1168"/>
      <c r="F1157" s="1168"/>
      <c r="G1157" s="1168"/>
      <c r="H1157" s="1168"/>
      <c r="I1157" s="1168"/>
      <c r="J1157" s="1168"/>
    </row>
    <row r="1158" spans="5:10" x14ac:dyDescent="0.4">
      <c r="E1158" s="1168"/>
      <c r="F1158" s="1168"/>
      <c r="G1158" s="1168"/>
      <c r="H1158" s="1168"/>
      <c r="I1158" s="1168"/>
      <c r="J1158" s="1168"/>
    </row>
    <row r="1159" spans="5:10" x14ac:dyDescent="0.4">
      <c r="E1159" s="1168"/>
      <c r="F1159" s="1168"/>
      <c r="G1159" s="1168"/>
      <c r="H1159" s="1168"/>
      <c r="I1159" s="1168"/>
      <c r="J1159" s="1168"/>
    </row>
    <row r="1160" spans="5:10" x14ac:dyDescent="0.4">
      <c r="E1160" s="1168"/>
      <c r="F1160" s="1168"/>
      <c r="G1160" s="1168"/>
      <c r="H1160" s="1168"/>
      <c r="I1160" s="1168"/>
      <c r="J1160" s="1168"/>
    </row>
    <row r="1161" spans="5:10" x14ac:dyDescent="0.4">
      <c r="E1161" s="1168"/>
      <c r="F1161" s="1168"/>
      <c r="G1161" s="1168"/>
      <c r="H1161" s="1168"/>
      <c r="I1161" s="1168"/>
      <c r="J1161" s="1168"/>
    </row>
    <row r="1162" spans="5:10" x14ac:dyDescent="0.4">
      <c r="E1162" s="1168"/>
      <c r="F1162" s="1168"/>
      <c r="G1162" s="1168"/>
      <c r="H1162" s="1168"/>
      <c r="I1162" s="1168"/>
      <c r="J1162" s="1168"/>
    </row>
    <row r="1163" spans="5:10" x14ac:dyDescent="0.4">
      <c r="E1163" s="1168"/>
      <c r="F1163" s="1168"/>
      <c r="G1163" s="1168"/>
      <c r="H1163" s="1168"/>
      <c r="I1163" s="1168"/>
      <c r="J1163" s="1168"/>
    </row>
    <row r="1164" spans="5:10" x14ac:dyDescent="0.4">
      <c r="E1164" s="1168"/>
      <c r="F1164" s="1168"/>
      <c r="G1164" s="1168"/>
      <c r="H1164" s="1168"/>
      <c r="I1164" s="1168"/>
      <c r="J1164" s="1168"/>
    </row>
    <row r="1165" spans="5:10" x14ac:dyDescent="0.4">
      <c r="E1165" s="1168"/>
      <c r="F1165" s="1168"/>
      <c r="G1165" s="1168"/>
      <c r="H1165" s="1168"/>
      <c r="I1165" s="1168"/>
      <c r="J1165" s="1168"/>
    </row>
    <row r="1166" spans="5:10" x14ac:dyDescent="0.4">
      <c r="E1166" s="1168"/>
      <c r="F1166" s="1168"/>
      <c r="G1166" s="1168"/>
      <c r="H1166" s="1168"/>
      <c r="I1166" s="1168"/>
      <c r="J1166" s="1168"/>
    </row>
    <row r="1167" spans="5:10" x14ac:dyDescent="0.4">
      <c r="E1167" s="1168"/>
      <c r="F1167" s="1168"/>
      <c r="G1167" s="1168"/>
      <c r="H1167" s="1168"/>
      <c r="I1167" s="1168"/>
      <c r="J1167" s="1168"/>
    </row>
    <row r="1168" spans="5:10" x14ac:dyDescent="0.4">
      <c r="E1168" s="1168"/>
      <c r="F1168" s="1168"/>
      <c r="G1168" s="1168"/>
      <c r="H1168" s="1168"/>
      <c r="I1168" s="1168"/>
      <c r="J1168" s="1168"/>
    </row>
    <row r="1169" spans="5:10" x14ac:dyDescent="0.4">
      <c r="E1169" s="1168"/>
      <c r="F1169" s="1168"/>
      <c r="G1169" s="1168"/>
      <c r="H1169" s="1168"/>
      <c r="I1169" s="1168"/>
      <c r="J1169" s="1168"/>
    </row>
    <row r="1170" spans="5:10" x14ac:dyDescent="0.4">
      <c r="E1170" s="1168"/>
      <c r="F1170" s="1168"/>
      <c r="G1170" s="1168"/>
      <c r="H1170" s="1168"/>
      <c r="I1170" s="1168"/>
      <c r="J1170" s="1168"/>
    </row>
    <row r="1171" spans="5:10" x14ac:dyDescent="0.4">
      <c r="E1171" s="1168"/>
      <c r="F1171" s="1168"/>
      <c r="G1171" s="1168"/>
      <c r="H1171" s="1168"/>
      <c r="I1171" s="1168"/>
      <c r="J1171" s="1168"/>
    </row>
    <row r="1172" spans="5:10" x14ac:dyDescent="0.4">
      <c r="E1172" s="1168"/>
      <c r="F1172" s="1168"/>
      <c r="G1172" s="1168"/>
      <c r="H1172" s="1168"/>
      <c r="I1172" s="1168"/>
      <c r="J1172" s="1168"/>
    </row>
    <row r="1173" spans="5:10" x14ac:dyDescent="0.4">
      <c r="E1173" s="1168"/>
      <c r="F1173" s="1168"/>
      <c r="G1173" s="1168"/>
      <c r="H1173" s="1168"/>
      <c r="I1173" s="1168"/>
      <c r="J1173" s="1168"/>
    </row>
    <row r="1174" spans="5:10" x14ac:dyDescent="0.4">
      <c r="E1174" s="1168"/>
      <c r="F1174" s="1168"/>
      <c r="G1174" s="1168"/>
      <c r="H1174" s="1168"/>
      <c r="I1174" s="1168"/>
      <c r="J1174" s="1168"/>
    </row>
    <row r="1175" spans="5:10" x14ac:dyDescent="0.4">
      <c r="E1175" s="1168"/>
      <c r="F1175" s="1168"/>
      <c r="G1175" s="1168"/>
      <c r="H1175" s="1168"/>
      <c r="I1175" s="1168"/>
      <c r="J1175" s="1168"/>
    </row>
    <row r="1176" spans="5:10" x14ac:dyDescent="0.4">
      <c r="E1176" s="1168"/>
      <c r="F1176" s="1168"/>
      <c r="G1176" s="1168"/>
      <c r="H1176" s="1168"/>
      <c r="I1176" s="1168"/>
      <c r="J1176" s="1168"/>
    </row>
    <row r="1177" spans="5:10" x14ac:dyDescent="0.4">
      <c r="E1177" s="1168"/>
      <c r="F1177" s="1168"/>
      <c r="G1177" s="1168"/>
      <c r="H1177" s="1168"/>
      <c r="I1177" s="1168"/>
      <c r="J1177" s="1168"/>
    </row>
    <row r="1178" spans="5:10" x14ac:dyDescent="0.4">
      <c r="E1178" s="1168"/>
      <c r="F1178" s="1168"/>
      <c r="G1178" s="1168"/>
      <c r="H1178" s="1168"/>
      <c r="I1178" s="1168"/>
      <c r="J1178" s="1168"/>
    </row>
    <row r="1179" spans="5:10" x14ac:dyDescent="0.4">
      <c r="E1179" s="1168"/>
      <c r="F1179" s="1168"/>
      <c r="G1179" s="1168"/>
      <c r="H1179" s="1168"/>
      <c r="I1179" s="1168"/>
      <c r="J1179" s="1168"/>
    </row>
    <row r="1180" spans="5:10" x14ac:dyDescent="0.4">
      <c r="E1180" s="1168"/>
      <c r="F1180" s="1168"/>
      <c r="G1180" s="1168"/>
      <c r="H1180" s="1168"/>
      <c r="I1180" s="1168"/>
      <c r="J1180" s="1168"/>
    </row>
    <row r="1181" spans="5:10" x14ac:dyDescent="0.4">
      <c r="E1181" s="1168"/>
      <c r="F1181" s="1168"/>
      <c r="G1181" s="1168"/>
      <c r="H1181" s="1168"/>
      <c r="I1181" s="1168"/>
      <c r="J1181" s="1168"/>
    </row>
    <row r="1182" spans="5:10" x14ac:dyDescent="0.4">
      <c r="E1182" s="1168"/>
      <c r="F1182" s="1168"/>
      <c r="G1182" s="1168"/>
      <c r="H1182" s="1168"/>
      <c r="I1182" s="1168"/>
      <c r="J1182" s="1168"/>
    </row>
    <row r="1183" spans="5:10" x14ac:dyDescent="0.4">
      <c r="E1183" s="1168"/>
      <c r="F1183" s="1168"/>
      <c r="G1183" s="1168"/>
      <c r="H1183" s="1168"/>
      <c r="I1183" s="1168"/>
      <c r="J1183" s="1168"/>
    </row>
    <row r="1184" spans="5:10" x14ac:dyDescent="0.4">
      <c r="E1184" s="1168"/>
      <c r="F1184" s="1168"/>
      <c r="G1184" s="1168"/>
      <c r="H1184" s="1168"/>
      <c r="I1184" s="1168"/>
      <c r="J1184" s="1168"/>
    </row>
    <row r="1185" spans="5:10" x14ac:dyDescent="0.4">
      <c r="E1185" s="1168"/>
      <c r="F1185" s="1168"/>
      <c r="G1185" s="1168"/>
      <c r="H1185" s="1168"/>
      <c r="I1185" s="1168"/>
      <c r="J1185" s="1168"/>
    </row>
    <row r="1186" spans="5:10" x14ac:dyDescent="0.4">
      <c r="E1186" s="1168"/>
      <c r="F1186" s="1168"/>
      <c r="G1186" s="1168"/>
      <c r="H1186" s="1168"/>
      <c r="I1186" s="1168"/>
      <c r="J1186" s="1168"/>
    </row>
    <row r="1187" spans="5:10" x14ac:dyDescent="0.4">
      <c r="E1187" s="1168"/>
      <c r="F1187" s="1168"/>
      <c r="G1187" s="1168"/>
      <c r="H1187" s="1168"/>
      <c r="I1187" s="1168"/>
      <c r="J1187" s="1168"/>
    </row>
    <row r="1188" spans="5:10" x14ac:dyDescent="0.4">
      <c r="E1188" s="1168"/>
      <c r="F1188" s="1168"/>
      <c r="G1188" s="1168"/>
      <c r="H1188" s="1168"/>
      <c r="I1188" s="1168"/>
      <c r="J1188" s="1168"/>
    </row>
    <row r="1189" spans="5:10" x14ac:dyDescent="0.4">
      <c r="E1189" s="1168"/>
      <c r="F1189" s="1168"/>
      <c r="G1189" s="1168"/>
      <c r="H1189" s="1168"/>
      <c r="I1189" s="1168"/>
      <c r="J1189" s="1168"/>
    </row>
    <row r="1190" spans="5:10" x14ac:dyDescent="0.4">
      <c r="E1190" s="1168"/>
      <c r="F1190" s="1168"/>
      <c r="G1190" s="1168"/>
      <c r="H1190" s="1168"/>
      <c r="I1190" s="1168"/>
      <c r="J1190" s="1168"/>
    </row>
    <row r="1191" spans="5:10" x14ac:dyDescent="0.4">
      <c r="E1191" s="1168"/>
      <c r="F1191" s="1168"/>
      <c r="G1191" s="1168"/>
      <c r="H1191" s="1168"/>
      <c r="I1191" s="1168"/>
      <c r="J1191" s="1168"/>
    </row>
    <row r="1192" spans="5:10" x14ac:dyDescent="0.4">
      <c r="E1192" s="1168"/>
      <c r="F1192" s="1168"/>
      <c r="G1192" s="1168"/>
      <c r="H1192" s="1168"/>
      <c r="I1192" s="1168"/>
      <c r="J1192" s="1168"/>
    </row>
    <row r="1193" spans="5:10" x14ac:dyDescent="0.4">
      <c r="E1193" s="1168"/>
      <c r="F1193" s="1168"/>
      <c r="G1193" s="1168"/>
      <c r="H1193" s="1168"/>
      <c r="I1193" s="1168"/>
      <c r="J1193" s="1168"/>
    </row>
    <row r="1194" spans="5:10" x14ac:dyDescent="0.4">
      <c r="E1194" s="1168"/>
      <c r="F1194" s="1168"/>
      <c r="G1194" s="1168"/>
      <c r="H1194" s="1168"/>
      <c r="I1194" s="1168"/>
      <c r="J1194" s="1168"/>
    </row>
    <row r="1195" spans="5:10" x14ac:dyDescent="0.4">
      <c r="E1195" s="1168"/>
      <c r="F1195" s="1168"/>
      <c r="G1195" s="1168"/>
      <c r="H1195" s="1168"/>
      <c r="I1195" s="1168"/>
      <c r="J1195" s="1168"/>
    </row>
    <row r="1196" spans="5:10" x14ac:dyDescent="0.4">
      <c r="E1196" s="1168"/>
      <c r="F1196" s="1168"/>
      <c r="G1196" s="1168"/>
      <c r="H1196" s="1168"/>
      <c r="I1196" s="1168"/>
      <c r="J1196" s="1168"/>
    </row>
    <row r="1197" spans="5:10" x14ac:dyDescent="0.4">
      <c r="E1197" s="1168"/>
      <c r="F1197" s="1168"/>
      <c r="G1197" s="1168"/>
      <c r="H1197" s="1168"/>
      <c r="I1197" s="1168"/>
      <c r="J1197" s="1168"/>
    </row>
    <row r="1198" spans="5:10" x14ac:dyDescent="0.4">
      <c r="E1198" s="1168"/>
      <c r="F1198" s="1168"/>
      <c r="G1198" s="1168"/>
      <c r="H1198" s="1168"/>
      <c r="I1198" s="1168"/>
      <c r="J1198" s="1168"/>
    </row>
    <row r="1199" spans="5:10" x14ac:dyDescent="0.4">
      <c r="E1199" s="1168"/>
      <c r="F1199" s="1168"/>
      <c r="G1199" s="1168"/>
      <c r="H1199" s="1168"/>
      <c r="I1199" s="1168"/>
      <c r="J1199" s="1168"/>
    </row>
    <row r="1200" spans="5:10" x14ac:dyDescent="0.4">
      <c r="E1200" s="1168"/>
      <c r="F1200" s="1168"/>
      <c r="G1200" s="1168"/>
      <c r="H1200" s="1168"/>
      <c r="I1200" s="1168"/>
      <c r="J1200" s="1168"/>
    </row>
    <row r="1201" spans="5:10" x14ac:dyDescent="0.4">
      <c r="E1201" s="1168"/>
      <c r="F1201" s="1168"/>
      <c r="G1201" s="1168"/>
      <c r="H1201" s="1168"/>
      <c r="I1201" s="1168"/>
      <c r="J1201" s="1168"/>
    </row>
    <row r="1202" spans="5:10" x14ac:dyDescent="0.4">
      <c r="E1202" s="1168"/>
      <c r="F1202" s="1168"/>
      <c r="G1202" s="1168"/>
      <c r="H1202" s="1168"/>
      <c r="I1202" s="1168"/>
      <c r="J1202" s="1168"/>
    </row>
    <row r="1203" spans="5:10" x14ac:dyDescent="0.4">
      <c r="E1203" s="1168"/>
      <c r="F1203" s="1168"/>
      <c r="G1203" s="1168"/>
      <c r="H1203" s="1168"/>
      <c r="I1203" s="1168"/>
      <c r="J1203" s="1168"/>
    </row>
    <row r="1204" spans="5:10" x14ac:dyDescent="0.4">
      <c r="E1204" s="1168"/>
      <c r="F1204" s="1168"/>
      <c r="G1204" s="1168"/>
      <c r="H1204" s="1168"/>
      <c r="I1204" s="1168"/>
      <c r="J1204" s="1168"/>
    </row>
    <row r="1205" spans="5:10" x14ac:dyDescent="0.4">
      <c r="E1205" s="1168"/>
      <c r="F1205" s="1168"/>
      <c r="G1205" s="1168"/>
      <c r="H1205" s="1168"/>
      <c r="I1205" s="1168"/>
      <c r="J1205" s="1168"/>
    </row>
    <row r="1206" spans="5:10" x14ac:dyDescent="0.4">
      <c r="E1206" s="1168"/>
      <c r="F1206" s="1168"/>
      <c r="G1206" s="1168"/>
      <c r="H1206" s="1168"/>
      <c r="I1206" s="1168"/>
      <c r="J1206" s="1168"/>
    </row>
    <row r="1207" spans="5:10" x14ac:dyDescent="0.4">
      <c r="E1207" s="1168"/>
      <c r="F1207" s="1168"/>
      <c r="G1207" s="1168"/>
      <c r="H1207" s="1168"/>
      <c r="I1207" s="1168"/>
      <c r="J1207" s="1168"/>
    </row>
    <row r="1208" spans="5:10" x14ac:dyDescent="0.4">
      <c r="E1208" s="1168"/>
      <c r="F1208" s="1168"/>
      <c r="G1208" s="1168"/>
      <c r="H1208" s="1168"/>
      <c r="I1208" s="1168"/>
      <c r="J1208" s="1168"/>
    </row>
    <row r="1209" spans="5:10" x14ac:dyDescent="0.4">
      <c r="E1209" s="1168"/>
      <c r="F1209" s="1168"/>
      <c r="G1209" s="1168"/>
      <c r="H1209" s="1168"/>
      <c r="I1209" s="1168"/>
      <c r="J1209" s="1168"/>
    </row>
    <row r="1210" spans="5:10" x14ac:dyDescent="0.4">
      <c r="E1210" s="1168"/>
      <c r="F1210" s="1168"/>
      <c r="G1210" s="1168"/>
      <c r="H1210" s="1168"/>
      <c r="I1210" s="1168"/>
      <c r="J1210" s="1168"/>
    </row>
    <row r="1211" spans="5:10" x14ac:dyDescent="0.4">
      <c r="E1211" s="1168"/>
      <c r="F1211" s="1168"/>
      <c r="G1211" s="1168"/>
      <c r="H1211" s="1168"/>
      <c r="I1211" s="1168"/>
      <c r="J1211" s="1168"/>
    </row>
    <row r="1212" spans="5:10" x14ac:dyDescent="0.4">
      <c r="E1212" s="1168"/>
      <c r="F1212" s="1168"/>
      <c r="G1212" s="1168"/>
      <c r="H1212" s="1168"/>
      <c r="I1212" s="1168"/>
      <c r="J1212" s="1168"/>
    </row>
    <row r="1213" spans="5:10" x14ac:dyDescent="0.4">
      <c r="E1213" s="1168"/>
      <c r="F1213" s="1168"/>
      <c r="G1213" s="1168"/>
      <c r="H1213" s="1168"/>
      <c r="I1213" s="1168"/>
      <c r="J1213" s="1168"/>
    </row>
    <row r="1214" spans="5:10" x14ac:dyDescent="0.4">
      <c r="E1214" s="1168"/>
      <c r="F1214" s="1168"/>
      <c r="G1214" s="1168"/>
      <c r="H1214" s="1168"/>
      <c r="I1214" s="1168"/>
      <c r="J1214" s="1168"/>
    </row>
    <row r="1215" spans="5:10" x14ac:dyDescent="0.4">
      <c r="E1215" s="1168"/>
      <c r="F1215" s="1168"/>
      <c r="G1215" s="1168"/>
      <c r="H1215" s="1168"/>
      <c r="I1215" s="1168"/>
      <c r="J1215" s="1168"/>
    </row>
    <row r="1216" spans="5:10" x14ac:dyDescent="0.4">
      <c r="E1216" s="1168"/>
      <c r="F1216" s="1168"/>
      <c r="G1216" s="1168"/>
      <c r="H1216" s="1168"/>
      <c r="I1216" s="1168"/>
      <c r="J1216" s="1168"/>
    </row>
    <row r="1217" spans="5:10" x14ac:dyDescent="0.4">
      <c r="E1217" s="1168"/>
      <c r="F1217" s="1168"/>
      <c r="G1217" s="1168"/>
      <c r="H1217" s="1168"/>
      <c r="I1217" s="1168"/>
      <c r="J1217" s="1168"/>
    </row>
    <row r="1218" spans="5:10" x14ac:dyDescent="0.4">
      <c r="E1218" s="1168"/>
      <c r="F1218" s="1168"/>
      <c r="G1218" s="1168"/>
      <c r="H1218" s="1168"/>
      <c r="I1218" s="1168"/>
      <c r="J1218" s="1168"/>
    </row>
    <row r="1219" spans="5:10" x14ac:dyDescent="0.4">
      <c r="E1219" s="1168"/>
      <c r="F1219" s="1168"/>
      <c r="G1219" s="1168"/>
      <c r="H1219" s="1168"/>
      <c r="I1219" s="1168"/>
      <c r="J1219" s="1168"/>
    </row>
    <row r="1220" spans="5:10" x14ac:dyDescent="0.4">
      <c r="E1220" s="1168"/>
      <c r="F1220" s="1168"/>
      <c r="G1220" s="1168"/>
      <c r="H1220" s="1168"/>
      <c r="I1220" s="1168"/>
      <c r="J1220" s="1168"/>
    </row>
    <row r="1221" spans="5:10" x14ac:dyDescent="0.4">
      <c r="E1221" s="1168"/>
      <c r="F1221" s="1168"/>
      <c r="G1221" s="1168"/>
      <c r="H1221" s="1168"/>
      <c r="I1221" s="1168"/>
      <c r="J1221" s="1168"/>
    </row>
    <row r="1222" spans="5:10" x14ac:dyDescent="0.4">
      <c r="E1222" s="1168"/>
      <c r="F1222" s="1168"/>
      <c r="G1222" s="1168"/>
      <c r="H1222" s="1168"/>
      <c r="I1222" s="1168"/>
      <c r="J1222" s="1168"/>
    </row>
    <row r="1223" spans="5:10" x14ac:dyDescent="0.4">
      <c r="E1223" s="1168"/>
      <c r="F1223" s="1168"/>
      <c r="G1223" s="1168"/>
      <c r="H1223" s="1168"/>
      <c r="I1223" s="1168"/>
      <c r="J1223" s="1168"/>
    </row>
    <row r="1224" spans="5:10" x14ac:dyDescent="0.4">
      <c r="E1224" s="1168"/>
      <c r="F1224" s="1168"/>
      <c r="G1224" s="1168"/>
      <c r="H1224" s="1168"/>
      <c r="I1224" s="1168"/>
      <c r="J1224" s="1168"/>
    </row>
    <row r="1225" spans="5:10" x14ac:dyDescent="0.4">
      <c r="E1225" s="1168"/>
      <c r="F1225" s="1168"/>
      <c r="G1225" s="1168"/>
      <c r="H1225" s="1168"/>
      <c r="I1225" s="1168"/>
      <c r="J1225" s="1168"/>
    </row>
    <row r="1226" spans="5:10" x14ac:dyDescent="0.4">
      <c r="E1226" s="1168"/>
      <c r="F1226" s="1168"/>
      <c r="G1226" s="1168"/>
      <c r="H1226" s="1168"/>
      <c r="I1226" s="1168"/>
      <c r="J1226" s="1168"/>
    </row>
    <row r="1227" spans="5:10" x14ac:dyDescent="0.4">
      <c r="E1227" s="1168"/>
      <c r="F1227" s="1168"/>
      <c r="G1227" s="1168"/>
      <c r="H1227" s="1168"/>
      <c r="I1227" s="1168"/>
      <c r="J1227" s="1168"/>
    </row>
    <row r="1228" spans="5:10" x14ac:dyDescent="0.4">
      <c r="E1228" s="1168"/>
      <c r="F1228" s="1168"/>
      <c r="G1228" s="1168"/>
      <c r="H1228" s="1168"/>
      <c r="I1228" s="1168"/>
      <c r="J1228" s="1168"/>
    </row>
    <row r="1229" spans="5:10" x14ac:dyDescent="0.4">
      <c r="E1229" s="1168"/>
      <c r="F1229" s="1168"/>
      <c r="G1229" s="1168"/>
      <c r="H1229" s="1168"/>
      <c r="I1229" s="1168"/>
      <c r="J1229" s="1168"/>
    </row>
    <row r="1230" spans="5:10" x14ac:dyDescent="0.4">
      <c r="E1230" s="1168"/>
      <c r="F1230" s="1168"/>
      <c r="G1230" s="1168"/>
      <c r="H1230" s="1168"/>
      <c r="I1230" s="1168"/>
      <c r="J1230" s="1168"/>
    </row>
    <row r="1231" spans="5:10" x14ac:dyDescent="0.4">
      <c r="E1231" s="1168"/>
      <c r="F1231" s="1168"/>
      <c r="G1231" s="1168"/>
      <c r="H1231" s="1168"/>
      <c r="I1231" s="1168"/>
      <c r="J1231" s="1168"/>
    </row>
    <row r="1232" spans="5:10" x14ac:dyDescent="0.4">
      <c r="E1232" s="1168"/>
      <c r="F1232" s="1168"/>
      <c r="G1232" s="1168"/>
      <c r="H1232" s="1168"/>
      <c r="I1232" s="1168"/>
      <c r="J1232" s="1168"/>
    </row>
    <row r="1233" spans="5:10" x14ac:dyDescent="0.4">
      <c r="E1233" s="1168"/>
      <c r="F1233" s="1168"/>
      <c r="G1233" s="1168"/>
      <c r="H1233" s="1168"/>
      <c r="I1233" s="1168"/>
      <c r="J1233" s="1168"/>
    </row>
    <row r="1234" spans="5:10" x14ac:dyDescent="0.4">
      <c r="E1234" s="1168"/>
      <c r="F1234" s="1168"/>
      <c r="G1234" s="1168"/>
      <c r="H1234" s="1168"/>
      <c r="I1234" s="1168"/>
      <c r="J1234" s="1168"/>
    </row>
    <row r="1235" spans="5:10" x14ac:dyDescent="0.4">
      <c r="E1235" s="1168"/>
      <c r="F1235" s="1168"/>
      <c r="G1235" s="1168"/>
      <c r="H1235" s="1168"/>
      <c r="I1235" s="1168"/>
      <c r="J1235" s="1168"/>
    </row>
    <row r="1236" spans="5:10" x14ac:dyDescent="0.4">
      <c r="E1236" s="1168"/>
      <c r="F1236" s="1168"/>
      <c r="G1236" s="1168"/>
      <c r="H1236" s="1168"/>
      <c r="I1236" s="1168"/>
      <c r="J1236" s="1168"/>
    </row>
    <row r="1237" spans="5:10" x14ac:dyDescent="0.4">
      <c r="E1237" s="1168"/>
      <c r="F1237" s="1168"/>
      <c r="G1237" s="1168"/>
      <c r="H1237" s="1168"/>
      <c r="I1237" s="1168"/>
      <c r="J1237" s="1168"/>
    </row>
    <row r="1238" spans="5:10" x14ac:dyDescent="0.4">
      <c r="E1238" s="1168"/>
      <c r="F1238" s="1168"/>
      <c r="G1238" s="1168"/>
      <c r="H1238" s="1168"/>
      <c r="I1238" s="1168"/>
      <c r="J1238" s="1168"/>
    </row>
    <row r="1239" spans="5:10" x14ac:dyDescent="0.4">
      <c r="E1239" s="1168"/>
      <c r="F1239" s="1168"/>
      <c r="G1239" s="1168"/>
      <c r="H1239" s="1168"/>
      <c r="I1239" s="1168"/>
      <c r="J1239" s="1168"/>
    </row>
    <row r="1240" spans="5:10" x14ac:dyDescent="0.4">
      <c r="E1240" s="1168"/>
      <c r="F1240" s="1168"/>
      <c r="G1240" s="1168"/>
      <c r="H1240" s="1168"/>
      <c r="I1240" s="1168"/>
      <c r="J1240" s="1168"/>
    </row>
    <row r="1241" spans="5:10" x14ac:dyDescent="0.4">
      <c r="E1241" s="1168"/>
      <c r="F1241" s="1168"/>
      <c r="G1241" s="1168"/>
      <c r="H1241" s="1168"/>
      <c r="I1241" s="1168"/>
      <c r="J1241" s="1168"/>
    </row>
    <row r="1242" spans="5:10" x14ac:dyDescent="0.4">
      <c r="E1242" s="1168"/>
      <c r="F1242" s="1168"/>
      <c r="G1242" s="1168"/>
      <c r="H1242" s="1168"/>
      <c r="I1242" s="1168"/>
      <c r="J1242" s="1168"/>
    </row>
    <row r="1243" spans="5:10" x14ac:dyDescent="0.4">
      <c r="E1243" s="1168"/>
      <c r="F1243" s="1168"/>
      <c r="G1243" s="1168"/>
      <c r="H1243" s="1168"/>
      <c r="I1243" s="1168"/>
      <c r="J1243" s="1168"/>
    </row>
    <row r="1244" spans="5:10" x14ac:dyDescent="0.4">
      <c r="E1244" s="1168"/>
      <c r="F1244" s="1168"/>
      <c r="G1244" s="1168"/>
      <c r="H1244" s="1168"/>
      <c r="I1244" s="1168"/>
      <c r="J1244" s="1168"/>
    </row>
    <row r="1245" spans="5:10" x14ac:dyDescent="0.4">
      <c r="E1245" s="1168"/>
      <c r="F1245" s="1168"/>
      <c r="G1245" s="1168"/>
      <c r="H1245" s="1168"/>
      <c r="I1245" s="1168"/>
      <c r="J1245" s="1168"/>
    </row>
    <row r="1246" spans="5:10" x14ac:dyDescent="0.4">
      <c r="E1246" s="1168"/>
      <c r="F1246" s="1168"/>
      <c r="G1246" s="1168"/>
      <c r="H1246" s="1168"/>
      <c r="I1246" s="1168"/>
      <c r="J1246" s="1168"/>
    </row>
    <row r="1247" spans="5:10" x14ac:dyDescent="0.4">
      <c r="E1247" s="1168"/>
      <c r="F1247" s="1168"/>
      <c r="G1247" s="1168"/>
      <c r="H1247" s="1168"/>
      <c r="I1247" s="1168"/>
      <c r="J1247" s="1168"/>
    </row>
    <row r="1248" spans="5:10" x14ac:dyDescent="0.4">
      <c r="E1248" s="1168"/>
      <c r="F1248" s="1168"/>
      <c r="G1248" s="1168"/>
      <c r="H1248" s="1168"/>
      <c r="I1248" s="1168"/>
      <c r="J1248" s="1168"/>
    </row>
    <row r="1249" spans="5:10" x14ac:dyDescent="0.4">
      <c r="E1249" s="1168"/>
      <c r="F1249" s="1168"/>
      <c r="G1249" s="1168"/>
      <c r="H1249" s="1168"/>
      <c r="I1249" s="1168"/>
      <c r="J1249" s="1168"/>
    </row>
    <row r="1250" spans="5:10" x14ac:dyDescent="0.4">
      <c r="E1250" s="1168"/>
      <c r="F1250" s="1168"/>
      <c r="G1250" s="1168"/>
      <c r="H1250" s="1168"/>
      <c r="I1250" s="1168"/>
      <c r="J1250" s="1168"/>
    </row>
    <row r="1251" spans="5:10" x14ac:dyDescent="0.4">
      <c r="E1251" s="1168"/>
      <c r="F1251" s="1168"/>
      <c r="G1251" s="1168"/>
      <c r="H1251" s="1168"/>
      <c r="I1251" s="1168"/>
      <c r="J1251" s="1168"/>
    </row>
    <row r="1252" spans="5:10" x14ac:dyDescent="0.4">
      <c r="E1252" s="1168"/>
      <c r="F1252" s="1168"/>
      <c r="G1252" s="1168"/>
      <c r="H1252" s="1168"/>
      <c r="I1252" s="1168"/>
      <c r="J1252" s="1168"/>
    </row>
    <row r="1253" spans="5:10" x14ac:dyDescent="0.4">
      <c r="E1253" s="1168"/>
      <c r="F1253" s="1168"/>
      <c r="G1253" s="1168"/>
      <c r="H1253" s="1168"/>
      <c r="I1253" s="1168"/>
      <c r="J1253" s="1168"/>
    </row>
    <row r="1254" spans="5:10" x14ac:dyDescent="0.4">
      <c r="E1254" s="1168"/>
      <c r="F1254" s="1168"/>
      <c r="G1254" s="1168"/>
      <c r="H1254" s="1168"/>
      <c r="I1254" s="1168"/>
      <c r="J1254" s="1168"/>
    </row>
    <row r="1255" spans="5:10" x14ac:dyDescent="0.4">
      <c r="E1255" s="1168"/>
      <c r="F1255" s="1168"/>
      <c r="G1255" s="1168"/>
      <c r="H1255" s="1168"/>
      <c r="I1255" s="1168"/>
      <c r="J1255" s="1168"/>
    </row>
    <row r="1256" spans="5:10" x14ac:dyDescent="0.4">
      <c r="E1256" s="1168"/>
      <c r="F1256" s="1168"/>
      <c r="G1256" s="1168"/>
      <c r="H1256" s="1168"/>
      <c r="I1256" s="1168"/>
      <c r="J1256" s="1168"/>
    </row>
    <row r="1257" spans="5:10" x14ac:dyDescent="0.4">
      <c r="E1257" s="1168"/>
      <c r="F1257" s="1168"/>
      <c r="G1257" s="1168"/>
      <c r="H1257" s="1168"/>
      <c r="I1257" s="1168"/>
      <c r="J1257" s="1168"/>
    </row>
    <row r="1258" spans="5:10" x14ac:dyDescent="0.4">
      <c r="E1258" s="1168"/>
      <c r="F1258" s="1168"/>
      <c r="G1258" s="1168"/>
      <c r="H1258" s="1168"/>
      <c r="I1258" s="1168"/>
      <c r="J1258" s="1168"/>
    </row>
    <row r="1259" spans="5:10" x14ac:dyDescent="0.4">
      <c r="E1259" s="1168"/>
      <c r="F1259" s="1168"/>
      <c r="G1259" s="1168"/>
      <c r="H1259" s="1168"/>
      <c r="I1259" s="1168"/>
      <c r="J1259" s="1168"/>
    </row>
    <row r="1260" spans="5:10" x14ac:dyDescent="0.4">
      <c r="E1260" s="1168"/>
      <c r="F1260" s="1168"/>
      <c r="G1260" s="1168"/>
      <c r="H1260" s="1168"/>
      <c r="I1260" s="1168"/>
      <c r="J1260" s="1168"/>
    </row>
    <row r="1261" spans="5:10" x14ac:dyDescent="0.4">
      <c r="E1261" s="1168"/>
      <c r="F1261" s="1168"/>
      <c r="G1261" s="1168"/>
      <c r="H1261" s="1168"/>
      <c r="I1261" s="1168"/>
      <c r="J1261" s="1168"/>
    </row>
    <row r="1262" spans="5:10" x14ac:dyDescent="0.4">
      <c r="E1262" s="1168"/>
      <c r="F1262" s="1168"/>
      <c r="G1262" s="1168"/>
      <c r="H1262" s="1168"/>
      <c r="I1262" s="1168"/>
      <c r="J1262" s="1168"/>
    </row>
    <row r="1263" spans="5:10" x14ac:dyDescent="0.4">
      <c r="E1263" s="1168"/>
      <c r="F1263" s="1168"/>
      <c r="G1263" s="1168"/>
      <c r="H1263" s="1168"/>
      <c r="I1263" s="1168"/>
      <c r="J1263" s="1168"/>
    </row>
    <row r="1264" spans="5:10" x14ac:dyDescent="0.4">
      <c r="E1264" s="1168"/>
      <c r="F1264" s="1168"/>
      <c r="G1264" s="1168"/>
      <c r="H1264" s="1168"/>
      <c r="I1264" s="1168"/>
      <c r="J1264" s="1168"/>
    </row>
    <row r="1265" spans="5:10" x14ac:dyDescent="0.4">
      <c r="E1265" s="1168"/>
      <c r="F1265" s="1168"/>
      <c r="G1265" s="1168"/>
      <c r="H1265" s="1168"/>
      <c r="I1265" s="1168"/>
      <c r="J1265" s="1168"/>
    </row>
    <row r="1266" spans="5:10" x14ac:dyDescent="0.4">
      <c r="E1266" s="1168"/>
      <c r="F1266" s="1168"/>
      <c r="G1266" s="1168"/>
      <c r="H1266" s="1168"/>
      <c r="I1266" s="1168"/>
      <c r="J1266" s="1168"/>
    </row>
    <row r="1267" spans="5:10" x14ac:dyDescent="0.4">
      <c r="E1267" s="1168"/>
      <c r="F1267" s="1168"/>
      <c r="G1267" s="1168"/>
      <c r="H1267" s="1168"/>
      <c r="I1267" s="1168"/>
      <c r="J1267" s="1168"/>
    </row>
    <row r="1268" spans="5:10" x14ac:dyDescent="0.4">
      <c r="E1268" s="1168"/>
      <c r="F1268" s="1168"/>
      <c r="G1268" s="1168"/>
      <c r="H1268" s="1168"/>
      <c r="I1268" s="1168"/>
      <c r="J1268" s="1168"/>
    </row>
    <row r="1269" spans="5:10" x14ac:dyDescent="0.4">
      <c r="E1269" s="1168"/>
      <c r="F1269" s="1168"/>
      <c r="G1269" s="1168"/>
      <c r="H1269" s="1168"/>
      <c r="I1269" s="1168"/>
      <c r="J1269" s="1168"/>
    </row>
    <row r="1270" spans="5:10" x14ac:dyDescent="0.4">
      <c r="E1270" s="1168"/>
      <c r="F1270" s="1168"/>
      <c r="G1270" s="1168"/>
      <c r="H1270" s="1168"/>
      <c r="I1270" s="1168"/>
      <c r="J1270" s="1168"/>
    </row>
    <row r="1271" spans="5:10" x14ac:dyDescent="0.4">
      <c r="E1271" s="1168"/>
      <c r="F1271" s="1168"/>
      <c r="G1271" s="1168"/>
      <c r="H1271" s="1168"/>
      <c r="I1271" s="1168"/>
      <c r="J1271" s="1168"/>
    </row>
    <row r="1272" spans="5:10" x14ac:dyDescent="0.4">
      <c r="E1272" s="1168"/>
      <c r="F1272" s="1168"/>
      <c r="G1272" s="1168"/>
      <c r="H1272" s="1168"/>
      <c r="I1272" s="1168"/>
      <c r="J1272" s="1168"/>
    </row>
    <row r="1273" spans="5:10" x14ac:dyDescent="0.4">
      <c r="E1273" s="1168"/>
      <c r="F1273" s="1168"/>
      <c r="G1273" s="1168"/>
      <c r="H1273" s="1168"/>
      <c r="I1273" s="1168"/>
      <c r="J1273" s="1168"/>
    </row>
    <row r="1274" spans="5:10" x14ac:dyDescent="0.4">
      <c r="E1274" s="1168"/>
      <c r="F1274" s="1168"/>
      <c r="G1274" s="1168"/>
      <c r="H1274" s="1168"/>
      <c r="I1274" s="1168"/>
      <c r="J1274" s="1168"/>
    </row>
    <row r="1275" spans="5:10" x14ac:dyDescent="0.4">
      <c r="E1275" s="1168"/>
      <c r="F1275" s="1168"/>
      <c r="G1275" s="1168"/>
      <c r="H1275" s="1168"/>
      <c r="I1275" s="1168"/>
      <c r="J1275" s="1168"/>
    </row>
    <row r="1276" spans="5:10" x14ac:dyDescent="0.4">
      <c r="E1276" s="1168"/>
      <c r="F1276" s="1168"/>
      <c r="G1276" s="1168"/>
      <c r="H1276" s="1168"/>
      <c r="I1276" s="1168"/>
      <c r="J1276" s="1168"/>
    </row>
    <row r="1277" spans="5:10" x14ac:dyDescent="0.4">
      <c r="E1277" s="1168"/>
      <c r="F1277" s="1168"/>
      <c r="G1277" s="1168"/>
      <c r="H1277" s="1168"/>
      <c r="I1277" s="1168"/>
      <c r="J1277" s="1168"/>
    </row>
    <row r="1278" spans="5:10" x14ac:dyDescent="0.4">
      <c r="E1278" s="1168"/>
      <c r="F1278" s="1168"/>
      <c r="G1278" s="1168"/>
      <c r="H1278" s="1168"/>
      <c r="I1278" s="1168"/>
      <c r="J1278" s="1168"/>
    </row>
    <row r="1279" spans="5:10" x14ac:dyDescent="0.4">
      <c r="E1279" s="1168"/>
      <c r="F1279" s="1168"/>
      <c r="G1279" s="1168"/>
      <c r="H1279" s="1168"/>
      <c r="I1279" s="1168"/>
      <c r="J1279" s="1168"/>
    </row>
    <row r="1280" spans="5:10" x14ac:dyDescent="0.4">
      <c r="E1280" s="1168"/>
      <c r="F1280" s="1168"/>
      <c r="G1280" s="1168"/>
      <c r="H1280" s="1168"/>
      <c r="I1280" s="1168"/>
      <c r="J1280" s="1168"/>
    </row>
    <row r="1281" spans="5:10" x14ac:dyDescent="0.4">
      <c r="E1281" s="1168"/>
      <c r="F1281" s="1168"/>
      <c r="G1281" s="1168"/>
      <c r="H1281" s="1168"/>
      <c r="I1281" s="1168"/>
      <c r="J1281" s="1168"/>
    </row>
    <row r="1282" spans="5:10" x14ac:dyDescent="0.4">
      <c r="E1282" s="1168"/>
      <c r="F1282" s="1168"/>
      <c r="G1282" s="1168"/>
      <c r="H1282" s="1168"/>
      <c r="I1282" s="1168"/>
      <c r="J1282" s="1168"/>
    </row>
    <row r="1283" spans="5:10" x14ac:dyDescent="0.4">
      <c r="E1283" s="1168"/>
      <c r="F1283" s="1168"/>
      <c r="G1283" s="1168"/>
      <c r="H1283" s="1168"/>
      <c r="I1283" s="1168"/>
      <c r="J1283" s="1168"/>
    </row>
    <row r="1284" spans="5:10" x14ac:dyDescent="0.4">
      <c r="E1284" s="1168"/>
      <c r="F1284" s="1168"/>
      <c r="G1284" s="1168"/>
      <c r="H1284" s="1168"/>
      <c r="I1284" s="1168"/>
      <c r="J1284" s="1168"/>
    </row>
    <row r="1285" spans="5:10" x14ac:dyDescent="0.4">
      <c r="E1285" s="1168"/>
      <c r="F1285" s="1168"/>
      <c r="G1285" s="1168"/>
      <c r="H1285" s="1168"/>
      <c r="I1285" s="1168"/>
      <c r="J1285" s="1168"/>
    </row>
    <row r="1286" spans="5:10" x14ac:dyDescent="0.4">
      <c r="E1286" s="1168"/>
      <c r="F1286" s="1168"/>
      <c r="G1286" s="1168"/>
      <c r="H1286" s="1168"/>
      <c r="I1286" s="1168"/>
      <c r="J1286" s="1168"/>
    </row>
    <row r="1287" spans="5:10" x14ac:dyDescent="0.4">
      <c r="E1287" s="1168"/>
      <c r="F1287" s="1168"/>
      <c r="G1287" s="1168"/>
      <c r="H1287" s="1168"/>
      <c r="I1287" s="1168"/>
      <c r="J1287" s="1168"/>
    </row>
    <row r="1288" spans="5:10" x14ac:dyDescent="0.4">
      <c r="E1288" s="1168"/>
      <c r="F1288" s="1168"/>
      <c r="G1288" s="1168"/>
      <c r="H1288" s="1168"/>
      <c r="I1288" s="1168"/>
      <c r="J1288" s="1168"/>
    </row>
    <row r="1289" spans="5:10" x14ac:dyDescent="0.4">
      <c r="E1289" s="1168"/>
      <c r="F1289" s="1168"/>
      <c r="G1289" s="1168"/>
      <c r="H1289" s="1168"/>
      <c r="I1289" s="1168"/>
      <c r="J1289" s="1168"/>
    </row>
    <row r="1290" spans="5:10" x14ac:dyDescent="0.4">
      <c r="E1290" s="1168"/>
      <c r="F1290" s="1168"/>
      <c r="G1290" s="1168"/>
      <c r="H1290" s="1168"/>
      <c r="I1290" s="1168"/>
      <c r="J1290" s="1168"/>
    </row>
    <row r="1291" spans="5:10" x14ac:dyDescent="0.4">
      <c r="E1291" s="1168"/>
      <c r="F1291" s="1168"/>
      <c r="G1291" s="1168"/>
      <c r="H1291" s="1168"/>
      <c r="I1291" s="1168"/>
      <c r="J1291" s="1168"/>
    </row>
    <row r="1292" spans="5:10" x14ac:dyDescent="0.4">
      <c r="E1292" s="1168"/>
      <c r="F1292" s="1168"/>
      <c r="G1292" s="1168"/>
      <c r="H1292" s="1168"/>
      <c r="I1292" s="1168"/>
      <c r="J1292" s="1168"/>
    </row>
    <row r="1293" spans="5:10" x14ac:dyDescent="0.4">
      <c r="E1293" s="1168"/>
      <c r="F1293" s="1168"/>
      <c r="G1293" s="1168"/>
      <c r="H1293" s="1168"/>
      <c r="I1293" s="1168"/>
      <c r="J1293" s="1168"/>
    </row>
    <row r="1294" spans="5:10" x14ac:dyDescent="0.4">
      <c r="E1294" s="1168"/>
      <c r="F1294" s="1168"/>
      <c r="G1294" s="1168"/>
      <c r="H1294" s="1168"/>
      <c r="I1294" s="1168"/>
      <c r="J1294" s="1168"/>
    </row>
    <row r="1295" spans="5:10" x14ac:dyDescent="0.4">
      <c r="E1295" s="1168"/>
      <c r="F1295" s="1168"/>
      <c r="G1295" s="1168"/>
      <c r="H1295" s="1168"/>
      <c r="I1295" s="1168"/>
      <c r="J1295" s="1168"/>
    </row>
    <row r="1296" spans="5:10" x14ac:dyDescent="0.4">
      <c r="E1296" s="1168"/>
      <c r="F1296" s="1168"/>
      <c r="G1296" s="1168"/>
      <c r="H1296" s="1168"/>
      <c r="I1296" s="1168"/>
      <c r="J1296" s="1168"/>
    </row>
    <row r="1297" spans="5:10" x14ac:dyDescent="0.4">
      <c r="E1297" s="1168"/>
      <c r="F1297" s="1168"/>
      <c r="G1297" s="1168"/>
      <c r="H1297" s="1168"/>
      <c r="I1297" s="1168"/>
      <c r="J1297" s="1168"/>
    </row>
    <row r="1298" spans="5:10" x14ac:dyDescent="0.4">
      <c r="E1298" s="1168"/>
      <c r="F1298" s="1168"/>
      <c r="G1298" s="1168"/>
      <c r="H1298" s="1168"/>
      <c r="I1298" s="1168"/>
      <c r="J1298" s="1168"/>
    </row>
    <row r="1299" spans="5:10" x14ac:dyDescent="0.4">
      <c r="E1299" s="1168"/>
      <c r="F1299" s="1168"/>
      <c r="G1299" s="1168"/>
      <c r="H1299" s="1168"/>
      <c r="I1299" s="1168"/>
      <c r="J1299" s="1168"/>
    </row>
    <row r="1300" spans="5:10" x14ac:dyDescent="0.4">
      <c r="E1300" s="1168"/>
      <c r="F1300" s="1168"/>
      <c r="G1300" s="1168"/>
      <c r="H1300" s="1168"/>
      <c r="I1300" s="1168"/>
      <c r="J1300" s="1168"/>
    </row>
    <row r="1301" spans="5:10" x14ac:dyDescent="0.4">
      <c r="E1301" s="1168"/>
      <c r="F1301" s="1168"/>
      <c r="G1301" s="1168"/>
      <c r="H1301" s="1168"/>
      <c r="I1301" s="1168"/>
      <c r="J1301" s="1168"/>
    </row>
    <row r="1302" spans="5:10" x14ac:dyDescent="0.4">
      <c r="E1302" s="1168"/>
      <c r="F1302" s="1168"/>
      <c r="G1302" s="1168"/>
      <c r="H1302" s="1168"/>
      <c r="I1302" s="1168"/>
      <c r="J1302" s="1168"/>
    </row>
    <row r="1303" spans="5:10" x14ac:dyDescent="0.4">
      <c r="E1303" s="1168"/>
      <c r="F1303" s="1168"/>
      <c r="G1303" s="1168"/>
      <c r="H1303" s="1168"/>
      <c r="I1303" s="1168"/>
      <c r="J1303" s="1168"/>
    </row>
    <row r="1304" spans="5:10" x14ac:dyDescent="0.4">
      <c r="E1304" s="1168"/>
      <c r="F1304" s="1168"/>
      <c r="G1304" s="1168"/>
      <c r="H1304" s="1168"/>
      <c r="I1304" s="1168"/>
      <c r="J1304" s="1168"/>
    </row>
    <row r="1305" spans="5:10" x14ac:dyDescent="0.4">
      <c r="E1305" s="1168"/>
      <c r="F1305" s="1168"/>
      <c r="G1305" s="1168"/>
      <c r="H1305" s="1168"/>
      <c r="I1305" s="1168"/>
      <c r="J1305" s="1168"/>
    </row>
    <row r="1306" spans="5:10" x14ac:dyDescent="0.4">
      <c r="E1306" s="1168"/>
      <c r="F1306" s="1168"/>
      <c r="G1306" s="1168"/>
      <c r="H1306" s="1168"/>
      <c r="I1306" s="1168"/>
      <c r="J1306" s="1168"/>
    </row>
    <row r="1307" spans="5:10" x14ac:dyDescent="0.4">
      <c r="E1307" s="1168"/>
      <c r="F1307" s="1168"/>
      <c r="G1307" s="1168"/>
      <c r="H1307" s="1168"/>
      <c r="I1307" s="1168"/>
      <c r="J1307" s="1168"/>
    </row>
    <row r="1308" spans="5:10" x14ac:dyDescent="0.4">
      <c r="E1308" s="1168"/>
      <c r="F1308" s="1168"/>
      <c r="G1308" s="1168"/>
      <c r="H1308" s="1168"/>
      <c r="I1308" s="1168"/>
      <c r="J1308" s="1168"/>
    </row>
    <row r="1309" spans="5:10" x14ac:dyDescent="0.4">
      <c r="E1309" s="1168"/>
      <c r="F1309" s="1168"/>
      <c r="G1309" s="1168"/>
      <c r="H1309" s="1168"/>
      <c r="I1309" s="1168"/>
      <c r="J1309" s="1168"/>
    </row>
    <row r="1310" spans="5:10" x14ac:dyDescent="0.4">
      <c r="E1310" s="1168"/>
      <c r="F1310" s="1168"/>
      <c r="G1310" s="1168"/>
      <c r="H1310" s="1168"/>
      <c r="I1310" s="1168"/>
      <c r="J1310" s="1168"/>
    </row>
    <row r="1311" spans="5:10" x14ac:dyDescent="0.4">
      <c r="E1311" s="1168"/>
      <c r="F1311" s="1168"/>
      <c r="G1311" s="1168"/>
      <c r="H1311" s="1168"/>
      <c r="I1311" s="1168"/>
      <c r="J1311" s="1168"/>
    </row>
    <row r="1312" spans="5:10" x14ac:dyDescent="0.4">
      <c r="E1312" s="1168"/>
      <c r="F1312" s="1168"/>
      <c r="G1312" s="1168"/>
      <c r="H1312" s="1168"/>
      <c r="I1312" s="1168"/>
      <c r="J1312" s="1168"/>
    </row>
    <row r="1313" spans="5:10" x14ac:dyDescent="0.4">
      <c r="E1313" s="1168"/>
      <c r="F1313" s="1168"/>
      <c r="G1313" s="1168"/>
      <c r="H1313" s="1168"/>
      <c r="I1313" s="1168"/>
      <c r="J1313" s="1168"/>
    </row>
    <row r="1314" spans="5:10" x14ac:dyDescent="0.4">
      <c r="E1314" s="1168"/>
      <c r="F1314" s="1168"/>
      <c r="G1314" s="1168"/>
      <c r="H1314" s="1168"/>
      <c r="I1314" s="1168"/>
      <c r="J1314" s="1168"/>
    </row>
    <row r="1315" spans="5:10" x14ac:dyDescent="0.4">
      <c r="E1315" s="1168"/>
      <c r="F1315" s="1168"/>
      <c r="G1315" s="1168"/>
      <c r="H1315" s="1168"/>
      <c r="I1315" s="1168"/>
      <c r="J1315" s="1168"/>
    </row>
    <row r="1316" spans="5:10" x14ac:dyDescent="0.4">
      <c r="E1316" s="1168"/>
      <c r="F1316" s="1168"/>
      <c r="G1316" s="1168"/>
      <c r="H1316" s="1168"/>
      <c r="I1316" s="1168"/>
      <c r="J1316" s="1168"/>
    </row>
    <row r="1317" spans="5:10" x14ac:dyDescent="0.4">
      <c r="E1317" s="1168"/>
      <c r="F1317" s="1168"/>
      <c r="G1317" s="1168"/>
      <c r="H1317" s="1168"/>
      <c r="I1317" s="1168"/>
      <c r="J1317" s="1168"/>
    </row>
    <row r="1318" spans="5:10" x14ac:dyDescent="0.4">
      <c r="E1318" s="1168"/>
      <c r="F1318" s="1168"/>
      <c r="G1318" s="1168"/>
      <c r="H1318" s="1168"/>
      <c r="I1318" s="1168"/>
      <c r="J1318" s="1168"/>
    </row>
    <row r="1319" spans="5:10" x14ac:dyDescent="0.4">
      <c r="E1319" s="1168"/>
      <c r="F1319" s="1168"/>
      <c r="G1319" s="1168"/>
      <c r="H1319" s="1168"/>
      <c r="I1319" s="1168"/>
      <c r="J1319" s="1168"/>
    </row>
    <row r="1320" spans="5:10" x14ac:dyDescent="0.4">
      <c r="E1320" s="1168"/>
      <c r="F1320" s="1168"/>
      <c r="G1320" s="1168"/>
      <c r="H1320" s="1168"/>
      <c r="I1320" s="1168"/>
      <c r="J1320" s="1168"/>
    </row>
    <row r="1321" spans="5:10" x14ac:dyDescent="0.4">
      <c r="E1321" s="1168"/>
      <c r="F1321" s="1168"/>
      <c r="G1321" s="1168"/>
      <c r="H1321" s="1168"/>
      <c r="I1321" s="1168"/>
      <c r="J1321" s="1168"/>
    </row>
    <row r="1322" spans="5:10" x14ac:dyDescent="0.4">
      <c r="E1322" s="1168"/>
      <c r="F1322" s="1168"/>
      <c r="G1322" s="1168"/>
      <c r="H1322" s="1168"/>
      <c r="I1322" s="1168"/>
      <c r="J1322" s="1168"/>
    </row>
    <row r="1323" spans="5:10" x14ac:dyDescent="0.4">
      <c r="E1323" s="1168"/>
      <c r="F1323" s="1168"/>
      <c r="G1323" s="1168"/>
      <c r="H1323" s="1168"/>
      <c r="I1323" s="1168"/>
      <c r="J1323" s="1168"/>
    </row>
    <row r="1324" spans="5:10" x14ac:dyDescent="0.4">
      <c r="E1324" s="1168"/>
      <c r="F1324" s="1168"/>
      <c r="G1324" s="1168"/>
      <c r="H1324" s="1168"/>
      <c r="I1324" s="1168"/>
      <c r="J1324" s="1168"/>
    </row>
    <row r="1325" spans="5:10" x14ac:dyDescent="0.4">
      <c r="E1325" s="1168"/>
      <c r="F1325" s="1168"/>
      <c r="G1325" s="1168"/>
      <c r="H1325" s="1168"/>
      <c r="I1325" s="1168"/>
      <c r="J1325" s="1168"/>
    </row>
    <row r="1326" spans="5:10" x14ac:dyDescent="0.4">
      <c r="E1326" s="1168"/>
      <c r="F1326" s="1168"/>
      <c r="G1326" s="1168"/>
      <c r="H1326" s="1168"/>
      <c r="I1326" s="1168"/>
      <c r="J1326" s="1168"/>
    </row>
    <row r="1327" spans="5:10" x14ac:dyDescent="0.4">
      <c r="E1327" s="1168"/>
      <c r="F1327" s="1168"/>
      <c r="G1327" s="1168"/>
      <c r="H1327" s="1168"/>
      <c r="I1327" s="1168"/>
      <c r="J1327" s="1168"/>
    </row>
    <row r="1328" spans="5:10" x14ac:dyDescent="0.4">
      <c r="E1328" s="1168"/>
      <c r="F1328" s="1168"/>
      <c r="G1328" s="1168"/>
      <c r="H1328" s="1168"/>
      <c r="I1328" s="1168"/>
      <c r="J1328" s="1168"/>
    </row>
    <row r="1329" spans="5:10" x14ac:dyDescent="0.4">
      <c r="E1329" s="1168"/>
      <c r="F1329" s="1168"/>
      <c r="G1329" s="1168"/>
      <c r="H1329" s="1168"/>
      <c r="I1329" s="1168"/>
      <c r="J1329" s="1168"/>
    </row>
    <row r="1330" spans="5:10" x14ac:dyDescent="0.4">
      <c r="E1330" s="1168"/>
      <c r="F1330" s="1168"/>
      <c r="G1330" s="1168"/>
      <c r="H1330" s="1168"/>
      <c r="I1330" s="1168"/>
      <c r="J1330" s="1168"/>
    </row>
    <row r="1331" spans="5:10" x14ac:dyDescent="0.4">
      <c r="E1331" s="1168"/>
      <c r="F1331" s="1168"/>
      <c r="G1331" s="1168"/>
      <c r="H1331" s="1168"/>
      <c r="I1331" s="1168"/>
      <c r="J1331" s="1168"/>
    </row>
    <row r="1332" spans="5:10" x14ac:dyDescent="0.4">
      <c r="E1332" s="1168"/>
      <c r="F1332" s="1168"/>
      <c r="G1332" s="1168"/>
      <c r="H1332" s="1168"/>
      <c r="I1332" s="1168"/>
      <c r="J1332" s="1168"/>
    </row>
    <row r="1333" spans="5:10" x14ac:dyDescent="0.4">
      <c r="E1333" s="1168"/>
      <c r="F1333" s="1168"/>
      <c r="G1333" s="1168"/>
      <c r="H1333" s="1168"/>
      <c r="I1333" s="1168"/>
      <c r="J1333" s="1168"/>
    </row>
    <row r="1334" spans="5:10" x14ac:dyDescent="0.4">
      <c r="E1334" s="1168"/>
      <c r="F1334" s="1168"/>
      <c r="G1334" s="1168"/>
      <c r="H1334" s="1168"/>
      <c r="I1334" s="1168"/>
      <c r="J1334" s="1168"/>
    </row>
    <row r="1335" spans="5:10" x14ac:dyDescent="0.4">
      <c r="E1335" s="1168"/>
      <c r="F1335" s="1168"/>
      <c r="G1335" s="1168"/>
      <c r="H1335" s="1168"/>
      <c r="I1335" s="1168"/>
      <c r="J1335" s="1168"/>
    </row>
    <row r="1336" spans="5:10" x14ac:dyDescent="0.4">
      <c r="E1336" s="1168"/>
      <c r="F1336" s="1168"/>
      <c r="G1336" s="1168"/>
      <c r="H1336" s="1168"/>
      <c r="I1336" s="1168"/>
      <c r="J1336" s="1168"/>
    </row>
    <row r="1337" spans="5:10" x14ac:dyDescent="0.4">
      <c r="E1337" s="1168"/>
      <c r="F1337" s="1168"/>
      <c r="G1337" s="1168"/>
      <c r="H1337" s="1168"/>
      <c r="I1337" s="1168"/>
      <c r="J1337" s="1168"/>
    </row>
    <row r="1338" spans="5:10" x14ac:dyDescent="0.4">
      <c r="E1338" s="1168"/>
      <c r="F1338" s="1168"/>
      <c r="G1338" s="1168"/>
      <c r="H1338" s="1168"/>
      <c r="I1338" s="1168"/>
      <c r="J1338" s="1168"/>
    </row>
    <row r="1339" spans="5:10" x14ac:dyDescent="0.4">
      <c r="E1339" s="1168"/>
      <c r="F1339" s="1168"/>
      <c r="G1339" s="1168"/>
      <c r="H1339" s="1168"/>
      <c r="I1339" s="1168"/>
      <c r="J1339" s="1168"/>
    </row>
    <row r="1340" spans="5:10" x14ac:dyDescent="0.4">
      <c r="E1340" s="1168"/>
      <c r="F1340" s="1168"/>
      <c r="G1340" s="1168"/>
      <c r="H1340" s="1168"/>
      <c r="I1340" s="1168"/>
      <c r="J1340" s="1168"/>
    </row>
    <row r="1341" spans="5:10" x14ac:dyDescent="0.4">
      <c r="E1341" s="1168"/>
      <c r="F1341" s="1168"/>
      <c r="G1341" s="1168"/>
      <c r="H1341" s="1168"/>
      <c r="I1341" s="1168"/>
      <c r="J1341" s="1168"/>
    </row>
    <row r="1342" spans="5:10" x14ac:dyDescent="0.4">
      <c r="E1342" s="1168"/>
      <c r="F1342" s="1168"/>
      <c r="G1342" s="1168"/>
      <c r="H1342" s="1168"/>
      <c r="I1342" s="1168"/>
      <c r="J1342" s="1168"/>
    </row>
    <row r="1343" spans="5:10" x14ac:dyDescent="0.4">
      <c r="E1343" s="1168"/>
      <c r="F1343" s="1168"/>
      <c r="G1343" s="1168"/>
      <c r="H1343" s="1168"/>
      <c r="I1343" s="1168"/>
      <c r="J1343" s="1168"/>
    </row>
    <row r="1344" spans="5:10" x14ac:dyDescent="0.4">
      <c r="E1344" s="1168"/>
      <c r="F1344" s="1168"/>
      <c r="G1344" s="1168"/>
      <c r="H1344" s="1168"/>
      <c r="I1344" s="1168"/>
      <c r="J1344" s="1168"/>
    </row>
    <row r="1345" spans="5:10" x14ac:dyDescent="0.4">
      <c r="E1345" s="1168"/>
      <c r="F1345" s="1168"/>
      <c r="G1345" s="1168"/>
      <c r="H1345" s="1168"/>
      <c r="I1345" s="1168"/>
      <c r="J1345" s="1168"/>
    </row>
    <row r="1346" spans="5:10" x14ac:dyDescent="0.4">
      <c r="E1346" s="1168"/>
      <c r="F1346" s="1168"/>
      <c r="G1346" s="1168"/>
      <c r="H1346" s="1168"/>
      <c r="I1346" s="1168"/>
      <c r="J1346" s="1168"/>
    </row>
    <row r="1347" spans="5:10" x14ac:dyDescent="0.4">
      <c r="E1347" s="1168"/>
      <c r="F1347" s="1168"/>
      <c r="G1347" s="1168"/>
      <c r="H1347" s="1168"/>
      <c r="I1347" s="1168"/>
      <c r="J1347" s="1168"/>
    </row>
    <row r="1348" spans="5:10" x14ac:dyDescent="0.4">
      <c r="E1348" s="1168"/>
      <c r="F1348" s="1168"/>
      <c r="G1348" s="1168"/>
      <c r="H1348" s="1168"/>
      <c r="I1348" s="1168"/>
      <c r="J1348" s="1168"/>
    </row>
    <row r="1349" spans="5:10" x14ac:dyDescent="0.4">
      <c r="E1349" s="1168"/>
      <c r="F1349" s="1168"/>
      <c r="G1349" s="1168"/>
      <c r="H1349" s="1168"/>
      <c r="I1349" s="1168"/>
      <c r="J1349" s="1168"/>
    </row>
    <row r="1350" spans="5:10" x14ac:dyDescent="0.4">
      <c r="E1350" s="1168"/>
      <c r="F1350" s="1168"/>
      <c r="G1350" s="1168"/>
      <c r="H1350" s="1168"/>
      <c r="I1350" s="1168"/>
      <c r="J1350" s="1168"/>
    </row>
    <row r="1351" spans="5:10" x14ac:dyDescent="0.4">
      <c r="E1351" s="1168"/>
      <c r="F1351" s="1168"/>
      <c r="G1351" s="1168"/>
      <c r="H1351" s="1168"/>
      <c r="I1351" s="1168"/>
      <c r="J1351" s="1168"/>
    </row>
    <row r="1352" spans="5:10" x14ac:dyDescent="0.4">
      <c r="E1352" s="1168"/>
      <c r="F1352" s="1168"/>
      <c r="G1352" s="1168"/>
      <c r="H1352" s="1168"/>
      <c r="I1352" s="1168"/>
      <c r="J1352" s="1168"/>
    </row>
    <row r="1353" spans="5:10" x14ac:dyDescent="0.4">
      <c r="E1353" s="1168"/>
      <c r="F1353" s="1168"/>
      <c r="G1353" s="1168"/>
      <c r="H1353" s="1168"/>
      <c r="I1353" s="1168"/>
      <c r="J1353" s="1168"/>
    </row>
    <row r="1354" spans="5:10" x14ac:dyDescent="0.4">
      <c r="E1354" s="1168"/>
      <c r="F1354" s="1168"/>
      <c r="G1354" s="1168"/>
      <c r="H1354" s="1168"/>
      <c r="I1354" s="1168"/>
      <c r="J1354" s="1168"/>
    </row>
    <row r="1355" spans="5:10" x14ac:dyDescent="0.4">
      <c r="E1355" s="1168"/>
      <c r="F1355" s="1168"/>
      <c r="G1355" s="1168"/>
      <c r="H1355" s="1168"/>
      <c r="I1355" s="1168"/>
      <c r="J1355" s="1168"/>
    </row>
    <row r="1356" spans="5:10" x14ac:dyDescent="0.4">
      <c r="E1356" s="1168"/>
      <c r="F1356" s="1168"/>
      <c r="G1356" s="1168"/>
      <c r="H1356" s="1168"/>
      <c r="I1356" s="1168"/>
      <c r="J1356" s="1168"/>
    </row>
    <row r="1357" spans="5:10" x14ac:dyDescent="0.4">
      <c r="E1357" s="1168"/>
      <c r="F1357" s="1168"/>
      <c r="G1357" s="1168"/>
      <c r="H1357" s="1168"/>
      <c r="I1357" s="1168"/>
      <c r="J1357" s="1168"/>
    </row>
    <row r="1358" spans="5:10" x14ac:dyDescent="0.4">
      <c r="E1358" s="1168"/>
      <c r="F1358" s="1168"/>
      <c r="G1358" s="1168"/>
      <c r="H1358" s="1168"/>
      <c r="I1358" s="1168"/>
      <c r="J1358" s="1168"/>
    </row>
    <row r="1359" spans="5:10" x14ac:dyDescent="0.4">
      <c r="E1359" s="1168"/>
      <c r="F1359" s="1168"/>
      <c r="G1359" s="1168"/>
      <c r="H1359" s="1168"/>
      <c r="I1359" s="1168"/>
      <c r="J1359" s="1168"/>
    </row>
    <row r="1360" spans="5:10" x14ac:dyDescent="0.4">
      <c r="E1360" s="1168"/>
      <c r="F1360" s="1168"/>
      <c r="G1360" s="1168"/>
      <c r="H1360" s="1168"/>
      <c r="I1360" s="1168"/>
      <c r="J1360" s="1168"/>
    </row>
    <row r="1361" spans="5:10" x14ac:dyDescent="0.4">
      <c r="E1361" s="1168"/>
      <c r="F1361" s="1168"/>
      <c r="G1361" s="1168"/>
      <c r="H1361" s="1168"/>
      <c r="I1361" s="1168"/>
      <c r="J1361" s="1168"/>
    </row>
    <row r="1362" spans="5:10" x14ac:dyDescent="0.4">
      <c r="E1362" s="1168"/>
      <c r="F1362" s="1168"/>
      <c r="G1362" s="1168"/>
      <c r="H1362" s="1168"/>
      <c r="I1362" s="1168"/>
      <c r="J1362" s="1168"/>
    </row>
    <row r="1363" spans="5:10" x14ac:dyDescent="0.4">
      <c r="E1363" s="1168"/>
      <c r="F1363" s="1168"/>
      <c r="G1363" s="1168"/>
      <c r="H1363" s="1168"/>
      <c r="I1363" s="1168"/>
      <c r="J1363" s="1168"/>
    </row>
    <row r="1364" spans="5:10" x14ac:dyDescent="0.4">
      <c r="E1364" s="1168"/>
      <c r="F1364" s="1168"/>
      <c r="G1364" s="1168"/>
      <c r="H1364" s="1168"/>
      <c r="I1364" s="1168"/>
      <c r="J1364" s="1168"/>
    </row>
    <row r="1365" spans="5:10" x14ac:dyDescent="0.4">
      <c r="E1365" s="1168"/>
      <c r="F1365" s="1168"/>
      <c r="G1365" s="1168"/>
      <c r="H1365" s="1168"/>
      <c r="I1365" s="1168"/>
      <c r="J1365" s="1168"/>
    </row>
    <row r="1366" spans="5:10" x14ac:dyDescent="0.4">
      <c r="E1366" s="1168"/>
      <c r="F1366" s="1168"/>
      <c r="G1366" s="1168"/>
      <c r="H1366" s="1168"/>
      <c r="I1366" s="1168"/>
      <c r="J1366" s="1168"/>
    </row>
    <row r="1367" spans="5:10" x14ac:dyDescent="0.4">
      <c r="E1367" s="1168"/>
      <c r="F1367" s="1168"/>
      <c r="G1367" s="1168"/>
      <c r="H1367" s="1168"/>
      <c r="I1367" s="1168"/>
      <c r="J1367" s="1168"/>
    </row>
    <row r="1368" spans="5:10" x14ac:dyDescent="0.4">
      <c r="E1368" s="1168"/>
      <c r="F1368" s="1168"/>
      <c r="G1368" s="1168"/>
      <c r="H1368" s="1168"/>
      <c r="I1368" s="1168"/>
      <c r="J1368" s="1168"/>
    </row>
    <row r="1369" spans="5:10" x14ac:dyDescent="0.4">
      <c r="E1369" s="1168"/>
      <c r="F1369" s="1168"/>
      <c r="G1369" s="1168"/>
      <c r="H1369" s="1168"/>
      <c r="I1369" s="1168"/>
      <c r="J1369" s="1168"/>
    </row>
    <row r="1370" spans="5:10" x14ac:dyDescent="0.4">
      <c r="E1370" s="1168"/>
      <c r="F1370" s="1168"/>
      <c r="G1370" s="1168"/>
      <c r="H1370" s="1168"/>
      <c r="I1370" s="1168"/>
      <c r="J1370" s="1168"/>
    </row>
    <row r="1371" spans="5:10" x14ac:dyDescent="0.4">
      <c r="E1371" s="1168"/>
      <c r="F1371" s="1168"/>
      <c r="G1371" s="1168"/>
      <c r="H1371" s="1168"/>
      <c r="I1371" s="1168"/>
      <c r="J1371" s="1168"/>
    </row>
    <row r="1372" spans="5:10" x14ac:dyDescent="0.4">
      <c r="E1372" s="1168"/>
      <c r="F1372" s="1168"/>
      <c r="G1372" s="1168"/>
      <c r="H1372" s="1168"/>
      <c r="I1372" s="1168"/>
      <c r="J1372" s="1168"/>
    </row>
    <row r="1373" spans="5:10" x14ac:dyDescent="0.4">
      <c r="E1373" s="1168"/>
      <c r="F1373" s="1168"/>
      <c r="G1373" s="1168"/>
      <c r="H1373" s="1168"/>
      <c r="I1373" s="1168"/>
      <c r="J1373" s="1168"/>
    </row>
    <row r="1374" spans="5:10" x14ac:dyDescent="0.4">
      <c r="E1374" s="1168"/>
      <c r="F1374" s="1168"/>
      <c r="G1374" s="1168"/>
      <c r="H1374" s="1168"/>
      <c r="I1374" s="1168"/>
      <c r="J1374" s="1168"/>
    </row>
    <row r="1375" spans="5:10" x14ac:dyDescent="0.4">
      <c r="E1375" s="1168"/>
      <c r="F1375" s="1168"/>
      <c r="G1375" s="1168"/>
      <c r="H1375" s="1168"/>
      <c r="I1375" s="1168"/>
      <c r="J1375" s="1168"/>
    </row>
    <row r="1376" spans="5:10" x14ac:dyDescent="0.4">
      <c r="E1376" s="1168"/>
      <c r="F1376" s="1168"/>
      <c r="G1376" s="1168"/>
      <c r="H1376" s="1168"/>
      <c r="I1376" s="1168"/>
      <c r="J1376" s="1168"/>
    </row>
    <row r="1377" spans="5:10" x14ac:dyDescent="0.4">
      <c r="E1377" s="1168"/>
      <c r="F1377" s="1168"/>
      <c r="G1377" s="1168"/>
      <c r="H1377" s="1168"/>
      <c r="I1377" s="1168"/>
      <c r="J1377" s="1168"/>
    </row>
    <row r="1378" spans="5:10" x14ac:dyDescent="0.4">
      <c r="E1378" s="1168"/>
      <c r="F1378" s="1168"/>
      <c r="G1378" s="1168"/>
      <c r="H1378" s="1168"/>
      <c r="I1378" s="1168"/>
      <c r="J1378" s="1168"/>
    </row>
    <row r="1379" spans="5:10" x14ac:dyDescent="0.4">
      <c r="E1379" s="1168"/>
      <c r="F1379" s="1168"/>
      <c r="G1379" s="1168"/>
      <c r="H1379" s="1168"/>
      <c r="I1379" s="1168"/>
      <c r="J1379" s="1168"/>
    </row>
    <row r="1380" spans="5:10" x14ac:dyDescent="0.4">
      <c r="E1380" s="1168"/>
      <c r="F1380" s="1168"/>
      <c r="G1380" s="1168"/>
      <c r="H1380" s="1168"/>
      <c r="I1380" s="1168"/>
      <c r="J1380" s="1168"/>
    </row>
    <row r="1381" spans="5:10" x14ac:dyDescent="0.4">
      <c r="E1381" s="1168"/>
      <c r="F1381" s="1168"/>
      <c r="G1381" s="1168"/>
      <c r="H1381" s="1168"/>
      <c r="I1381" s="1168"/>
      <c r="J1381" s="1168"/>
    </row>
    <row r="1382" spans="5:10" x14ac:dyDescent="0.4">
      <c r="E1382" s="1168"/>
      <c r="F1382" s="1168"/>
      <c r="G1382" s="1168"/>
      <c r="H1382" s="1168"/>
      <c r="I1382" s="1168"/>
      <c r="J1382" s="1168"/>
    </row>
    <row r="1383" spans="5:10" x14ac:dyDescent="0.4">
      <c r="E1383" s="1168"/>
      <c r="F1383" s="1168"/>
      <c r="G1383" s="1168"/>
      <c r="H1383" s="1168"/>
      <c r="I1383" s="1168"/>
      <c r="J1383" s="1168"/>
    </row>
    <row r="1384" spans="5:10" x14ac:dyDescent="0.4">
      <c r="E1384" s="1168"/>
      <c r="F1384" s="1168"/>
      <c r="G1384" s="1168"/>
      <c r="H1384" s="1168"/>
      <c r="I1384" s="1168"/>
      <c r="J1384" s="1168"/>
    </row>
    <row r="1385" spans="5:10" x14ac:dyDescent="0.4">
      <c r="E1385" s="1168"/>
      <c r="F1385" s="1168"/>
      <c r="G1385" s="1168"/>
      <c r="H1385" s="1168"/>
      <c r="I1385" s="1168"/>
      <c r="J1385" s="1168"/>
    </row>
    <row r="1386" spans="5:10" x14ac:dyDescent="0.4">
      <c r="E1386" s="1168"/>
      <c r="F1386" s="1168"/>
      <c r="G1386" s="1168"/>
      <c r="H1386" s="1168"/>
      <c r="I1386" s="1168"/>
      <c r="J1386" s="1168"/>
    </row>
    <row r="1387" spans="5:10" x14ac:dyDescent="0.4">
      <c r="E1387" s="1168"/>
      <c r="F1387" s="1168"/>
      <c r="G1387" s="1168"/>
      <c r="H1387" s="1168"/>
      <c r="I1387" s="1168"/>
      <c r="J1387" s="1168"/>
    </row>
    <row r="1388" spans="5:10" x14ac:dyDescent="0.4">
      <c r="E1388" s="1168"/>
      <c r="F1388" s="1168"/>
      <c r="G1388" s="1168"/>
      <c r="H1388" s="1168"/>
      <c r="I1388" s="1168"/>
      <c r="J1388" s="1168"/>
    </row>
    <row r="1389" spans="5:10" x14ac:dyDescent="0.4">
      <c r="E1389" s="1168"/>
      <c r="F1389" s="1168"/>
      <c r="G1389" s="1168"/>
      <c r="H1389" s="1168"/>
      <c r="I1389" s="1168"/>
      <c r="J1389" s="1168"/>
    </row>
    <row r="1390" spans="5:10" x14ac:dyDescent="0.4">
      <c r="E1390" s="1168"/>
      <c r="F1390" s="1168"/>
      <c r="G1390" s="1168"/>
      <c r="H1390" s="1168"/>
      <c r="I1390" s="1168"/>
      <c r="J1390" s="1168"/>
    </row>
    <row r="1391" spans="5:10" x14ac:dyDescent="0.4">
      <c r="E1391" s="1168"/>
      <c r="F1391" s="1168"/>
      <c r="G1391" s="1168"/>
      <c r="H1391" s="1168"/>
      <c r="I1391" s="1168"/>
      <c r="J1391" s="1168"/>
    </row>
    <row r="1392" spans="5:10" x14ac:dyDescent="0.4">
      <c r="E1392" s="1168"/>
      <c r="F1392" s="1168"/>
      <c r="G1392" s="1168"/>
      <c r="H1392" s="1168"/>
      <c r="I1392" s="1168"/>
      <c r="J1392" s="1168"/>
    </row>
    <row r="1393" spans="5:10" x14ac:dyDescent="0.4">
      <c r="E1393" s="1168"/>
      <c r="F1393" s="1168"/>
      <c r="G1393" s="1168"/>
      <c r="H1393" s="1168"/>
      <c r="I1393" s="1168"/>
      <c r="J1393" s="1168"/>
    </row>
    <row r="1394" spans="5:10" x14ac:dyDescent="0.4">
      <c r="E1394" s="1168"/>
      <c r="F1394" s="1168"/>
      <c r="G1394" s="1168"/>
      <c r="H1394" s="1168"/>
      <c r="I1394" s="1168"/>
      <c r="J1394" s="1168"/>
    </row>
    <row r="1395" spans="5:10" x14ac:dyDescent="0.4">
      <c r="E1395" s="1168"/>
      <c r="F1395" s="1168"/>
      <c r="G1395" s="1168"/>
      <c r="H1395" s="1168"/>
      <c r="I1395" s="1168"/>
      <c r="J1395" s="1168"/>
    </row>
    <row r="1396" spans="5:10" x14ac:dyDescent="0.4">
      <c r="E1396" s="1168"/>
      <c r="F1396" s="1168"/>
      <c r="G1396" s="1168"/>
      <c r="H1396" s="1168"/>
      <c r="I1396" s="1168"/>
      <c r="J1396" s="1168"/>
    </row>
    <row r="1397" spans="5:10" x14ac:dyDescent="0.4">
      <c r="E1397" s="1168"/>
      <c r="F1397" s="1168"/>
      <c r="G1397" s="1168"/>
      <c r="H1397" s="1168"/>
      <c r="I1397" s="1168"/>
      <c r="J1397" s="1168"/>
    </row>
    <row r="1398" spans="5:10" x14ac:dyDescent="0.4">
      <c r="E1398" s="1168"/>
      <c r="F1398" s="1168"/>
      <c r="G1398" s="1168"/>
      <c r="H1398" s="1168"/>
      <c r="I1398" s="1168"/>
      <c r="J1398" s="1168"/>
    </row>
    <row r="1399" spans="5:10" x14ac:dyDescent="0.4">
      <c r="E1399" s="1168"/>
      <c r="F1399" s="1168"/>
      <c r="G1399" s="1168"/>
      <c r="H1399" s="1168"/>
      <c r="I1399" s="1168"/>
      <c r="J1399" s="1168"/>
    </row>
    <row r="1400" spans="5:10" x14ac:dyDescent="0.4">
      <c r="E1400" s="1168"/>
      <c r="F1400" s="1168"/>
      <c r="G1400" s="1168"/>
      <c r="H1400" s="1168"/>
      <c r="I1400" s="1168"/>
      <c r="J1400" s="1168"/>
    </row>
    <row r="1401" spans="5:10" x14ac:dyDescent="0.4">
      <c r="E1401" s="1168"/>
      <c r="F1401" s="1168"/>
      <c r="G1401" s="1168"/>
      <c r="H1401" s="1168"/>
      <c r="I1401" s="1168"/>
      <c r="J1401" s="1168"/>
    </row>
    <row r="1402" spans="5:10" x14ac:dyDescent="0.4">
      <c r="E1402" s="1168"/>
      <c r="F1402" s="1168"/>
      <c r="G1402" s="1168"/>
      <c r="H1402" s="1168"/>
      <c r="I1402" s="1168"/>
      <c r="J1402" s="1168"/>
    </row>
    <row r="1403" spans="5:10" x14ac:dyDescent="0.4">
      <c r="E1403" s="1168"/>
      <c r="F1403" s="1168"/>
      <c r="G1403" s="1168"/>
      <c r="H1403" s="1168"/>
      <c r="I1403" s="1168"/>
      <c r="J1403" s="1168"/>
    </row>
    <row r="1404" spans="5:10" x14ac:dyDescent="0.4">
      <c r="E1404" s="1168"/>
      <c r="F1404" s="1168"/>
      <c r="G1404" s="1168"/>
      <c r="H1404" s="1168"/>
      <c r="I1404" s="1168"/>
      <c r="J1404" s="1168"/>
    </row>
    <row r="1405" spans="5:10" x14ac:dyDescent="0.4">
      <c r="E1405" s="1168"/>
      <c r="F1405" s="1168"/>
      <c r="G1405" s="1168"/>
      <c r="H1405" s="1168"/>
      <c r="I1405" s="1168"/>
      <c r="J1405" s="1168"/>
    </row>
    <row r="1406" spans="5:10" x14ac:dyDescent="0.4">
      <c r="E1406" s="1168"/>
      <c r="F1406" s="1168"/>
      <c r="G1406" s="1168"/>
      <c r="H1406" s="1168"/>
      <c r="I1406" s="1168"/>
      <c r="J1406" s="1168"/>
    </row>
    <row r="1407" spans="5:10" x14ac:dyDescent="0.4">
      <c r="E1407" s="1168"/>
      <c r="F1407" s="1168"/>
      <c r="G1407" s="1168"/>
      <c r="H1407" s="1168"/>
      <c r="I1407" s="1168"/>
      <c r="J1407" s="1168"/>
    </row>
    <row r="1408" spans="5:10" x14ac:dyDescent="0.4">
      <c r="E1408" s="1168"/>
      <c r="F1408" s="1168"/>
      <c r="G1408" s="1168"/>
      <c r="H1408" s="1168"/>
      <c r="I1408" s="1168"/>
      <c r="J1408" s="1168"/>
    </row>
    <row r="1409" spans="5:10" x14ac:dyDescent="0.4">
      <c r="E1409" s="1168"/>
      <c r="F1409" s="1168"/>
      <c r="G1409" s="1168"/>
      <c r="H1409" s="1168"/>
      <c r="I1409" s="1168"/>
      <c r="J1409" s="1168"/>
    </row>
    <row r="1410" spans="5:10" x14ac:dyDescent="0.4">
      <c r="E1410" s="1168"/>
      <c r="F1410" s="1168"/>
      <c r="G1410" s="1168"/>
      <c r="H1410" s="1168"/>
      <c r="I1410" s="1168"/>
      <c r="J1410" s="1168"/>
    </row>
    <row r="1411" spans="5:10" x14ac:dyDescent="0.4">
      <c r="E1411" s="1168"/>
      <c r="F1411" s="1168"/>
      <c r="G1411" s="1168"/>
      <c r="H1411" s="1168"/>
      <c r="I1411" s="1168"/>
      <c r="J1411" s="1168"/>
    </row>
    <row r="1412" spans="5:10" x14ac:dyDescent="0.4">
      <c r="E1412" s="1168"/>
      <c r="F1412" s="1168"/>
      <c r="G1412" s="1168"/>
      <c r="H1412" s="1168"/>
      <c r="I1412" s="1168"/>
      <c r="J1412" s="1168"/>
    </row>
    <row r="1413" spans="5:10" x14ac:dyDescent="0.4">
      <c r="E1413" s="1168"/>
      <c r="F1413" s="1168"/>
      <c r="G1413" s="1168"/>
      <c r="H1413" s="1168"/>
      <c r="I1413" s="1168"/>
      <c r="J1413" s="1168"/>
    </row>
    <row r="1414" spans="5:10" x14ac:dyDescent="0.4">
      <c r="E1414" s="1168"/>
      <c r="F1414" s="1168"/>
      <c r="G1414" s="1168"/>
      <c r="H1414" s="1168"/>
      <c r="I1414" s="1168"/>
      <c r="J1414" s="1168"/>
    </row>
    <row r="1415" spans="5:10" x14ac:dyDescent="0.4">
      <c r="E1415" s="1168"/>
      <c r="F1415" s="1168"/>
      <c r="G1415" s="1168"/>
      <c r="H1415" s="1168"/>
      <c r="I1415" s="1168"/>
      <c r="J1415" s="1168"/>
    </row>
    <row r="1416" spans="5:10" x14ac:dyDescent="0.4">
      <c r="E1416" s="1168"/>
      <c r="F1416" s="1168"/>
      <c r="G1416" s="1168"/>
      <c r="H1416" s="1168"/>
      <c r="I1416" s="1168"/>
      <c r="J1416" s="1168"/>
    </row>
    <row r="1417" spans="5:10" x14ac:dyDescent="0.4">
      <c r="E1417" s="1168"/>
      <c r="F1417" s="1168"/>
      <c r="G1417" s="1168"/>
      <c r="H1417" s="1168"/>
      <c r="I1417" s="1168"/>
      <c r="J1417" s="1168"/>
    </row>
    <row r="1418" spans="5:10" x14ac:dyDescent="0.4">
      <c r="E1418" s="1168"/>
      <c r="F1418" s="1168"/>
      <c r="G1418" s="1168"/>
      <c r="H1418" s="1168"/>
      <c r="I1418" s="1168"/>
      <c r="J1418" s="1168"/>
    </row>
    <row r="1419" spans="5:10" x14ac:dyDescent="0.4">
      <c r="E1419" s="1168"/>
      <c r="F1419" s="1168"/>
      <c r="G1419" s="1168"/>
      <c r="H1419" s="1168"/>
      <c r="I1419" s="1168"/>
      <c r="J1419" s="1168"/>
    </row>
    <row r="1420" spans="5:10" x14ac:dyDescent="0.4">
      <c r="E1420" s="1168"/>
      <c r="F1420" s="1168"/>
      <c r="G1420" s="1168"/>
      <c r="H1420" s="1168"/>
      <c r="I1420" s="1168"/>
      <c r="J1420" s="1168"/>
    </row>
    <row r="1421" spans="5:10" x14ac:dyDescent="0.4">
      <c r="E1421" s="1168"/>
      <c r="F1421" s="1168"/>
      <c r="G1421" s="1168"/>
      <c r="H1421" s="1168"/>
      <c r="I1421" s="1168"/>
      <c r="J1421" s="1168"/>
    </row>
    <row r="1422" spans="5:10" x14ac:dyDescent="0.4">
      <c r="E1422" s="1168"/>
      <c r="F1422" s="1168"/>
      <c r="G1422" s="1168"/>
      <c r="H1422" s="1168"/>
      <c r="I1422" s="1168"/>
      <c r="J1422" s="1168"/>
    </row>
    <row r="1423" spans="5:10" x14ac:dyDescent="0.4">
      <c r="E1423" s="1168"/>
      <c r="F1423" s="1168"/>
      <c r="G1423" s="1168"/>
      <c r="H1423" s="1168"/>
      <c r="I1423" s="1168"/>
      <c r="J1423" s="1168"/>
    </row>
    <row r="1424" spans="5:10" x14ac:dyDescent="0.4">
      <c r="E1424" s="1168"/>
      <c r="F1424" s="1168"/>
      <c r="G1424" s="1168"/>
      <c r="H1424" s="1168"/>
      <c r="I1424" s="1168"/>
      <c r="J1424" s="1168"/>
    </row>
    <row r="1425" spans="5:10" x14ac:dyDescent="0.4">
      <c r="E1425" s="1168"/>
      <c r="F1425" s="1168"/>
      <c r="G1425" s="1168"/>
      <c r="H1425" s="1168"/>
      <c r="I1425" s="1168"/>
      <c r="J1425" s="1168"/>
    </row>
    <row r="1426" spans="5:10" x14ac:dyDescent="0.4">
      <c r="E1426" s="1168"/>
      <c r="F1426" s="1168"/>
      <c r="G1426" s="1168"/>
      <c r="H1426" s="1168"/>
      <c r="I1426" s="1168"/>
      <c r="J1426" s="1168"/>
    </row>
    <row r="1427" spans="5:10" x14ac:dyDescent="0.4">
      <c r="E1427" s="1168"/>
      <c r="F1427" s="1168"/>
      <c r="G1427" s="1168"/>
      <c r="H1427" s="1168"/>
      <c r="I1427" s="1168"/>
      <c r="J1427" s="1168"/>
    </row>
    <row r="1428" spans="5:10" x14ac:dyDescent="0.4">
      <c r="E1428" s="1168"/>
      <c r="F1428" s="1168"/>
      <c r="G1428" s="1168"/>
      <c r="H1428" s="1168"/>
      <c r="I1428" s="1168"/>
      <c r="J1428" s="1168"/>
    </row>
    <row r="1429" spans="5:10" x14ac:dyDescent="0.4">
      <c r="E1429" s="1168"/>
      <c r="F1429" s="1168"/>
      <c r="G1429" s="1168"/>
      <c r="H1429" s="1168"/>
      <c r="I1429" s="1168"/>
      <c r="J1429" s="1168"/>
    </row>
    <row r="1430" spans="5:10" x14ac:dyDescent="0.4">
      <c r="E1430" s="1168"/>
      <c r="F1430" s="1168"/>
      <c r="G1430" s="1168"/>
      <c r="H1430" s="1168"/>
      <c r="I1430" s="1168"/>
      <c r="J1430" s="1168"/>
    </row>
    <row r="1431" spans="5:10" x14ac:dyDescent="0.4">
      <c r="E1431" s="1168"/>
      <c r="F1431" s="1168"/>
      <c r="G1431" s="1168"/>
      <c r="H1431" s="1168"/>
      <c r="I1431" s="1168"/>
      <c r="J1431" s="1168"/>
    </row>
    <row r="1432" spans="5:10" x14ac:dyDescent="0.4">
      <c r="E1432" s="1168"/>
      <c r="F1432" s="1168"/>
      <c r="G1432" s="1168"/>
      <c r="H1432" s="1168"/>
      <c r="I1432" s="1168"/>
      <c r="J1432" s="1168"/>
    </row>
    <row r="1433" spans="5:10" x14ac:dyDescent="0.4">
      <c r="E1433" s="1168"/>
      <c r="F1433" s="1168"/>
      <c r="G1433" s="1168"/>
      <c r="H1433" s="1168"/>
      <c r="I1433" s="1168"/>
      <c r="J1433" s="1168"/>
    </row>
    <row r="1434" spans="5:10" x14ac:dyDescent="0.4">
      <c r="E1434" s="1168"/>
      <c r="F1434" s="1168"/>
      <c r="G1434" s="1168"/>
      <c r="H1434" s="1168"/>
      <c r="I1434" s="1168"/>
      <c r="J1434" s="1168"/>
    </row>
    <row r="1435" spans="5:10" x14ac:dyDescent="0.4">
      <c r="E1435" s="1168"/>
      <c r="F1435" s="1168"/>
      <c r="G1435" s="1168"/>
      <c r="H1435" s="1168"/>
      <c r="I1435" s="1168"/>
      <c r="J1435" s="1168"/>
    </row>
    <row r="1436" spans="5:10" x14ac:dyDescent="0.4">
      <c r="E1436" s="1168"/>
      <c r="F1436" s="1168"/>
      <c r="G1436" s="1168"/>
      <c r="H1436" s="1168"/>
      <c r="I1436" s="1168"/>
      <c r="J1436" s="1168"/>
    </row>
    <row r="1437" spans="5:10" x14ac:dyDescent="0.4">
      <c r="E1437" s="1168"/>
      <c r="F1437" s="1168"/>
      <c r="G1437" s="1168"/>
      <c r="H1437" s="1168"/>
      <c r="I1437" s="1168"/>
      <c r="J1437" s="1168"/>
    </row>
    <row r="1438" spans="5:10" x14ac:dyDescent="0.4">
      <c r="E1438" s="1168"/>
      <c r="F1438" s="1168"/>
      <c r="G1438" s="1168"/>
      <c r="H1438" s="1168"/>
      <c r="I1438" s="1168"/>
      <c r="J1438" s="1168"/>
    </row>
    <row r="1439" spans="5:10" x14ac:dyDescent="0.4">
      <c r="E1439" s="1168"/>
      <c r="F1439" s="1168"/>
      <c r="G1439" s="1168"/>
      <c r="H1439" s="1168"/>
      <c r="I1439" s="1168"/>
      <c r="J1439" s="1168"/>
    </row>
    <row r="1440" spans="5:10" x14ac:dyDescent="0.4">
      <c r="E1440" s="1168"/>
      <c r="F1440" s="1168"/>
      <c r="G1440" s="1168"/>
      <c r="H1440" s="1168"/>
      <c r="I1440" s="1168"/>
      <c r="J1440" s="1168"/>
    </row>
    <row r="1441" spans="5:10" x14ac:dyDescent="0.4">
      <c r="E1441" s="1168"/>
      <c r="F1441" s="1168"/>
      <c r="G1441" s="1168"/>
      <c r="H1441" s="1168"/>
      <c r="I1441" s="1168"/>
      <c r="J1441" s="1168"/>
    </row>
    <row r="1442" spans="5:10" x14ac:dyDescent="0.4">
      <c r="E1442" s="1168"/>
      <c r="F1442" s="1168"/>
      <c r="G1442" s="1168"/>
      <c r="H1442" s="1168"/>
      <c r="I1442" s="1168"/>
      <c r="J1442" s="1168"/>
    </row>
    <row r="1443" spans="5:10" x14ac:dyDescent="0.4">
      <c r="E1443" s="1168"/>
      <c r="F1443" s="1168"/>
      <c r="G1443" s="1168"/>
      <c r="H1443" s="1168"/>
      <c r="I1443" s="1168"/>
      <c r="J1443" s="1168"/>
    </row>
    <row r="1444" spans="5:10" x14ac:dyDescent="0.4">
      <c r="E1444" s="1168"/>
      <c r="F1444" s="1168"/>
      <c r="G1444" s="1168"/>
      <c r="H1444" s="1168"/>
      <c r="I1444" s="1168"/>
      <c r="J1444" s="1168"/>
    </row>
    <row r="1445" spans="5:10" x14ac:dyDescent="0.4">
      <c r="E1445" s="1168"/>
      <c r="F1445" s="1168"/>
      <c r="G1445" s="1168"/>
      <c r="H1445" s="1168"/>
      <c r="I1445" s="1168"/>
      <c r="J1445" s="1168"/>
    </row>
    <row r="1446" spans="5:10" x14ac:dyDescent="0.4">
      <c r="E1446" s="1168"/>
      <c r="F1446" s="1168"/>
      <c r="G1446" s="1168"/>
      <c r="H1446" s="1168"/>
      <c r="I1446" s="1168"/>
      <c r="J1446" s="1168"/>
    </row>
    <row r="1447" spans="5:10" x14ac:dyDescent="0.4">
      <c r="E1447" s="1168"/>
      <c r="F1447" s="1168"/>
      <c r="G1447" s="1168"/>
      <c r="H1447" s="1168"/>
      <c r="I1447" s="1168"/>
      <c r="J1447" s="1168"/>
    </row>
    <row r="1448" spans="5:10" x14ac:dyDescent="0.4">
      <c r="E1448" s="1168"/>
      <c r="F1448" s="1168"/>
      <c r="G1448" s="1168"/>
      <c r="H1448" s="1168"/>
      <c r="I1448" s="1168"/>
      <c r="J1448" s="1168"/>
    </row>
    <row r="1449" spans="5:10" x14ac:dyDescent="0.4">
      <c r="E1449" s="1168"/>
      <c r="F1449" s="1168"/>
      <c r="G1449" s="1168"/>
      <c r="H1449" s="1168"/>
      <c r="I1449" s="1168"/>
      <c r="J1449" s="1168"/>
    </row>
    <row r="1450" spans="5:10" x14ac:dyDescent="0.4">
      <c r="E1450" s="1168"/>
      <c r="F1450" s="1168"/>
      <c r="G1450" s="1168"/>
      <c r="H1450" s="1168"/>
      <c r="I1450" s="1168"/>
      <c r="J1450" s="1168"/>
    </row>
    <row r="1451" spans="5:10" x14ac:dyDescent="0.4">
      <c r="E1451" s="1168"/>
      <c r="F1451" s="1168"/>
      <c r="G1451" s="1168"/>
      <c r="H1451" s="1168"/>
      <c r="I1451" s="1168"/>
      <c r="J1451" s="1168"/>
    </row>
    <row r="1452" spans="5:10" x14ac:dyDescent="0.4">
      <c r="E1452" s="1168"/>
      <c r="F1452" s="1168"/>
      <c r="G1452" s="1168"/>
      <c r="H1452" s="1168"/>
      <c r="I1452" s="1168"/>
      <c r="J1452" s="1168"/>
    </row>
    <row r="1453" spans="5:10" x14ac:dyDescent="0.4">
      <c r="E1453" s="1168"/>
      <c r="F1453" s="1168"/>
      <c r="G1453" s="1168"/>
      <c r="H1453" s="1168"/>
      <c r="I1453" s="1168"/>
      <c r="J1453" s="1168"/>
    </row>
    <row r="1454" spans="5:10" x14ac:dyDescent="0.4">
      <c r="E1454" s="1168"/>
      <c r="F1454" s="1168"/>
      <c r="G1454" s="1168"/>
      <c r="H1454" s="1168"/>
      <c r="I1454" s="1168"/>
      <c r="J1454" s="1168"/>
    </row>
    <row r="1455" spans="5:10" x14ac:dyDescent="0.4">
      <c r="E1455" s="1168"/>
      <c r="F1455" s="1168"/>
      <c r="G1455" s="1168"/>
      <c r="H1455" s="1168"/>
      <c r="I1455" s="1168"/>
      <c r="J1455" s="1168"/>
    </row>
    <row r="1456" spans="5:10" x14ac:dyDescent="0.4">
      <c r="E1456" s="1168"/>
      <c r="F1456" s="1168"/>
      <c r="G1456" s="1168"/>
      <c r="H1456" s="1168"/>
      <c r="I1456" s="1168"/>
      <c r="J1456" s="1168"/>
    </row>
    <row r="1457" spans="5:10" x14ac:dyDescent="0.4">
      <c r="E1457" s="1168"/>
      <c r="F1457" s="1168"/>
      <c r="G1457" s="1168"/>
      <c r="H1457" s="1168"/>
      <c r="I1457" s="1168"/>
      <c r="J1457" s="1168"/>
    </row>
    <row r="1458" spans="5:10" x14ac:dyDescent="0.4">
      <c r="E1458" s="1168"/>
      <c r="F1458" s="1168"/>
      <c r="G1458" s="1168"/>
      <c r="H1458" s="1168"/>
      <c r="I1458" s="1168"/>
      <c r="J1458" s="1168"/>
    </row>
    <row r="1459" spans="5:10" x14ac:dyDescent="0.4">
      <c r="E1459" s="1168"/>
      <c r="F1459" s="1168"/>
      <c r="G1459" s="1168"/>
      <c r="H1459" s="1168"/>
      <c r="I1459" s="1168"/>
      <c r="J1459" s="1168"/>
    </row>
    <row r="1460" spans="5:10" x14ac:dyDescent="0.4">
      <c r="E1460" s="1168"/>
      <c r="F1460" s="1168"/>
      <c r="G1460" s="1168"/>
      <c r="H1460" s="1168"/>
      <c r="I1460" s="1168"/>
      <c r="J1460" s="1168"/>
    </row>
    <row r="1461" spans="5:10" x14ac:dyDescent="0.4">
      <c r="E1461" s="1168"/>
      <c r="F1461" s="1168"/>
      <c r="G1461" s="1168"/>
      <c r="H1461" s="1168"/>
      <c r="I1461" s="1168"/>
      <c r="J1461" s="1168"/>
    </row>
    <row r="1462" spans="5:10" x14ac:dyDescent="0.4">
      <c r="E1462" s="1168"/>
      <c r="F1462" s="1168"/>
      <c r="G1462" s="1168"/>
      <c r="H1462" s="1168"/>
      <c r="I1462" s="1168"/>
      <c r="J1462" s="1168"/>
    </row>
    <row r="1463" spans="5:10" x14ac:dyDescent="0.4">
      <c r="E1463" s="1168"/>
      <c r="F1463" s="1168"/>
      <c r="G1463" s="1168"/>
      <c r="H1463" s="1168"/>
      <c r="I1463" s="1168"/>
      <c r="J1463" s="1168"/>
    </row>
    <row r="1464" spans="5:10" x14ac:dyDescent="0.4">
      <c r="E1464" s="1168"/>
      <c r="F1464" s="1168"/>
      <c r="G1464" s="1168"/>
      <c r="H1464" s="1168"/>
      <c r="I1464" s="1168"/>
      <c r="J1464" s="1168"/>
    </row>
    <row r="1465" spans="5:10" x14ac:dyDescent="0.4">
      <c r="E1465" s="1168"/>
      <c r="F1465" s="1168"/>
      <c r="G1465" s="1168"/>
      <c r="H1465" s="1168"/>
      <c r="I1465" s="1168"/>
      <c r="J1465" s="1168"/>
    </row>
    <row r="1466" spans="5:10" x14ac:dyDescent="0.4">
      <c r="E1466" s="1168"/>
      <c r="F1466" s="1168"/>
      <c r="G1466" s="1168"/>
      <c r="H1466" s="1168"/>
      <c r="I1466" s="1168"/>
      <c r="J1466" s="1168"/>
    </row>
    <row r="1467" spans="5:10" x14ac:dyDescent="0.4">
      <c r="E1467" s="1168"/>
      <c r="F1467" s="1168"/>
      <c r="G1467" s="1168"/>
      <c r="H1467" s="1168"/>
      <c r="I1467" s="1168"/>
      <c r="J1467" s="1168"/>
    </row>
    <row r="1468" spans="5:10" x14ac:dyDescent="0.4">
      <c r="E1468" s="1168"/>
      <c r="F1468" s="1168"/>
      <c r="G1468" s="1168"/>
      <c r="H1468" s="1168"/>
      <c r="I1468" s="1168"/>
      <c r="J1468" s="1168"/>
    </row>
    <row r="1469" spans="5:10" x14ac:dyDescent="0.4">
      <c r="E1469" s="1168"/>
      <c r="F1469" s="1168"/>
      <c r="G1469" s="1168"/>
      <c r="H1469" s="1168"/>
      <c r="I1469" s="1168"/>
      <c r="J1469" s="1168"/>
    </row>
    <row r="1470" spans="5:10" x14ac:dyDescent="0.4">
      <c r="E1470" s="1168"/>
      <c r="F1470" s="1168"/>
      <c r="G1470" s="1168"/>
      <c r="H1470" s="1168"/>
      <c r="I1470" s="1168"/>
      <c r="J1470" s="1168"/>
    </row>
    <row r="1471" spans="5:10" x14ac:dyDescent="0.4">
      <c r="E1471" s="1168"/>
      <c r="F1471" s="1168"/>
      <c r="G1471" s="1168"/>
      <c r="H1471" s="1168"/>
      <c r="I1471" s="1168"/>
      <c r="J1471" s="1168"/>
    </row>
    <row r="1472" spans="5:10" x14ac:dyDescent="0.4">
      <c r="E1472" s="1168"/>
      <c r="F1472" s="1168"/>
      <c r="G1472" s="1168"/>
      <c r="H1472" s="1168"/>
      <c r="I1472" s="1168"/>
      <c r="J1472" s="1168"/>
    </row>
    <row r="1473" spans="5:10" x14ac:dyDescent="0.4">
      <c r="E1473" s="1168"/>
      <c r="F1473" s="1168"/>
      <c r="G1473" s="1168"/>
      <c r="H1473" s="1168"/>
      <c r="I1473" s="1168"/>
      <c r="J1473" s="1168"/>
    </row>
    <row r="1474" spans="5:10" x14ac:dyDescent="0.4">
      <c r="E1474" s="1168"/>
      <c r="F1474" s="1168"/>
      <c r="G1474" s="1168"/>
      <c r="H1474" s="1168"/>
      <c r="I1474" s="1168"/>
      <c r="J1474" s="1168"/>
    </row>
    <row r="1475" spans="5:10" x14ac:dyDescent="0.4">
      <c r="E1475" s="1168"/>
      <c r="F1475" s="1168"/>
      <c r="G1475" s="1168"/>
      <c r="H1475" s="1168"/>
      <c r="I1475" s="1168"/>
      <c r="J1475" s="1168"/>
    </row>
    <row r="1476" spans="5:10" x14ac:dyDescent="0.4">
      <c r="E1476" s="1168"/>
      <c r="F1476" s="1168"/>
      <c r="G1476" s="1168"/>
      <c r="H1476" s="1168"/>
      <c r="I1476" s="1168"/>
      <c r="J1476" s="1168"/>
    </row>
    <row r="1477" spans="5:10" x14ac:dyDescent="0.4">
      <c r="E1477" s="1168"/>
      <c r="F1477" s="1168"/>
      <c r="G1477" s="1168"/>
      <c r="H1477" s="1168"/>
      <c r="I1477" s="1168"/>
      <c r="J1477" s="1168"/>
    </row>
    <row r="1478" spans="5:10" x14ac:dyDescent="0.4">
      <c r="E1478" s="1168"/>
      <c r="F1478" s="1168"/>
      <c r="G1478" s="1168"/>
      <c r="H1478" s="1168"/>
      <c r="I1478" s="1168"/>
      <c r="J1478" s="1168"/>
    </row>
    <row r="1479" spans="5:10" x14ac:dyDescent="0.4">
      <c r="E1479" s="1168"/>
      <c r="F1479" s="1168"/>
      <c r="G1479" s="1168"/>
      <c r="H1479" s="1168"/>
      <c r="I1479" s="1168"/>
      <c r="J1479" s="1168"/>
    </row>
    <row r="1480" spans="5:10" x14ac:dyDescent="0.4">
      <c r="E1480" s="1168"/>
      <c r="F1480" s="1168"/>
      <c r="G1480" s="1168"/>
      <c r="H1480" s="1168"/>
      <c r="I1480" s="1168"/>
      <c r="J1480" s="1168"/>
    </row>
    <row r="1481" spans="5:10" x14ac:dyDescent="0.4">
      <c r="E1481" s="1168"/>
      <c r="F1481" s="1168"/>
      <c r="G1481" s="1168"/>
      <c r="H1481" s="1168"/>
      <c r="I1481" s="1168"/>
      <c r="J1481" s="1168"/>
    </row>
    <row r="1482" spans="5:10" x14ac:dyDescent="0.4">
      <c r="E1482" s="1168"/>
      <c r="F1482" s="1168"/>
      <c r="G1482" s="1168"/>
      <c r="H1482" s="1168"/>
      <c r="I1482" s="1168"/>
      <c r="J1482" s="1168"/>
    </row>
    <row r="1483" spans="5:10" x14ac:dyDescent="0.4">
      <c r="E1483" s="1168"/>
      <c r="F1483" s="1168"/>
      <c r="G1483" s="1168"/>
      <c r="H1483" s="1168"/>
      <c r="I1483" s="1168"/>
      <c r="J1483" s="1168"/>
    </row>
    <row r="1484" spans="5:10" x14ac:dyDescent="0.4">
      <c r="E1484" s="1168"/>
      <c r="F1484" s="1168"/>
      <c r="G1484" s="1168"/>
      <c r="H1484" s="1168"/>
      <c r="I1484" s="1168"/>
      <c r="J1484" s="1168"/>
    </row>
    <row r="1485" spans="5:10" x14ac:dyDescent="0.4">
      <c r="E1485" s="1168"/>
      <c r="F1485" s="1168"/>
      <c r="G1485" s="1168"/>
      <c r="H1485" s="1168"/>
      <c r="I1485" s="1168"/>
      <c r="J1485" s="1168"/>
    </row>
    <row r="1486" spans="5:10" x14ac:dyDescent="0.4">
      <c r="E1486" s="1168"/>
      <c r="F1486" s="1168"/>
      <c r="G1486" s="1168"/>
      <c r="H1486" s="1168"/>
      <c r="I1486" s="1168"/>
      <c r="J1486" s="1168"/>
    </row>
    <row r="1487" spans="5:10" x14ac:dyDescent="0.4">
      <c r="E1487" s="1168"/>
      <c r="F1487" s="1168"/>
      <c r="G1487" s="1168"/>
      <c r="H1487" s="1168"/>
      <c r="I1487" s="1168"/>
      <c r="J1487" s="1168"/>
    </row>
    <row r="1488" spans="5:10" x14ac:dyDescent="0.4">
      <c r="E1488" s="1168"/>
      <c r="F1488" s="1168"/>
      <c r="G1488" s="1168"/>
      <c r="H1488" s="1168"/>
      <c r="I1488" s="1168"/>
      <c r="J1488" s="1168"/>
    </row>
    <row r="1489" spans="5:10" x14ac:dyDescent="0.4">
      <c r="E1489" s="1168"/>
      <c r="F1489" s="1168"/>
      <c r="G1489" s="1168"/>
      <c r="H1489" s="1168"/>
      <c r="I1489" s="1168"/>
      <c r="J1489" s="1168"/>
    </row>
    <row r="1490" spans="5:10" x14ac:dyDescent="0.4">
      <c r="E1490" s="1168"/>
      <c r="F1490" s="1168"/>
      <c r="G1490" s="1168"/>
      <c r="H1490" s="1168"/>
      <c r="I1490" s="1168"/>
      <c r="J1490" s="1168"/>
    </row>
    <row r="1491" spans="5:10" x14ac:dyDescent="0.4">
      <c r="E1491" s="1168"/>
      <c r="F1491" s="1168"/>
      <c r="G1491" s="1168"/>
      <c r="H1491" s="1168"/>
      <c r="I1491" s="1168"/>
      <c r="J1491" s="1168"/>
    </row>
    <row r="1492" spans="5:10" x14ac:dyDescent="0.4">
      <c r="E1492" s="1168"/>
      <c r="F1492" s="1168"/>
      <c r="G1492" s="1168"/>
      <c r="H1492" s="1168"/>
      <c r="I1492" s="1168"/>
      <c r="J1492" s="1168"/>
    </row>
    <row r="1493" spans="5:10" x14ac:dyDescent="0.4">
      <c r="E1493" s="1168"/>
      <c r="F1493" s="1168"/>
      <c r="G1493" s="1168"/>
      <c r="H1493" s="1168"/>
      <c r="I1493" s="1168"/>
      <c r="J1493" s="1168"/>
    </row>
    <row r="1494" spans="5:10" x14ac:dyDescent="0.4">
      <c r="E1494" s="1168"/>
      <c r="F1494" s="1168"/>
      <c r="G1494" s="1168"/>
      <c r="H1494" s="1168"/>
      <c r="I1494" s="1168"/>
      <c r="J1494" s="1168"/>
    </row>
    <row r="1495" spans="5:10" x14ac:dyDescent="0.4">
      <c r="E1495" s="1168"/>
      <c r="F1495" s="1168"/>
      <c r="G1495" s="1168"/>
      <c r="H1495" s="1168"/>
      <c r="I1495" s="1168"/>
      <c r="J1495" s="1168"/>
    </row>
    <row r="1496" spans="5:10" x14ac:dyDescent="0.4">
      <c r="E1496" s="1168"/>
      <c r="F1496" s="1168"/>
      <c r="G1496" s="1168"/>
      <c r="H1496" s="1168"/>
      <c r="I1496" s="1168"/>
      <c r="J1496" s="1168"/>
    </row>
    <row r="1497" spans="5:10" x14ac:dyDescent="0.4">
      <c r="E1497" s="1168"/>
      <c r="F1497" s="1168"/>
      <c r="G1497" s="1168"/>
      <c r="H1497" s="1168"/>
      <c r="I1497" s="1168"/>
      <c r="J1497" s="1168"/>
    </row>
    <row r="1498" spans="5:10" x14ac:dyDescent="0.4">
      <c r="E1498" s="1168"/>
      <c r="F1498" s="1168"/>
      <c r="G1498" s="1168"/>
      <c r="H1498" s="1168"/>
      <c r="I1498" s="1168"/>
      <c r="J1498" s="1168"/>
    </row>
    <row r="1499" spans="5:10" x14ac:dyDescent="0.4">
      <c r="E1499" s="1168"/>
      <c r="F1499" s="1168"/>
      <c r="G1499" s="1168"/>
      <c r="H1499" s="1168"/>
      <c r="I1499" s="1168"/>
      <c r="J1499" s="1168"/>
    </row>
    <row r="1500" spans="5:10" x14ac:dyDescent="0.4">
      <c r="E1500" s="1168"/>
      <c r="F1500" s="1168"/>
      <c r="G1500" s="1168"/>
      <c r="H1500" s="1168"/>
      <c r="I1500" s="1168"/>
      <c r="J1500" s="1168"/>
    </row>
    <row r="1501" spans="5:10" x14ac:dyDescent="0.4">
      <c r="E1501" s="1168"/>
      <c r="F1501" s="1168"/>
      <c r="G1501" s="1168"/>
      <c r="H1501" s="1168"/>
      <c r="I1501" s="1168"/>
      <c r="J1501" s="1168"/>
    </row>
    <row r="1502" spans="5:10" x14ac:dyDescent="0.4">
      <c r="E1502" s="1168"/>
      <c r="F1502" s="1168"/>
      <c r="G1502" s="1168"/>
      <c r="H1502" s="1168"/>
      <c r="I1502" s="1168"/>
      <c r="J1502" s="1168"/>
    </row>
    <row r="1503" spans="5:10" x14ac:dyDescent="0.4">
      <c r="E1503" s="1168"/>
      <c r="F1503" s="1168"/>
      <c r="G1503" s="1168"/>
      <c r="H1503" s="1168"/>
      <c r="I1503" s="1168"/>
      <c r="J1503" s="1168"/>
    </row>
    <row r="1504" spans="5:10" x14ac:dyDescent="0.4">
      <c r="E1504" s="1168"/>
      <c r="F1504" s="1168"/>
      <c r="G1504" s="1168"/>
      <c r="H1504" s="1168"/>
      <c r="I1504" s="1168"/>
      <c r="J1504" s="1168"/>
    </row>
    <row r="1505" spans="5:10" x14ac:dyDescent="0.4">
      <c r="E1505" s="1168"/>
      <c r="F1505" s="1168"/>
      <c r="G1505" s="1168"/>
      <c r="H1505" s="1168"/>
      <c r="I1505" s="1168"/>
      <c r="J1505" s="1168"/>
    </row>
    <row r="1506" spans="5:10" x14ac:dyDescent="0.4">
      <c r="E1506" s="1168"/>
      <c r="F1506" s="1168"/>
      <c r="G1506" s="1168"/>
      <c r="H1506" s="1168"/>
      <c r="I1506" s="1168"/>
      <c r="J1506" s="1168"/>
    </row>
    <row r="1507" spans="5:10" x14ac:dyDescent="0.4">
      <c r="E1507" s="1168"/>
      <c r="F1507" s="1168"/>
      <c r="G1507" s="1168"/>
      <c r="H1507" s="1168"/>
      <c r="I1507" s="1168"/>
      <c r="J1507" s="1168"/>
    </row>
    <row r="1508" spans="5:10" x14ac:dyDescent="0.4">
      <c r="E1508" s="1168"/>
      <c r="F1508" s="1168"/>
      <c r="G1508" s="1168"/>
      <c r="H1508" s="1168"/>
      <c r="I1508" s="1168"/>
      <c r="J1508" s="1168"/>
    </row>
    <row r="1509" spans="5:10" x14ac:dyDescent="0.4">
      <c r="E1509" s="1168"/>
      <c r="F1509" s="1168"/>
      <c r="G1509" s="1168"/>
      <c r="H1509" s="1168"/>
      <c r="I1509" s="1168"/>
      <c r="J1509" s="1168"/>
    </row>
    <row r="1510" spans="5:10" x14ac:dyDescent="0.4">
      <c r="E1510" s="1168"/>
      <c r="F1510" s="1168"/>
      <c r="G1510" s="1168"/>
      <c r="H1510" s="1168"/>
      <c r="I1510" s="1168"/>
      <c r="J1510" s="1168"/>
    </row>
    <row r="1511" spans="5:10" x14ac:dyDescent="0.4">
      <c r="E1511" s="1168"/>
      <c r="F1511" s="1168"/>
      <c r="G1511" s="1168"/>
      <c r="H1511" s="1168"/>
      <c r="I1511" s="1168"/>
      <c r="J1511" s="1168"/>
    </row>
    <row r="1512" spans="5:10" x14ac:dyDescent="0.4">
      <c r="E1512" s="1168"/>
      <c r="F1512" s="1168"/>
      <c r="G1512" s="1168"/>
      <c r="H1512" s="1168"/>
      <c r="I1512" s="1168"/>
      <c r="J1512" s="1168"/>
    </row>
    <row r="1513" spans="5:10" x14ac:dyDescent="0.4">
      <c r="E1513" s="1168"/>
      <c r="F1513" s="1168"/>
      <c r="G1513" s="1168"/>
      <c r="H1513" s="1168"/>
      <c r="I1513" s="1168"/>
      <c r="J1513" s="1168"/>
    </row>
    <row r="1514" spans="5:10" x14ac:dyDescent="0.4">
      <c r="E1514" s="1168"/>
      <c r="F1514" s="1168"/>
      <c r="G1514" s="1168"/>
      <c r="H1514" s="1168"/>
      <c r="I1514" s="1168"/>
      <c r="J1514" s="1168"/>
    </row>
    <row r="1515" spans="5:10" x14ac:dyDescent="0.4">
      <c r="E1515" s="1168"/>
      <c r="F1515" s="1168"/>
      <c r="G1515" s="1168"/>
      <c r="H1515" s="1168"/>
      <c r="I1515" s="1168"/>
      <c r="J1515" s="1168"/>
    </row>
    <row r="1516" spans="5:10" x14ac:dyDescent="0.4">
      <c r="E1516" s="1168"/>
      <c r="F1516" s="1168"/>
      <c r="G1516" s="1168"/>
      <c r="H1516" s="1168"/>
      <c r="I1516" s="1168"/>
      <c r="J1516" s="1168"/>
    </row>
    <row r="1517" spans="5:10" x14ac:dyDescent="0.4">
      <c r="E1517" s="1168"/>
      <c r="F1517" s="1168"/>
      <c r="G1517" s="1168"/>
      <c r="H1517" s="1168"/>
      <c r="I1517" s="1168"/>
      <c r="J1517" s="1168"/>
    </row>
    <row r="1518" spans="5:10" x14ac:dyDescent="0.4">
      <c r="E1518" s="1168"/>
      <c r="F1518" s="1168"/>
      <c r="G1518" s="1168"/>
      <c r="H1518" s="1168"/>
      <c r="I1518" s="1168"/>
      <c r="J1518" s="1168"/>
    </row>
    <row r="1519" spans="5:10" x14ac:dyDescent="0.4">
      <c r="E1519" s="1168"/>
      <c r="F1519" s="1168"/>
      <c r="G1519" s="1168"/>
      <c r="H1519" s="1168"/>
      <c r="I1519" s="1168"/>
      <c r="J1519" s="1168"/>
    </row>
    <row r="1520" spans="5:10" x14ac:dyDescent="0.4">
      <c r="E1520" s="1168"/>
      <c r="F1520" s="1168"/>
      <c r="G1520" s="1168"/>
      <c r="H1520" s="1168"/>
      <c r="I1520" s="1168"/>
      <c r="J1520" s="1168"/>
    </row>
    <row r="1521" spans="5:10" x14ac:dyDescent="0.4">
      <c r="E1521" s="1168"/>
      <c r="F1521" s="1168"/>
      <c r="G1521" s="1168"/>
      <c r="H1521" s="1168"/>
      <c r="I1521" s="1168"/>
      <c r="J1521" s="1168"/>
    </row>
    <row r="1522" spans="5:10" x14ac:dyDescent="0.4">
      <c r="E1522" s="1168"/>
      <c r="F1522" s="1168"/>
      <c r="G1522" s="1168"/>
      <c r="H1522" s="1168"/>
      <c r="I1522" s="1168"/>
      <c r="J1522" s="1168"/>
    </row>
    <row r="1523" spans="5:10" x14ac:dyDescent="0.4">
      <c r="E1523" s="1168"/>
      <c r="F1523" s="1168"/>
      <c r="G1523" s="1168"/>
      <c r="H1523" s="1168"/>
      <c r="I1523" s="1168"/>
      <c r="J1523" s="1168"/>
    </row>
    <row r="1524" spans="5:10" x14ac:dyDescent="0.4">
      <c r="E1524" s="1168"/>
      <c r="F1524" s="1168"/>
      <c r="G1524" s="1168"/>
      <c r="H1524" s="1168"/>
      <c r="I1524" s="1168"/>
      <c r="J1524" s="1168"/>
    </row>
    <row r="1525" spans="5:10" x14ac:dyDescent="0.4">
      <c r="E1525" s="1168"/>
      <c r="F1525" s="1168"/>
      <c r="G1525" s="1168"/>
      <c r="H1525" s="1168"/>
      <c r="I1525" s="1168"/>
      <c r="J1525" s="1168"/>
    </row>
    <row r="1526" spans="5:10" x14ac:dyDescent="0.4">
      <c r="E1526" s="1168"/>
      <c r="F1526" s="1168"/>
      <c r="G1526" s="1168"/>
      <c r="H1526" s="1168"/>
      <c r="I1526" s="1168"/>
      <c r="J1526" s="1168"/>
    </row>
    <row r="1527" spans="5:10" x14ac:dyDescent="0.4">
      <c r="E1527" s="1168"/>
      <c r="F1527" s="1168"/>
      <c r="G1527" s="1168"/>
      <c r="H1527" s="1168"/>
      <c r="I1527" s="1168"/>
      <c r="J1527" s="1168"/>
    </row>
    <row r="1528" spans="5:10" x14ac:dyDescent="0.4">
      <c r="E1528" s="1168"/>
      <c r="F1528" s="1168"/>
      <c r="G1528" s="1168"/>
      <c r="H1528" s="1168"/>
      <c r="I1528" s="1168"/>
      <c r="J1528" s="1168"/>
    </row>
    <row r="1529" spans="5:10" x14ac:dyDescent="0.4">
      <c r="E1529" s="1168"/>
      <c r="F1529" s="1168"/>
      <c r="G1529" s="1168"/>
      <c r="H1529" s="1168"/>
      <c r="I1529" s="1168"/>
      <c r="J1529" s="1168"/>
    </row>
    <row r="1530" spans="5:10" x14ac:dyDescent="0.4">
      <c r="E1530" s="1168"/>
      <c r="F1530" s="1168"/>
      <c r="G1530" s="1168"/>
      <c r="H1530" s="1168"/>
      <c r="I1530" s="1168"/>
      <c r="J1530" s="1168"/>
    </row>
    <row r="1531" spans="5:10" x14ac:dyDescent="0.4">
      <c r="E1531" s="1168"/>
      <c r="F1531" s="1168"/>
      <c r="G1531" s="1168"/>
      <c r="H1531" s="1168"/>
      <c r="I1531" s="1168"/>
      <c r="J1531" s="1168"/>
    </row>
    <row r="1532" spans="5:10" x14ac:dyDescent="0.4">
      <c r="E1532" s="1168"/>
      <c r="F1532" s="1168"/>
      <c r="G1532" s="1168"/>
      <c r="H1532" s="1168"/>
      <c r="I1532" s="1168"/>
      <c r="J1532" s="1168"/>
    </row>
    <row r="1533" spans="5:10" x14ac:dyDescent="0.4">
      <c r="E1533" s="1168"/>
      <c r="F1533" s="1168"/>
      <c r="G1533" s="1168"/>
      <c r="H1533" s="1168"/>
      <c r="I1533" s="1168"/>
      <c r="J1533" s="1168"/>
    </row>
    <row r="1534" spans="5:10" x14ac:dyDescent="0.4">
      <c r="E1534" s="1168"/>
      <c r="F1534" s="1168"/>
      <c r="G1534" s="1168"/>
      <c r="H1534" s="1168"/>
      <c r="I1534" s="1168"/>
      <c r="J1534" s="1168"/>
    </row>
    <row r="1535" spans="5:10" x14ac:dyDescent="0.4">
      <c r="E1535" s="1168"/>
      <c r="F1535" s="1168"/>
      <c r="G1535" s="1168"/>
      <c r="H1535" s="1168"/>
      <c r="I1535" s="1168"/>
      <c r="J1535" s="1168"/>
    </row>
    <row r="1536" spans="5:10" x14ac:dyDescent="0.4">
      <c r="E1536" s="1168"/>
      <c r="F1536" s="1168"/>
      <c r="G1536" s="1168"/>
      <c r="H1536" s="1168"/>
      <c r="I1536" s="1168"/>
      <c r="J1536" s="1168"/>
    </row>
    <row r="1537" spans="5:10" x14ac:dyDescent="0.4">
      <c r="E1537" s="1168"/>
      <c r="F1537" s="1168"/>
      <c r="G1537" s="1168"/>
      <c r="H1537" s="1168"/>
      <c r="I1537" s="1168"/>
      <c r="J1537" s="1168"/>
    </row>
    <row r="1538" spans="5:10" x14ac:dyDescent="0.4">
      <c r="E1538" s="1168"/>
      <c r="F1538" s="1168"/>
      <c r="G1538" s="1168"/>
      <c r="H1538" s="1168"/>
      <c r="I1538" s="1168"/>
      <c r="J1538" s="1168"/>
    </row>
    <row r="1539" spans="5:10" x14ac:dyDescent="0.4">
      <c r="E1539" s="1168"/>
      <c r="F1539" s="1168"/>
      <c r="G1539" s="1168"/>
      <c r="H1539" s="1168"/>
      <c r="I1539" s="1168"/>
      <c r="J1539" s="1168"/>
    </row>
    <row r="1540" spans="5:10" x14ac:dyDescent="0.4">
      <c r="E1540" s="1168"/>
      <c r="F1540" s="1168"/>
      <c r="G1540" s="1168"/>
      <c r="H1540" s="1168"/>
      <c r="I1540" s="1168"/>
      <c r="J1540" s="1168"/>
    </row>
    <row r="1541" spans="5:10" x14ac:dyDescent="0.4">
      <c r="E1541" s="1168"/>
      <c r="F1541" s="1168"/>
      <c r="G1541" s="1168"/>
      <c r="H1541" s="1168"/>
      <c r="I1541" s="1168"/>
      <c r="J1541" s="1168"/>
    </row>
    <row r="1542" spans="5:10" x14ac:dyDescent="0.4">
      <c r="E1542" s="1168"/>
      <c r="F1542" s="1168"/>
      <c r="G1542" s="1168"/>
      <c r="H1542" s="1168"/>
      <c r="I1542" s="1168"/>
      <c r="J1542" s="1168"/>
    </row>
    <row r="1543" spans="5:10" x14ac:dyDescent="0.4">
      <c r="E1543" s="1168"/>
      <c r="F1543" s="1168"/>
      <c r="G1543" s="1168"/>
      <c r="H1543" s="1168"/>
      <c r="I1543" s="1168"/>
      <c r="J1543" s="1168"/>
    </row>
    <row r="1544" spans="5:10" x14ac:dyDescent="0.4">
      <c r="E1544" s="1168"/>
      <c r="F1544" s="1168"/>
      <c r="G1544" s="1168"/>
      <c r="H1544" s="1168"/>
      <c r="I1544" s="1168"/>
      <c r="J1544" s="1168"/>
    </row>
    <row r="1545" spans="5:10" x14ac:dyDescent="0.4">
      <c r="E1545" s="1168"/>
      <c r="F1545" s="1168"/>
      <c r="G1545" s="1168"/>
      <c r="H1545" s="1168"/>
      <c r="I1545" s="1168"/>
      <c r="J1545" s="1168"/>
    </row>
    <row r="1546" spans="5:10" x14ac:dyDescent="0.4">
      <c r="E1546" s="1168"/>
      <c r="F1546" s="1168"/>
      <c r="G1546" s="1168"/>
      <c r="H1546" s="1168"/>
      <c r="I1546" s="1168"/>
      <c r="J1546" s="1168"/>
    </row>
    <row r="1547" spans="5:10" x14ac:dyDescent="0.4">
      <c r="E1547" s="1168"/>
      <c r="F1547" s="1168"/>
      <c r="G1547" s="1168"/>
      <c r="H1547" s="1168"/>
      <c r="I1547" s="1168"/>
      <c r="J1547" s="1168"/>
    </row>
    <row r="1548" spans="5:10" x14ac:dyDescent="0.4">
      <c r="E1548" s="1168"/>
      <c r="F1548" s="1168"/>
      <c r="G1548" s="1168"/>
      <c r="H1548" s="1168"/>
      <c r="I1548" s="1168"/>
      <c r="J1548" s="1168"/>
    </row>
    <row r="1549" spans="5:10" x14ac:dyDescent="0.4">
      <c r="E1549" s="1168"/>
      <c r="F1549" s="1168"/>
      <c r="G1549" s="1168"/>
      <c r="H1549" s="1168"/>
      <c r="I1549" s="1168"/>
      <c r="J1549" s="1168"/>
    </row>
    <row r="1550" spans="5:10" x14ac:dyDescent="0.4">
      <c r="E1550" s="1168"/>
      <c r="F1550" s="1168"/>
      <c r="G1550" s="1168"/>
      <c r="H1550" s="1168"/>
      <c r="I1550" s="1168"/>
      <c r="J1550" s="1168"/>
    </row>
    <row r="1551" spans="5:10" x14ac:dyDescent="0.4">
      <c r="E1551" s="1168"/>
      <c r="F1551" s="1168"/>
      <c r="G1551" s="1168"/>
      <c r="H1551" s="1168"/>
      <c r="I1551" s="1168"/>
      <c r="J1551" s="1168"/>
    </row>
    <row r="1552" spans="5:10" x14ac:dyDescent="0.4">
      <c r="E1552" s="1168"/>
      <c r="F1552" s="1168"/>
      <c r="G1552" s="1168"/>
      <c r="H1552" s="1168"/>
      <c r="I1552" s="1168"/>
      <c r="J1552" s="1168"/>
    </row>
    <row r="1553" spans="5:10" x14ac:dyDescent="0.4">
      <c r="E1553" s="1168"/>
      <c r="F1553" s="1168"/>
      <c r="G1553" s="1168"/>
      <c r="H1553" s="1168"/>
      <c r="I1553" s="1168"/>
      <c r="J1553" s="1168"/>
    </row>
    <row r="1554" spans="5:10" x14ac:dyDescent="0.4">
      <c r="E1554" s="1168"/>
      <c r="F1554" s="1168"/>
      <c r="G1554" s="1168"/>
      <c r="H1554" s="1168"/>
      <c r="I1554" s="1168"/>
      <c r="J1554" s="1168"/>
    </row>
    <row r="1555" spans="5:10" x14ac:dyDescent="0.4">
      <c r="E1555" s="1168"/>
      <c r="F1555" s="1168"/>
      <c r="G1555" s="1168"/>
      <c r="H1555" s="1168"/>
      <c r="I1555" s="1168"/>
      <c r="J1555" s="1168"/>
    </row>
    <row r="1556" spans="5:10" x14ac:dyDescent="0.4">
      <c r="E1556" s="1168"/>
      <c r="F1556" s="1168"/>
      <c r="G1556" s="1168"/>
      <c r="H1556" s="1168"/>
      <c r="I1556" s="1168"/>
      <c r="J1556" s="1168"/>
    </row>
    <row r="1557" spans="5:10" x14ac:dyDescent="0.4">
      <c r="E1557" s="1168"/>
      <c r="F1557" s="1168"/>
      <c r="G1557" s="1168"/>
      <c r="H1557" s="1168"/>
      <c r="I1557" s="1168"/>
      <c r="J1557" s="1168"/>
    </row>
    <row r="1558" spans="5:10" x14ac:dyDescent="0.4">
      <c r="E1558" s="1168"/>
      <c r="F1558" s="1168"/>
      <c r="G1558" s="1168"/>
      <c r="H1558" s="1168"/>
      <c r="I1558" s="1168"/>
      <c r="J1558" s="1168"/>
    </row>
    <row r="1559" spans="5:10" x14ac:dyDescent="0.4">
      <c r="E1559" s="1168"/>
      <c r="F1559" s="1168"/>
      <c r="G1559" s="1168"/>
      <c r="H1559" s="1168"/>
      <c r="I1559" s="1168"/>
      <c r="J1559" s="1168"/>
    </row>
    <row r="1560" spans="5:10" x14ac:dyDescent="0.4">
      <c r="E1560" s="1168"/>
      <c r="F1560" s="1168"/>
      <c r="G1560" s="1168"/>
      <c r="H1560" s="1168"/>
      <c r="I1560" s="1168"/>
      <c r="J1560" s="1168"/>
    </row>
    <row r="1561" spans="5:10" x14ac:dyDescent="0.4">
      <c r="E1561" s="1168"/>
      <c r="F1561" s="1168"/>
      <c r="G1561" s="1168"/>
      <c r="H1561" s="1168"/>
      <c r="I1561" s="1168"/>
      <c r="J1561" s="1168"/>
    </row>
    <row r="1562" spans="5:10" x14ac:dyDescent="0.4">
      <c r="E1562" s="1168"/>
      <c r="F1562" s="1168"/>
      <c r="G1562" s="1168"/>
      <c r="H1562" s="1168"/>
      <c r="I1562" s="1168"/>
      <c r="J1562" s="1168"/>
    </row>
    <row r="1563" spans="5:10" x14ac:dyDescent="0.4">
      <c r="E1563" s="1168"/>
      <c r="F1563" s="1168"/>
      <c r="G1563" s="1168"/>
      <c r="H1563" s="1168"/>
      <c r="I1563" s="1168"/>
      <c r="J1563" s="1168"/>
    </row>
    <row r="1564" spans="5:10" x14ac:dyDescent="0.4">
      <c r="E1564" s="1168"/>
      <c r="F1564" s="1168"/>
      <c r="G1564" s="1168"/>
      <c r="H1564" s="1168"/>
      <c r="I1564" s="1168"/>
      <c r="J1564" s="1168"/>
    </row>
    <row r="1565" spans="5:10" x14ac:dyDescent="0.4">
      <c r="E1565" s="1168"/>
      <c r="F1565" s="1168"/>
      <c r="G1565" s="1168"/>
      <c r="H1565" s="1168"/>
      <c r="I1565" s="1168"/>
      <c r="J1565" s="1168"/>
    </row>
    <row r="1566" spans="5:10" x14ac:dyDescent="0.4">
      <c r="E1566" s="1168"/>
      <c r="F1566" s="1168"/>
      <c r="G1566" s="1168"/>
      <c r="H1566" s="1168"/>
      <c r="I1566" s="1168"/>
      <c r="J1566" s="1168"/>
    </row>
    <row r="1567" spans="5:10" x14ac:dyDescent="0.4">
      <c r="E1567" s="1168"/>
      <c r="F1567" s="1168"/>
      <c r="G1567" s="1168"/>
      <c r="H1567" s="1168"/>
      <c r="I1567" s="1168"/>
      <c r="J1567" s="1168"/>
    </row>
    <row r="1568" spans="5:10" x14ac:dyDescent="0.4">
      <c r="E1568" s="1168"/>
      <c r="F1568" s="1168"/>
      <c r="G1568" s="1168"/>
      <c r="H1568" s="1168"/>
      <c r="I1568" s="1168"/>
      <c r="J1568" s="1168"/>
    </row>
    <row r="1569" spans="5:10" x14ac:dyDescent="0.4">
      <c r="E1569" s="1168"/>
      <c r="F1569" s="1168"/>
      <c r="G1569" s="1168"/>
      <c r="H1569" s="1168"/>
      <c r="I1569" s="1168"/>
      <c r="J1569" s="1168"/>
    </row>
    <row r="1570" spans="5:10" x14ac:dyDescent="0.4">
      <c r="E1570" s="1168"/>
      <c r="F1570" s="1168"/>
      <c r="G1570" s="1168"/>
      <c r="H1570" s="1168"/>
      <c r="I1570" s="1168"/>
      <c r="J1570" s="1168"/>
    </row>
    <row r="1571" spans="5:10" x14ac:dyDescent="0.4">
      <c r="E1571" s="1168"/>
      <c r="F1571" s="1168"/>
      <c r="G1571" s="1168"/>
      <c r="H1571" s="1168"/>
      <c r="I1571" s="1168"/>
      <c r="J1571" s="1168"/>
    </row>
    <row r="1572" spans="5:10" x14ac:dyDescent="0.4">
      <c r="E1572" s="1168"/>
      <c r="F1572" s="1168"/>
      <c r="G1572" s="1168"/>
      <c r="H1572" s="1168"/>
      <c r="I1572" s="1168"/>
      <c r="J1572" s="1168"/>
    </row>
    <row r="1573" spans="5:10" x14ac:dyDescent="0.4">
      <c r="E1573" s="1168"/>
      <c r="F1573" s="1168"/>
      <c r="G1573" s="1168"/>
      <c r="H1573" s="1168"/>
      <c r="I1573" s="1168"/>
      <c r="J1573" s="1168"/>
    </row>
    <row r="1574" spans="5:10" x14ac:dyDescent="0.4">
      <c r="E1574" s="1168"/>
      <c r="F1574" s="1168"/>
      <c r="G1574" s="1168"/>
      <c r="H1574" s="1168"/>
      <c r="I1574" s="1168"/>
      <c r="J1574" s="1168"/>
    </row>
    <row r="1575" spans="5:10" x14ac:dyDescent="0.4">
      <c r="E1575" s="1168"/>
      <c r="F1575" s="1168"/>
      <c r="G1575" s="1168"/>
      <c r="H1575" s="1168"/>
      <c r="I1575" s="1168"/>
      <c r="J1575" s="1168"/>
    </row>
    <row r="1576" spans="5:10" x14ac:dyDescent="0.4">
      <c r="E1576" s="1168"/>
      <c r="F1576" s="1168"/>
      <c r="G1576" s="1168"/>
      <c r="H1576" s="1168"/>
      <c r="I1576" s="1168"/>
      <c r="J1576" s="1168"/>
    </row>
    <row r="1577" spans="5:10" x14ac:dyDescent="0.4">
      <c r="E1577" s="1168"/>
      <c r="F1577" s="1168"/>
      <c r="G1577" s="1168"/>
      <c r="H1577" s="1168"/>
      <c r="I1577" s="1168"/>
      <c r="J1577" s="1168"/>
    </row>
    <row r="1578" spans="5:10" x14ac:dyDescent="0.4">
      <c r="E1578" s="1168"/>
      <c r="F1578" s="1168"/>
      <c r="G1578" s="1168"/>
      <c r="H1578" s="1168"/>
      <c r="I1578" s="1168"/>
      <c r="J1578" s="1168"/>
    </row>
    <row r="1579" spans="5:10" x14ac:dyDescent="0.4">
      <c r="E1579" s="1168"/>
      <c r="F1579" s="1168"/>
      <c r="G1579" s="1168"/>
      <c r="H1579" s="1168"/>
      <c r="I1579" s="1168"/>
      <c r="J1579" s="1168"/>
    </row>
    <row r="1580" spans="5:10" x14ac:dyDescent="0.4">
      <c r="E1580" s="1168"/>
      <c r="F1580" s="1168"/>
      <c r="G1580" s="1168"/>
      <c r="H1580" s="1168"/>
      <c r="I1580" s="1168"/>
      <c r="J1580" s="1168"/>
    </row>
    <row r="1581" spans="5:10" x14ac:dyDescent="0.4">
      <c r="E1581" s="1168"/>
      <c r="F1581" s="1168"/>
      <c r="G1581" s="1168"/>
      <c r="H1581" s="1168"/>
      <c r="I1581" s="1168"/>
      <c r="J1581" s="1168"/>
    </row>
    <row r="1582" spans="5:10" x14ac:dyDescent="0.4">
      <c r="E1582" s="1168"/>
      <c r="F1582" s="1168"/>
      <c r="G1582" s="1168"/>
      <c r="H1582" s="1168"/>
      <c r="I1582" s="1168"/>
      <c r="J1582" s="1168"/>
    </row>
    <row r="1583" spans="5:10" x14ac:dyDescent="0.4">
      <c r="E1583" s="1168"/>
      <c r="F1583" s="1168"/>
      <c r="G1583" s="1168"/>
      <c r="H1583" s="1168"/>
      <c r="I1583" s="1168"/>
      <c r="J1583" s="1168"/>
    </row>
    <row r="1584" spans="5:10" x14ac:dyDescent="0.4">
      <c r="E1584" s="1168"/>
      <c r="F1584" s="1168"/>
      <c r="G1584" s="1168"/>
      <c r="H1584" s="1168"/>
      <c r="I1584" s="1168"/>
      <c r="J1584" s="1168"/>
    </row>
    <row r="1585" spans="5:10" x14ac:dyDescent="0.4">
      <c r="E1585" s="1168"/>
      <c r="F1585" s="1168"/>
      <c r="G1585" s="1168"/>
      <c r="H1585" s="1168"/>
      <c r="I1585" s="1168"/>
      <c r="J1585" s="1168"/>
    </row>
    <row r="1586" spans="5:10" x14ac:dyDescent="0.4">
      <c r="E1586" s="1168"/>
      <c r="F1586" s="1168"/>
      <c r="G1586" s="1168"/>
      <c r="H1586" s="1168"/>
      <c r="I1586" s="1168"/>
      <c r="J1586" s="1168"/>
    </row>
    <row r="1587" spans="5:10" x14ac:dyDescent="0.4">
      <c r="E1587" s="1168"/>
      <c r="F1587" s="1168"/>
      <c r="G1587" s="1168"/>
      <c r="H1587" s="1168"/>
      <c r="I1587" s="1168"/>
      <c r="J1587" s="1168"/>
    </row>
    <row r="1588" spans="5:10" x14ac:dyDescent="0.4">
      <c r="E1588" s="1168"/>
      <c r="F1588" s="1168"/>
      <c r="G1588" s="1168"/>
      <c r="H1588" s="1168"/>
      <c r="I1588" s="1168"/>
      <c r="J1588" s="1168"/>
    </row>
    <row r="1589" spans="5:10" x14ac:dyDescent="0.4">
      <c r="E1589" s="1168"/>
      <c r="F1589" s="1168"/>
      <c r="G1589" s="1168"/>
      <c r="H1589" s="1168"/>
      <c r="I1589" s="1168"/>
      <c r="J1589" s="1168"/>
    </row>
    <row r="1590" spans="5:10" x14ac:dyDescent="0.4">
      <c r="E1590" s="1168"/>
      <c r="F1590" s="1168"/>
      <c r="G1590" s="1168"/>
      <c r="H1590" s="1168"/>
      <c r="I1590" s="1168"/>
      <c r="J1590" s="1168"/>
    </row>
    <row r="1591" spans="5:10" x14ac:dyDescent="0.4">
      <c r="E1591" s="1168"/>
      <c r="F1591" s="1168"/>
      <c r="G1591" s="1168"/>
      <c r="H1591" s="1168"/>
      <c r="I1591" s="1168"/>
      <c r="J1591" s="1168"/>
    </row>
    <row r="1592" spans="5:10" x14ac:dyDescent="0.4">
      <c r="E1592" s="1168"/>
      <c r="F1592" s="1168"/>
      <c r="G1592" s="1168"/>
      <c r="H1592" s="1168"/>
      <c r="I1592" s="1168"/>
      <c r="J1592" s="1168"/>
    </row>
    <row r="1593" spans="5:10" x14ac:dyDescent="0.4">
      <c r="E1593" s="1168"/>
      <c r="F1593" s="1168"/>
      <c r="G1593" s="1168"/>
      <c r="H1593" s="1168"/>
      <c r="I1593" s="1168"/>
      <c r="J1593" s="1168"/>
    </row>
    <row r="1594" spans="5:10" x14ac:dyDescent="0.4">
      <c r="E1594" s="1168"/>
      <c r="F1594" s="1168"/>
      <c r="G1594" s="1168"/>
      <c r="H1594" s="1168"/>
      <c r="I1594" s="1168"/>
      <c r="J1594" s="1168"/>
    </row>
    <row r="1595" spans="5:10" x14ac:dyDescent="0.4">
      <c r="E1595" s="1168"/>
      <c r="F1595" s="1168"/>
      <c r="G1595" s="1168"/>
      <c r="H1595" s="1168"/>
      <c r="I1595" s="1168"/>
      <c r="J1595" s="1168"/>
    </row>
    <row r="1596" spans="5:10" x14ac:dyDescent="0.4">
      <c r="E1596" s="1168"/>
      <c r="F1596" s="1168"/>
      <c r="G1596" s="1168"/>
      <c r="H1596" s="1168"/>
      <c r="I1596" s="1168"/>
      <c r="J1596" s="1168"/>
    </row>
    <row r="1597" spans="5:10" x14ac:dyDescent="0.4">
      <c r="E1597" s="1168"/>
      <c r="F1597" s="1168"/>
      <c r="G1597" s="1168"/>
      <c r="H1597" s="1168"/>
      <c r="I1597" s="1168"/>
      <c r="J1597" s="1168"/>
    </row>
    <row r="1598" spans="5:10" x14ac:dyDescent="0.4">
      <c r="E1598" s="1168"/>
      <c r="F1598" s="1168"/>
      <c r="G1598" s="1168"/>
      <c r="H1598" s="1168"/>
      <c r="I1598" s="1168"/>
      <c r="J1598" s="1168"/>
    </row>
    <row r="1599" spans="5:10" x14ac:dyDescent="0.4">
      <c r="E1599" s="1168"/>
      <c r="F1599" s="1168"/>
      <c r="G1599" s="1168"/>
      <c r="H1599" s="1168"/>
      <c r="I1599" s="1168"/>
      <c r="J1599" s="1168"/>
    </row>
    <row r="1600" spans="5:10" x14ac:dyDescent="0.4">
      <c r="E1600" s="1168"/>
      <c r="F1600" s="1168"/>
      <c r="G1600" s="1168"/>
      <c r="H1600" s="1168"/>
      <c r="I1600" s="1168"/>
      <c r="J1600" s="1168"/>
    </row>
    <row r="1601" spans="5:10" x14ac:dyDescent="0.4">
      <c r="E1601" s="1168"/>
      <c r="F1601" s="1168"/>
      <c r="G1601" s="1168"/>
      <c r="H1601" s="1168"/>
      <c r="I1601" s="1168"/>
      <c r="J1601" s="1168"/>
    </row>
    <row r="1602" spans="5:10" x14ac:dyDescent="0.4">
      <c r="E1602" s="1168"/>
      <c r="F1602" s="1168"/>
      <c r="G1602" s="1168"/>
      <c r="H1602" s="1168"/>
      <c r="I1602" s="1168"/>
      <c r="J1602" s="1168"/>
    </row>
    <row r="1603" spans="5:10" x14ac:dyDescent="0.4">
      <c r="E1603" s="1168"/>
      <c r="F1603" s="1168"/>
      <c r="G1603" s="1168"/>
      <c r="H1603" s="1168"/>
      <c r="I1603" s="1168"/>
      <c r="J1603" s="1168"/>
    </row>
    <row r="1604" spans="5:10" x14ac:dyDescent="0.4">
      <c r="E1604" s="1168"/>
      <c r="F1604" s="1168"/>
      <c r="G1604" s="1168"/>
      <c r="H1604" s="1168"/>
      <c r="I1604" s="1168"/>
      <c r="J1604" s="1168"/>
    </row>
    <row r="1605" spans="5:10" x14ac:dyDescent="0.4">
      <c r="E1605" s="1168"/>
      <c r="F1605" s="1168"/>
      <c r="G1605" s="1168"/>
      <c r="H1605" s="1168"/>
      <c r="I1605" s="1168"/>
      <c r="J1605" s="1168"/>
    </row>
    <row r="1606" spans="5:10" x14ac:dyDescent="0.4">
      <c r="E1606" s="1168"/>
      <c r="F1606" s="1168"/>
      <c r="G1606" s="1168"/>
      <c r="H1606" s="1168"/>
      <c r="I1606" s="1168"/>
      <c r="J1606" s="1168"/>
    </row>
    <row r="1607" spans="5:10" x14ac:dyDescent="0.4">
      <c r="E1607" s="1168"/>
      <c r="F1607" s="1168"/>
      <c r="G1607" s="1168"/>
      <c r="H1607" s="1168"/>
      <c r="I1607" s="1168"/>
      <c r="J1607" s="1168"/>
    </row>
    <row r="1608" spans="5:10" x14ac:dyDescent="0.4">
      <c r="E1608" s="1168"/>
      <c r="F1608" s="1168"/>
      <c r="G1608" s="1168"/>
      <c r="H1608" s="1168"/>
      <c r="I1608" s="1168"/>
      <c r="J1608" s="1168"/>
    </row>
    <row r="1609" spans="5:10" x14ac:dyDescent="0.4">
      <c r="E1609" s="1168"/>
      <c r="F1609" s="1168"/>
      <c r="G1609" s="1168"/>
      <c r="H1609" s="1168"/>
      <c r="I1609" s="1168"/>
      <c r="J1609" s="1168"/>
    </row>
    <row r="1610" spans="5:10" x14ac:dyDescent="0.4">
      <c r="E1610" s="1168"/>
      <c r="F1610" s="1168"/>
      <c r="G1610" s="1168"/>
      <c r="H1610" s="1168"/>
      <c r="I1610" s="1168"/>
      <c r="J1610" s="1168"/>
    </row>
    <row r="1611" spans="5:10" x14ac:dyDescent="0.4">
      <c r="E1611" s="1168"/>
      <c r="F1611" s="1168"/>
      <c r="G1611" s="1168"/>
      <c r="H1611" s="1168"/>
      <c r="I1611" s="1168"/>
      <c r="J1611" s="1168"/>
    </row>
    <row r="1612" spans="5:10" x14ac:dyDescent="0.4">
      <c r="E1612" s="1168"/>
      <c r="F1612" s="1168"/>
      <c r="G1612" s="1168"/>
      <c r="H1612" s="1168"/>
      <c r="I1612" s="1168"/>
      <c r="J1612" s="1168"/>
    </row>
    <row r="1613" spans="5:10" x14ac:dyDescent="0.4">
      <c r="E1613" s="1168"/>
      <c r="F1613" s="1168"/>
      <c r="G1613" s="1168"/>
      <c r="H1613" s="1168"/>
      <c r="I1613" s="1168"/>
      <c r="J1613" s="1168"/>
    </row>
    <row r="1614" spans="5:10" x14ac:dyDescent="0.4">
      <c r="E1614" s="1168"/>
      <c r="F1614" s="1168"/>
      <c r="G1614" s="1168"/>
      <c r="H1614" s="1168"/>
      <c r="I1614" s="1168"/>
      <c r="J1614" s="1168"/>
    </row>
    <row r="1615" spans="5:10" x14ac:dyDescent="0.4">
      <c r="E1615" s="1168"/>
      <c r="F1615" s="1168"/>
      <c r="G1615" s="1168"/>
      <c r="H1615" s="1168"/>
      <c r="I1615" s="1168"/>
      <c r="J1615" s="1168"/>
    </row>
    <row r="1616" spans="5:10" x14ac:dyDescent="0.4">
      <c r="E1616" s="1168"/>
      <c r="F1616" s="1168"/>
      <c r="G1616" s="1168"/>
      <c r="H1616" s="1168"/>
      <c r="I1616" s="1168"/>
      <c r="J1616" s="1168"/>
    </row>
    <row r="1617" spans="5:10" x14ac:dyDescent="0.4">
      <c r="E1617" s="1168"/>
      <c r="F1617" s="1168"/>
      <c r="G1617" s="1168"/>
      <c r="H1617" s="1168"/>
      <c r="I1617" s="1168"/>
      <c r="J1617" s="1168"/>
    </row>
    <row r="1618" spans="5:10" x14ac:dyDescent="0.4">
      <c r="E1618" s="1168"/>
      <c r="F1618" s="1168"/>
      <c r="G1618" s="1168"/>
      <c r="H1618" s="1168"/>
      <c r="I1618" s="1168"/>
      <c r="J1618" s="1168"/>
    </row>
    <row r="1619" spans="5:10" x14ac:dyDescent="0.4">
      <c r="E1619" s="1168"/>
      <c r="F1619" s="1168"/>
      <c r="G1619" s="1168"/>
      <c r="H1619" s="1168"/>
      <c r="I1619" s="1168"/>
      <c r="J1619" s="1168"/>
    </row>
    <row r="1620" spans="5:10" x14ac:dyDescent="0.4">
      <c r="E1620" s="1168"/>
      <c r="F1620" s="1168"/>
      <c r="G1620" s="1168"/>
      <c r="H1620" s="1168"/>
      <c r="I1620" s="1168"/>
      <c r="J1620" s="1168"/>
    </row>
    <row r="1621" spans="5:10" x14ac:dyDescent="0.4">
      <c r="E1621" s="1168"/>
      <c r="F1621" s="1168"/>
      <c r="G1621" s="1168"/>
      <c r="H1621" s="1168"/>
      <c r="I1621" s="1168"/>
      <c r="J1621" s="1168"/>
    </row>
    <row r="1622" spans="5:10" x14ac:dyDescent="0.4">
      <c r="E1622" s="1168"/>
      <c r="F1622" s="1168"/>
      <c r="G1622" s="1168"/>
      <c r="H1622" s="1168"/>
      <c r="I1622" s="1168"/>
      <c r="J1622" s="1168"/>
    </row>
    <row r="1623" spans="5:10" x14ac:dyDescent="0.4">
      <c r="E1623" s="1168"/>
      <c r="F1623" s="1168"/>
      <c r="G1623" s="1168"/>
      <c r="H1623" s="1168"/>
      <c r="I1623" s="1168"/>
      <c r="J1623" s="1168"/>
    </row>
    <row r="1624" spans="5:10" x14ac:dyDescent="0.4">
      <c r="E1624" s="1168"/>
      <c r="F1624" s="1168"/>
      <c r="G1624" s="1168"/>
      <c r="H1624" s="1168"/>
      <c r="I1624" s="1168"/>
      <c r="J1624" s="1168"/>
    </row>
    <row r="1625" spans="5:10" x14ac:dyDescent="0.4">
      <c r="E1625" s="1168"/>
      <c r="F1625" s="1168"/>
      <c r="G1625" s="1168"/>
      <c r="H1625" s="1168"/>
      <c r="I1625" s="1168"/>
      <c r="J1625" s="1168"/>
    </row>
    <row r="1626" spans="5:10" x14ac:dyDescent="0.4">
      <c r="E1626" s="1168"/>
      <c r="F1626" s="1168"/>
      <c r="G1626" s="1168"/>
      <c r="H1626" s="1168"/>
      <c r="I1626" s="1168"/>
      <c r="J1626" s="1168"/>
    </row>
    <row r="1627" spans="5:10" x14ac:dyDescent="0.4">
      <c r="E1627" s="1168"/>
      <c r="F1627" s="1168"/>
      <c r="G1627" s="1168"/>
      <c r="H1627" s="1168"/>
      <c r="I1627" s="1168"/>
      <c r="J1627" s="1168"/>
    </row>
    <row r="1628" spans="5:10" x14ac:dyDescent="0.4">
      <c r="E1628" s="1168"/>
      <c r="F1628" s="1168"/>
      <c r="G1628" s="1168"/>
      <c r="H1628" s="1168"/>
      <c r="I1628" s="1168"/>
      <c r="J1628" s="1168"/>
    </row>
    <row r="1629" spans="5:10" x14ac:dyDescent="0.4">
      <c r="E1629" s="1168"/>
      <c r="F1629" s="1168"/>
      <c r="G1629" s="1168"/>
      <c r="H1629" s="1168"/>
      <c r="I1629" s="1168"/>
      <c r="J1629" s="1168"/>
    </row>
    <row r="1630" spans="5:10" x14ac:dyDescent="0.4">
      <c r="E1630" s="1168"/>
      <c r="F1630" s="1168"/>
      <c r="G1630" s="1168"/>
      <c r="H1630" s="1168"/>
      <c r="I1630" s="1168"/>
      <c r="J1630" s="1168"/>
    </row>
    <row r="1631" spans="5:10" x14ac:dyDescent="0.4">
      <c r="E1631" s="1168"/>
      <c r="F1631" s="1168"/>
      <c r="G1631" s="1168"/>
      <c r="H1631" s="1168"/>
      <c r="I1631" s="1168"/>
      <c r="J1631" s="1168"/>
    </row>
    <row r="1632" spans="5:10" x14ac:dyDescent="0.4">
      <c r="E1632" s="1168"/>
      <c r="F1632" s="1168"/>
      <c r="G1632" s="1168"/>
      <c r="H1632" s="1168"/>
      <c r="I1632" s="1168"/>
      <c r="J1632" s="1168"/>
    </row>
    <row r="1633" spans="5:10" x14ac:dyDescent="0.4">
      <c r="E1633" s="1168"/>
      <c r="F1633" s="1168"/>
      <c r="G1633" s="1168"/>
      <c r="H1633" s="1168"/>
      <c r="I1633" s="1168"/>
      <c r="J1633" s="1168"/>
    </row>
    <row r="1634" spans="5:10" x14ac:dyDescent="0.4">
      <c r="E1634" s="1168"/>
      <c r="F1634" s="1168"/>
      <c r="G1634" s="1168"/>
      <c r="H1634" s="1168"/>
      <c r="I1634" s="1168"/>
      <c r="J1634" s="1168"/>
    </row>
    <row r="1635" spans="5:10" x14ac:dyDescent="0.4">
      <c r="E1635" s="1168"/>
      <c r="F1635" s="1168"/>
      <c r="G1635" s="1168"/>
      <c r="H1635" s="1168"/>
      <c r="I1635" s="1168"/>
      <c r="J1635" s="1168"/>
    </row>
    <row r="1636" spans="5:10" x14ac:dyDescent="0.4">
      <c r="E1636" s="1168"/>
      <c r="F1636" s="1168"/>
      <c r="G1636" s="1168"/>
      <c r="H1636" s="1168"/>
      <c r="I1636" s="1168"/>
      <c r="J1636" s="1168"/>
    </row>
    <row r="1637" spans="5:10" x14ac:dyDescent="0.4">
      <c r="E1637" s="1168"/>
      <c r="F1637" s="1168"/>
      <c r="G1637" s="1168"/>
      <c r="H1637" s="1168"/>
      <c r="I1637" s="1168"/>
      <c r="J1637" s="1168"/>
    </row>
    <row r="1638" spans="5:10" x14ac:dyDescent="0.4">
      <c r="E1638" s="1168"/>
      <c r="F1638" s="1168"/>
      <c r="G1638" s="1168"/>
      <c r="H1638" s="1168"/>
      <c r="I1638" s="1168"/>
      <c r="J1638" s="1168"/>
    </row>
    <row r="1639" spans="5:10" x14ac:dyDescent="0.4">
      <c r="E1639" s="1168"/>
      <c r="F1639" s="1168"/>
      <c r="G1639" s="1168"/>
      <c r="H1639" s="1168"/>
      <c r="I1639" s="1168"/>
      <c r="J1639" s="1168"/>
    </row>
    <row r="1640" spans="5:10" x14ac:dyDescent="0.4">
      <c r="E1640" s="1168"/>
      <c r="F1640" s="1168"/>
      <c r="G1640" s="1168"/>
      <c r="H1640" s="1168"/>
      <c r="I1640" s="1168"/>
      <c r="J1640" s="1168"/>
    </row>
    <row r="1641" spans="5:10" x14ac:dyDescent="0.4">
      <c r="E1641" s="1168"/>
      <c r="F1641" s="1168"/>
      <c r="G1641" s="1168"/>
      <c r="H1641" s="1168"/>
      <c r="I1641" s="1168"/>
      <c r="J1641" s="1168"/>
    </row>
    <row r="1642" spans="5:10" x14ac:dyDescent="0.4">
      <c r="E1642" s="1168"/>
      <c r="F1642" s="1168"/>
      <c r="G1642" s="1168"/>
      <c r="H1642" s="1168"/>
      <c r="I1642" s="1168"/>
      <c r="J1642" s="1168"/>
    </row>
    <row r="1643" spans="5:10" x14ac:dyDescent="0.4">
      <c r="E1643" s="1168"/>
      <c r="F1643" s="1168"/>
      <c r="G1643" s="1168"/>
      <c r="H1643" s="1168"/>
      <c r="I1643" s="1168"/>
      <c r="J1643" s="1168"/>
    </row>
    <row r="1644" spans="5:10" x14ac:dyDescent="0.4">
      <c r="E1644" s="1168"/>
      <c r="F1644" s="1168"/>
      <c r="G1644" s="1168"/>
      <c r="H1644" s="1168"/>
      <c r="I1644" s="1168"/>
      <c r="J1644" s="1168"/>
    </row>
    <row r="1645" spans="5:10" x14ac:dyDescent="0.4">
      <c r="E1645" s="1168"/>
      <c r="F1645" s="1168"/>
      <c r="G1645" s="1168"/>
      <c r="H1645" s="1168"/>
      <c r="I1645" s="1168"/>
      <c r="J1645" s="1168"/>
    </row>
    <row r="1646" spans="5:10" x14ac:dyDescent="0.4">
      <c r="E1646" s="1168"/>
      <c r="F1646" s="1168"/>
      <c r="G1646" s="1168"/>
      <c r="H1646" s="1168"/>
      <c r="I1646" s="1168"/>
      <c r="J1646" s="1168"/>
    </row>
    <row r="1647" spans="5:10" x14ac:dyDescent="0.4">
      <c r="E1647" s="1168"/>
      <c r="F1647" s="1168"/>
      <c r="G1647" s="1168"/>
      <c r="H1647" s="1168"/>
      <c r="I1647" s="1168"/>
      <c r="J1647" s="1168"/>
    </row>
    <row r="1648" spans="5:10" x14ac:dyDescent="0.4">
      <c r="E1648" s="1168"/>
      <c r="F1648" s="1168"/>
      <c r="G1648" s="1168"/>
      <c r="H1648" s="1168"/>
      <c r="I1648" s="1168"/>
      <c r="J1648" s="1168"/>
    </row>
    <row r="1649" spans="5:10" x14ac:dyDescent="0.4">
      <c r="E1649" s="1168"/>
      <c r="F1649" s="1168"/>
      <c r="G1649" s="1168"/>
      <c r="H1649" s="1168"/>
      <c r="I1649" s="1168"/>
      <c r="J1649" s="1168"/>
    </row>
    <row r="1650" spans="5:10" x14ac:dyDescent="0.4">
      <c r="E1650" s="1168"/>
      <c r="F1650" s="1168"/>
      <c r="G1650" s="1168"/>
      <c r="H1650" s="1168"/>
      <c r="I1650" s="1168"/>
      <c r="J1650" s="1168"/>
    </row>
    <row r="1651" spans="5:10" x14ac:dyDescent="0.4">
      <c r="E1651" s="1168"/>
      <c r="F1651" s="1168"/>
      <c r="G1651" s="1168"/>
      <c r="H1651" s="1168"/>
      <c r="I1651" s="1168"/>
      <c r="J1651" s="1168"/>
    </row>
    <row r="1652" spans="5:10" x14ac:dyDescent="0.4">
      <c r="E1652" s="1168"/>
      <c r="F1652" s="1168"/>
      <c r="G1652" s="1168"/>
      <c r="H1652" s="1168"/>
      <c r="I1652" s="1168"/>
      <c r="J1652" s="1168"/>
    </row>
    <row r="1653" spans="5:10" x14ac:dyDescent="0.4">
      <c r="E1653" s="1168"/>
      <c r="F1653" s="1168"/>
      <c r="G1653" s="1168"/>
      <c r="H1653" s="1168"/>
      <c r="I1653" s="1168"/>
      <c r="J1653" s="1168"/>
    </row>
    <row r="1654" spans="5:10" x14ac:dyDescent="0.4">
      <c r="E1654" s="1168"/>
      <c r="F1654" s="1168"/>
      <c r="G1654" s="1168"/>
      <c r="H1654" s="1168"/>
      <c r="I1654" s="1168"/>
      <c r="J1654" s="1168"/>
    </row>
    <row r="1655" spans="5:10" x14ac:dyDescent="0.4">
      <c r="E1655" s="1168"/>
      <c r="F1655" s="1168"/>
      <c r="G1655" s="1168"/>
      <c r="H1655" s="1168"/>
      <c r="I1655" s="1168"/>
      <c r="J1655" s="1168"/>
    </row>
    <row r="1656" spans="5:10" x14ac:dyDescent="0.4">
      <c r="E1656" s="1168"/>
      <c r="F1656" s="1168"/>
      <c r="G1656" s="1168"/>
      <c r="H1656" s="1168"/>
      <c r="I1656" s="1168"/>
      <c r="J1656" s="1168"/>
    </row>
    <row r="1657" spans="5:10" x14ac:dyDescent="0.4">
      <c r="E1657" s="1168"/>
      <c r="F1657" s="1168"/>
      <c r="G1657" s="1168"/>
      <c r="H1657" s="1168"/>
      <c r="I1657" s="1168"/>
      <c r="J1657" s="1168"/>
    </row>
    <row r="1658" spans="5:10" x14ac:dyDescent="0.4">
      <c r="E1658" s="1168"/>
      <c r="F1658" s="1168"/>
      <c r="G1658" s="1168"/>
      <c r="H1658" s="1168"/>
      <c r="I1658" s="1168"/>
      <c r="J1658" s="1168"/>
    </row>
    <row r="1659" spans="5:10" x14ac:dyDescent="0.4">
      <c r="E1659" s="1168"/>
      <c r="F1659" s="1168"/>
      <c r="G1659" s="1168"/>
      <c r="H1659" s="1168"/>
      <c r="I1659" s="1168"/>
      <c r="J1659" s="1168"/>
    </row>
    <row r="1660" spans="5:10" x14ac:dyDescent="0.4">
      <c r="E1660" s="1168"/>
      <c r="F1660" s="1168"/>
      <c r="G1660" s="1168"/>
      <c r="H1660" s="1168"/>
      <c r="I1660" s="1168"/>
      <c r="J1660" s="1168"/>
    </row>
    <row r="1661" spans="5:10" x14ac:dyDescent="0.4">
      <c r="E1661" s="1168"/>
      <c r="F1661" s="1168"/>
      <c r="G1661" s="1168"/>
      <c r="H1661" s="1168"/>
      <c r="I1661" s="1168"/>
      <c r="J1661" s="1168"/>
    </row>
    <row r="1662" spans="5:10" x14ac:dyDescent="0.4">
      <c r="E1662" s="1168"/>
      <c r="F1662" s="1168"/>
      <c r="G1662" s="1168"/>
      <c r="H1662" s="1168"/>
      <c r="I1662" s="1168"/>
      <c r="J1662" s="1168"/>
    </row>
    <row r="1663" spans="5:10" x14ac:dyDescent="0.4">
      <c r="E1663" s="1168"/>
      <c r="F1663" s="1168"/>
      <c r="G1663" s="1168"/>
      <c r="H1663" s="1168"/>
      <c r="I1663" s="1168"/>
      <c r="J1663" s="1168"/>
    </row>
    <row r="1664" spans="5:10" x14ac:dyDescent="0.4">
      <c r="E1664" s="1168"/>
      <c r="F1664" s="1168"/>
      <c r="G1664" s="1168"/>
      <c r="H1664" s="1168"/>
      <c r="I1664" s="1168"/>
      <c r="J1664" s="1168"/>
    </row>
    <row r="1665" spans="5:10" x14ac:dyDescent="0.4">
      <c r="E1665" s="1168"/>
      <c r="F1665" s="1168"/>
      <c r="G1665" s="1168"/>
      <c r="H1665" s="1168"/>
      <c r="I1665" s="1168"/>
      <c r="J1665" s="1168"/>
    </row>
    <row r="1666" spans="5:10" x14ac:dyDescent="0.4">
      <c r="E1666" s="1168"/>
      <c r="F1666" s="1168"/>
      <c r="G1666" s="1168"/>
      <c r="H1666" s="1168"/>
      <c r="I1666" s="1168"/>
      <c r="J1666" s="1168"/>
    </row>
    <row r="1667" spans="5:10" x14ac:dyDescent="0.4">
      <c r="E1667" s="1168"/>
      <c r="F1667" s="1168"/>
      <c r="G1667" s="1168"/>
      <c r="H1667" s="1168"/>
      <c r="I1667" s="1168"/>
      <c r="J1667" s="1168"/>
    </row>
    <row r="1668" spans="5:10" x14ac:dyDescent="0.4">
      <c r="E1668" s="1168"/>
      <c r="F1668" s="1168"/>
      <c r="G1668" s="1168"/>
      <c r="H1668" s="1168"/>
      <c r="I1668" s="1168"/>
      <c r="J1668" s="1168"/>
    </row>
    <row r="1669" spans="5:10" x14ac:dyDescent="0.4">
      <c r="E1669" s="1168"/>
      <c r="F1669" s="1168"/>
      <c r="G1669" s="1168"/>
      <c r="H1669" s="1168"/>
      <c r="I1669" s="1168"/>
      <c r="J1669" s="1168"/>
    </row>
    <row r="1670" spans="5:10" x14ac:dyDescent="0.4">
      <c r="E1670" s="1168"/>
      <c r="F1670" s="1168"/>
      <c r="G1670" s="1168"/>
      <c r="H1670" s="1168"/>
      <c r="I1670" s="1168"/>
      <c r="J1670" s="1168"/>
    </row>
    <row r="1671" spans="5:10" x14ac:dyDescent="0.4">
      <c r="E1671" s="1168"/>
      <c r="F1671" s="1168"/>
      <c r="G1671" s="1168"/>
      <c r="H1671" s="1168"/>
      <c r="I1671" s="1168"/>
      <c r="J1671" s="1168"/>
    </row>
    <row r="1672" spans="5:10" x14ac:dyDescent="0.4">
      <c r="E1672" s="1168"/>
      <c r="F1672" s="1168"/>
      <c r="G1672" s="1168"/>
      <c r="H1672" s="1168"/>
      <c r="I1672" s="1168"/>
      <c r="J1672" s="1168"/>
    </row>
    <row r="1673" spans="5:10" x14ac:dyDescent="0.4">
      <c r="E1673" s="1168"/>
      <c r="F1673" s="1168"/>
      <c r="G1673" s="1168"/>
      <c r="H1673" s="1168"/>
      <c r="I1673" s="1168"/>
      <c r="J1673" s="1168"/>
    </row>
    <row r="1674" spans="5:10" x14ac:dyDescent="0.4">
      <c r="E1674" s="1168"/>
      <c r="F1674" s="1168"/>
      <c r="G1674" s="1168"/>
      <c r="H1674" s="1168"/>
      <c r="I1674" s="1168"/>
      <c r="J1674" s="1168"/>
    </row>
    <row r="1675" spans="5:10" x14ac:dyDescent="0.4">
      <c r="E1675" s="1168"/>
      <c r="F1675" s="1168"/>
      <c r="G1675" s="1168"/>
      <c r="H1675" s="1168"/>
      <c r="I1675" s="1168"/>
      <c r="J1675" s="1168"/>
    </row>
    <row r="1676" spans="5:10" x14ac:dyDescent="0.4">
      <c r="E1676" s="1168"/>
      <c r="F1676" s="1168"/>
      <c r="G1676" s="1168"/>
      <c r="H1676" s="1168"/>
      <c r="I1676" s="1168"/>
      <c r="J1676" s="1168"/>
    </row>
    <row r="1677" spans="5:10" x14ac:dyDescent="0.4">
      <c r="E1677" s="1168"/>
      <c r="F1677" s="1168"/>
      <c r="G1677" s="1168"/>
      <c r="H1677" s="1168"/>
      <c r="I1677" s="1168"/>
      <c r="J1677" s="1168"/>
    </row>
    <row r="1678" spans="5:10" x14ac:dyDescent="0.4">
      <c r="E1678" s="1168"/>
      <c r="F1678" s="1168"/>
      <c r="G1678" s="1168"/>
      <c r="H1678" s="1168"/>
      <c r="I1678" s="1168"/>
      <c r="J1678" s="1168"/>
    </row>
    <row r="1679" spans="5:10" x14ac:dyDescent="0.4">
      <c r="E1679" s="1168"/>
      <c r="F1679" s="1168"/>
      <c r="G1679" s="1168"/>
      <c r="H1679" s="1168"/>
      <c r="I1679" s="1168"/>
      <c r="J1679" s="1168"/>
    </row>
    <row r="1680" spans="5:10" x14ac:dyDescent="0.4">
      <c r="E1680" s="1168"/>
      <c r="F1680" s="1168"/>
      <c r="G1680" s="1168"/>
      <c r="H1680" s="1168"/>
      <c r="I1680" s="1168"/>
      <c r="J1680" s="1168"/>
    </row>
    <row r="1681" spans="5:10" x14ac:dyDescent="0.4">
      <c r="E1681" s="1168"/>
      <c r="F1681" s="1168"/>
      <c r="G1681" s="1168"/>
      <c r="H1681" s="1168"/>
      <c r="I1681" s="1168"/>
      <c r="J1681" s="1168"/>
    </row>
    <row r="1682" spans="5:10" x14ac:dyDescent="0.4">
      <c r="E1682" s="1168"/>
      <c r="F1682" s="1168"/>
      <c r="G1682" s="1168"/>
      <c r="H1682" s="1168"/>
      <c r="I1682" s="1168"/>
      <c r="J1682" s="1168"/>
    </row>
    <row r="1683" spans="5:10" x14ac:dyDescent="0.4">
      <c r="E1683" s="1168"/>
      <c r="F1683" s="1168"/>
      <c r="G1683" s="1168"/>
      <c r="H1683" s="1168"/>
      <c r="I1683" s="1168"/>
      <c r="J1683" s="1168"/>
    </row>
    <row r="1684" spans="5:10" x14ac:dyDescent="0.4">
      <c r="E1684" s="1168"/>
      <c r="F1684" s="1168"/>
      <c r="G1684" s="1168"/>
      <c r="H1684" s="1168"/>
      <c r="I1684" s="1168"/>
      <c r="J1684" s="1168"/>
    </row>
    <row r="1685" spans="5:10" x14ac:dyDescent="0.4">
      <c r="E1685" s="1168"/>
      <c r="F1685" s="1168"/>
      <c r="G1685" s="1168"/>
      <c r="H1685" s="1168"/>
      <c r="I1685" s="1168"/>
      <c r="J1685" s="1168"/>
    </row>
    <row r="1686" spans="5:10" x14ac:dyDescent="0.4">
      <c r="E1686" s="1168"/>
      <c r="F1686" s="1168"/>
      <c r="G1686" s="1168"/>
      <c r="H1686" s="1168"/>
      <c r="I1686" s="1168"/>
      <c r="J1686" s="1168"/>
    </row>
    <row r="1687" spans="5:10" x14ac:dyDescent="0.4">
      <c r="E1687" s="1168"/>
      <c r="F1687" s="1168"/>
      <c r="G1687" s="1168"/>
      <c r="H1687" s="1168"/>
      <c r="I1687" s="1168"/>
      <c r="J1687" s="1168"/>
    </row>
    <row r="1688" spans="5:10" x14ac:dyDescent="0.4">
      <c r="E1688" s="1168"/>
      <c r="F1688" s="1168"/>
      <c r="G1688" s="1168"/>
      <c r="H1688" s="1168"/>
      <c r="I1688" s="1168"/>
      <c r="J1688" s="1168"/>
    </row>
    <row r="1689" spans="5:10" x14ac:dyDescent="0.4">
      <c r="E1689" s="1168"/>
      <c r="F1689" s="1168"/>
      <c r="G1689" s="1168"/>
      <c r="H1689" s="1168"/>
      <c r="I1689" s="1168"/>
      <c r="J1689" s="1168"/>
    </row>
    <row r="1690" spans="5:10" x14ac:dyDescent="0.4">
      <c r="E1690" s="1168"/>
      <c r="F1690" s="1168"/>
      <c r="G1690" s="1168"/>
      <c r="H1690" s="1168"/>
      <c r="I1690" s="1168"/>
      <c r="J1690" s="1168"/>
    </row>
    <row r="1691" spans="5:10" x14ac:dyDescent="0.4">
      <c r="E1691" s="1168"/>
      <c r="F1691" s="1168"/>
      <c r="G1691" s="1168"/>
      <c r="H1691" s="1168"/>
      <c r="I1691" s="1168"/>
      <c r="J1691" s="1168"/>
    </row>
    <row r="1692" spans="5:10" x14ac:dyDescent="0.4">
      <c r="E1692" s="1168"/>
      <c r="F1692" s="1168"/>
      <c r="G1692" s="1168"/>
      <c r="H1692" s="1168"/>
      <c r="I1692" s="1168"/>
      <c r="J1692" s="1168"/>
    </row>
    <row r="1693" spans="5:10" x14ac:dyDescent="0.4">
      <c r="E1693" s="1168"/>
      <c r="F1693" s="1168"/>
      <c r="G1693" s="1168"/>
      <c r="H1693" s="1168"/>
      <c r="I1693" s="1168"/>
      <c r="J1693" s="1168"/>
    </row>
    <row r="1694" spans="5:10" x14ac:dyDescent="0.4">
      <c r="E1694" s="1168"/>
      <c r="F1694" s="1168"/>
      <c r="G1694" s="1168"/>
      <c r="H1694" s="1168"/>
      <c r="I1694" s="1168"/>
      <c r="J1694" s="1168"/>
    </row>
    <row r="1695" spans="5:10" x14ac:dyDescent="0.4">
      <c r="E1695" s="1168"/>
      <c r="F1695" s="1168"/>
      <c r="G1695" s="1168"/>
      <c r="H1695" s="1168"/>
      <c r="I1695" s="1168"/>
      <c r="J1695" s="1168"/>
    </row>
    <row r="1696" spans="5:10" x14ac:dyDescent="0.4">
      <c r="E1696" s="1168"/>
      <c r="F1696" s="1168"/>
      <c r="G1696" s="1168"/>
      <c r="H1696" s="1168"/>
      <c r="I1696" s="1168"/>
      <c r="J1696" s="1168"/>
    </row>
    <row r="1697" spans="5:10" x14ac:dyDescent="0.4">
      <c r="E1697" s="1168"/>
      <c r="F1697" s="1168"/>
      <c r="G1697" s="1168"/>
      <c r="H1697" s="1168"/>
      <c r="I1697" s="1168"/>
      <c r="J1697" s="1168"/>
    </row>
    <row r="1698" spans="5:10" x14ac:dyDescent="0.4">
      <c r="E1698" s="1168"/>
      <c r="F1698" s="1168"/>
      <c r="G1698" s="1168"/>
      <c r="H1698" s="1168"/>
      <c r="I1698" s="1168"/>
      <c r="J1698" s="1168"/>
    </row>
    <row r="1699" spans="5:10" x14ac:dyDescent="0.4">
      <c r="E1699" s="1168"/>
      <c r="F1699" s="1168"/>
      <c r="G1699" s="1168"/>
      <c r="H1699" s="1168"/>
      <c r="I1699" s="1168"/>
      <c r="J1699" s="1168"/>
    </row>
    <row r="1700" spans="5:10" x14ac:dyDescent="0.4">
      <c r="E1700" s="1168"/>
      <c r="F1700" s="1168"/>
      <c r="G1700" s="1168"/>
      <c r="H1700" s="1168"/>
      <c r="I1700" s="1168"/>
      <c r="J1700" s="1168"/>
    </row>
    <row r="1701" spans="5:10" x14ac:dyDescent="0.4">
      <c r="E1701" s="1168"/>
      <c r="F1701" s="1168"/>
      <c r="G1701" s="1168"/>
      <c r="H1701" s="1168"/>
      <c r="I1701" s="1168"/>
      <c r="J1701" s="1168"/>
    </row>
    <row r="1702" spans="5:10" x14ac:dyDescent="0.4">
      <c r="E1702" s="1168"/>
      <c r="F1702" s="1168"/>
      <c r="G1702" s="1168"/>
      <c r="H1702" s="1168"/>
      <c r="I1702" s="1168"/>
      <c r="J1702" s="1168"/>
    </row>
    <row r="1703" spans="5:10" x14ac:dyDescent="0.4">
      <c r="E1703" s="1168"/>
      <c r="F1703" s="1168"/>
      <c r="G1703" s="1168"/>
      <c r="H1703" s="1168"/>
      <c r="I1703" s="1168"/>
      <c r="J1703" s="1168"/>
    </row>
    <row r="1704" spans="5:10" x14ac:dyDescent="0.4">
      <c r="E1704" s="1168"/>
      <c r="F1704" s="1168"/>
      <c r="G1704" s="1168"/>
      <c r="H1704" s="1168"/>
      <c r="I1704" s="1168"/>
      <c r="J1704" s="1168"/>
    </row>
    <row r="1705" spans="5:10" x14ac:dyDescent="0.4">
      <c r="E1705" s="1168"/>
      <c r="F1705" s="1168"/>
      <c r="G1705" s="1168"/>
      <c r="H1705" s="1168"/>
      <c r="I1705" s="1168"/>
      <c r="J1705" s="1168"/>
    </row>
    <row r="1706" spans="5:10" x14ac:dyDescent="0.4">
      <c r="E1706" s="1168"/>
      <c r="F1706" s="1168"/>
      <c r="G1706" s="1168"/>
      <c r="H1706" s="1168"/>
      <c r="I1706" s="1168"/>
      <c r="J1706" s="1168"/>
    </row>
    <row r="1707" spans="5:10" x14ac:dyDescent="0.4">
      <c r="E1707" s="1168"/>
      <c r="F1707" s="1168"/>
      <c r="G1707" s="1168"/>
      <c r="H1707" s="1168"/>
      <c r="I1707" s="1168"/>
      <c r="J1707" s="1168"/>
    </row>
    <row r="1708" spans="5:10" x14ac:dyDescent="0.4">
      <c r="E1708" s="1168"/>
      <c r="F1708" s="1168"/>
      <c r="G1708" s="1168"/>
      <c r="H1708" s="1168"/>
      <c r="I1708" s="1168"/>
      <c r="J1708" s="1168"/>
    </row>
    <row r="1709" spans="5:10" x14ac:dyDescent="0.4">
      <c r="E1709" s="1168"/>
      <c r="F1709" s="1168"/>
      <c r="G1709" s="1168"/>
      <c r="H1709" s="1168"/>
      <c r="I1709" s="1168"/>
      <c r="J1709" s="1168"/>
    </row>
    <row r="1710" spans="5:10" x14ac:dyDescent="0.4">
      <c r="E1710" s="1168"/>
      <c r="F1710" s="1168"/>
      <c r="G1710" s="1168"/>
      <c r="H1710" s="1168"/>
      <c r="I1710" s="1168"/>
      <c r="J1710" s="1168"/>
    </row>
    <row r="1711" spans="5:10" x14ac:dyDescent="0.4">
      <c r="E1711" s="1168"/>
      <c r="F1711" s="1168"/>
      <c r="G1711" s="1168"/>
      <c r="H1711" s="1168"/>
      <c r="I1711" s="1168"/>
      <c r="J1711" s="1168"/>
    </row>
    <row r="1712" spans="5:10" x14ac:dyDescent="0.4">
      <c r="E1712" s="1168"/>
      <c r="F1712" s="1168"/>
      <c r="G1712" s="1168"/>
      <c r="H1712" s="1168"/>
      <c r="I1712" s="1168"/>
      <c r="J1712" s="1168"/>
    </row>
    <row r="1713" spans="5:10" x14ac:dyDescent="0.4">
      <c r="E1713" s="1168"/>
      <c r="F1713" s="1168"/>
      <c r="G1713" s="1168"/>
      <c r="H1713" s="1168"/>
      <c r="I1713" s="1168"/>
      <c r="J1713" s="1168"/>
    </row>
    <row r="1714" spans="5:10" x14ac:dyDescent="0.4">
      <c r="E1714" s="1168"/>
      <c r="F1714" s="1168"/>
      <c r="G1714" s="1168"/>
      <c r="H1714" s="1168"/>
      <c r="I1714" s="1168"/>
      <c r="J1714" s="1168"/>
    </row>
    <row r="1715" spans="5:10" x14ac:dyDescent="0.4">
      <c r="E1715" s="1168"/>
      <c r="F1715" s="1168"/>
      <c r="G1715" s="1168"/>
      <c r="H1715" s="1168"/>
      <c r="I1715" s="1168"/>
      <c r="J1715" s="1168"/>
    </row>
    <row r="1716" spans="5:10" x14ac:dyDescent="0.4">
      <c r="E1716" s="1168"/>
      <c r="F1716" s="1168"/>
      <c r="G1716" s="1168"/>
      <c r="H1716" s="1168"/>
      <c r="I1716" s="1168"/>
      <c r="J1716" s="1168"/>
    </row>
    <row r="1717" spans="5:10" x14ac:dyDescent="0.4">
      <c r="E1717" s="1168"/>
      <c r="F1717" s="1168"/>
      <c r="G1717" s="1168"/>
      <c r="H1717" s="1168"/>
      <c r="I1717" s="1168"/>
      <c r="J1717" s="1168"/>
    </row>
    <row r="1718" spans="5:10" x14ac:dyDescent="0.4">
      <c r="E1718" s="1168"/>
      <c r="F1718" s="1168"/>
      <c r="G1718" s="1168"/>
      <c r="H1718" s="1168"/>
      <c r="I1718" s="1168"/>
      <c r="J1718" s="1168"/>
    </row>
    <row r="1719" spans="5:10" x14ac:dyDescent="0.4">
      <c r="E1719" s="1168"/>
      <c r="F1719" s="1168"/>
      <c r="G1719" s="1168"/>
      <c r="H1719" s="1168"/>
      <c r="I1719" s="1168"/>
      <c r="J1719" s="1168"/>
    </row>
    <row r="1720" spans="5:10" x14ac:dyDescent="0.4">
      <c r="E1720" s="1168"/>
      <c r="F1720" s="1168"/>
      <c r="G1720" s="1168"/>
      <c r="H1720" s="1168"/>
      <c r="I1720" s="1168"/>
      <c r="J1720" s="1168"/>
    </row>
    <row r="1721" spans="5:10" x14ac:dyDescent="0.4">
      <c r="E1721" s="1168"/>
      <c r="F1721" s="1168"/>
      <c r="G1721" s="1168"/>
      <c r="H1721" s="1168"/>
      <c r="I1721" s="1168"/>
      <c r="J1721" s="1168"/>
    </row>
    <row r="1722" spans="5:10" x14ac:dyDescent="0.4">
      <c r="E1722" s="1168"/>
      <c r="F1722" s="1168"/>
      <c r="G1722" s="1168"/>
      <c r="H1722" s="1168"/>
      <c r="I1722" s="1168"/>
      <c r="J1722" s="1168"/>
    </row>
    <row r="1723" spans="5:10" x14ac:dyDescent="0.4">
      <c r="E1723" s="1168"/>
      <c r="F1723" s="1168"/>
      <c r="G1723" s="1168"/>
      <c r="H1723" s="1168"/>
      <c r="I1723" s="1168"/>
      <c r="J1723" s="1168"/>
    </row>
    <row r="1724" spans="5:10" x14ac:dyDescent="0.4">
      <c r="E1724" s="1168"/>
      <c r="F1724" s="1168"/>
      <c r="G1724" s="1168"/>
      <c r="H1724" s="1168"/>
      <c r="I1724" s="1168"/>
      <c r="J1724" s="1168"/>
    </row>
    <row r="1725" spans="5:10" x14ac:dyDescent="0.4">
      <c r="E1725" s="1168"/>
      <c r="F1725" s="1168"/>
      <c r="G1725" s="1168"/>
      <c r="H1725" s="1168"/>
      <c r="I1725" s="1168"/>
      <c r="J1725" s="1168"/>
    </row>
    <row r="1726" spans="5:10" x14ac:dyDescent="0.4">
      <c r="E1726" s="1168"/>
      <c r="F1726" s="1168"/>
      <c r="G1726" s="1168"/>
      <c r="H1726" s="1168"/>
      <c r="I1726" s="1168"/>
      <c r="J1726" s="1168"/>
    </row>
    <row r="1727" spans="5:10" x14ac:dyDescent="0.4">
      <c r="E1727" s="1168"/>
      <c r="F1727" s="1168"/>
      <c r="G1727" s="1168"/>
      <c r="H1727" s="1168"/>
      <c r="I1727" s="1168"/>
      <c r="J1727" s="1168"/>
    </row>
    <row r="1728" spans="5:10" x14ac:dyDescent="0.4">
      <c r="E1728" s="1168"/>
      <c r="F1728" s="1168"/>
      <c r="G1728" s="1168"/>
      <c r="H1728" s="1168"/>
      <c r="I1728" s="1168"/>
      <c r="J1728" s="1168"/>
    </row>
    <row r="1729" spans="5:10" x14ac:dyDescent="0.4">
      <c r="E1729" s="1168"/>
      <c r="F1729" s="1168"/>
      <c r="G1729" s="1168"/>
      <c r="H1729" s="1168"/>
      <c r="I1729" s="1168"/>
      <c r="J1729" s="1168"/>
    </row>
    <row r="1730" spans="5:10" x14ac:dyDescent="0.4">
      <c r="E1730" s="1168"/>
      <c r="F1730" s="1168"/>
      <c r="G1730" s="1168"/>
      <c r="H1730" s="1168"/>
      <c r="I1730" s="1168"/>
      <c r="J1730" s="1168"/>
    </row>
    <row r="1731" spans="5:10" x14ac:dyDescent="0.4">
      <c r="E1731" s="1168"/>
      <c r="F1731" s="1168"/>
      <c r="G1731" s="1168"/>
      <c r="H1731" s="1168"/>
      <c r="I1731" s="1168"/>
      <c r="J1731" s="1168"/>
    </row>
    <row r="1732" spans="5:10" x14ac:dyDescent="0.4">
      <c r="E1732" s="1168"/>
      <c r="F1732" s="1168"/>
      <c r="G1732" s="1168"/>
      <c r="H1732" s="1168"/>
      <c r="I1732" s="1168"/>
      <c r="J1732" s="1168"/>
    </row>
    <row r="1733" spans="5:10" x14ac:dyDescent="0.4">
      <c r="E1733" s="1168"/>
      <c r="F1733" s="1168"/>
      <c r="G1733" s="1168"/>
      <c r="H1733" s="1168"/>
      <c r="I1733" s="1168"/>
      <c r="J1733" s="1168"/>
    </row>
    <row r="1734" spans="5:10" x14ac:dyDescent="0.4">
      <c r="E1734" s="1168"/>
      <c r="F1734" s="1168"/>
      <c r="G1734" s="1168"/>
      <c r="H1734" s="1168"/>
      <c r="I1734" s="1168"/>
      <c r="J1734" s="1168"/>
    </row>
    <row r="1735" spans="5:10" x14ac:dyDescent="0.4">
      <c r="E1735" s="1168"/>
      <c r="F1735" s="1168"/>
      <c r="G1735" s="1168"/>
      <c r="H1735" s="1168"/>
      <c r="I1735" s="1168"/>
      <c r="J1735" s="1168"/>
    </row>
    <row r="1736" spans="5:10" x14ac:dyDescent="0.4">
      <c r="E1736" s="1168"/>
      <c r="F1736" s="1168"/>
      <c r="G1736" s="1168"/>
      <c r="H1736" s="1168"/>
      <c r="I1736" s="1168"/>
      <c r="J1736" s="1168"/>
    </row>
    <row r="1737" spans="5:10" x14ac:dyDescent="0.4">
      <c r="E1737" s="1168"/>
      <c r="F1737" s="1168"/>
      <c r="G1737" s="1168"/>
      <c r="H1737" s="1168"/>
      <c r="I1737" s="1168"/>
      <c r="J1737" s="1168"/>
    </row>
    <row r="1738" spans="5:10" x14ac:dyDescent="0.4">
      <c r="E1738" s="1168"/>
      <c r="F1738" s="1168"/>
      <c r="G1738" s="1168"/>
      <c r="H1738" s="1168"/>
      <c r="I1738" s="1168"/>
      <c r="J1738" s="1168"/>
    </row>
    <row r="1739" spans="5:10" x14ac:dyDescent="0.4">
      <c r="E1739" s="1168"/>
      <c r="F1739" s="1168"/>
      <c r="G1739" s="1168"/>
      <c r="H1739" s="1168"/>
      <c r="I1739" s="1168"/>
      <c r="J1739" s="1168"/>
    </row>
    <row r="1740" spans="5:10" x14ac:dyDescent="0.4">
      <c r="E1740" s="1168"/>
      <c r="F1740" s="1168"/>
      <c r="G1740" s="1168"/>
      <c r="H1740" s="1168"/>
      <c r="I1740" s="1168"/>
      <c r="J1740" s="1168"/>
    </row>
    <row r="1741" spans="5:10" x14ac:dyDescent="0.4">
      <c r="E1741" s="1168"/>
      <c r="F1741" s="1168"/>
      <c r="G1741" s="1168"/>
      <c r="H1741" s="1168"/>
      <c r="I1741" s="1168"/>
      <c r="J1741" s="1168"/>
    </row>
    <row r="1742" spans="5:10" x14ac:dyDescent="0.4">
      <c r="E1742" s="1168"/>
      <c r="F1742" s="1168"/>
      <c r="G1742" s="1168"/>
      <c r="H1742" s="1168"/>
      <c r="I1742" s="1168"/>
      <c r="J1742" s="1168"/>
    </row>
    <row r="1743" spans="5:10" x14ac:dyDescent="0.4">
      <c r="E1743" s="1168"/>
      <c r="F1743" s="1168"/>
      <c r="G1743" s="1168"/>
      <c r="H1743" s="1168"/>
      <c r="I1743" s="1168"/>
      <c r="J1743" s="1168"/>
    </row>
    <row r="1744" spans="5:10" x14ac:dyDescent="0.4">
      <c r="E1744" s="1168"/>
      <c r="F1744" s="1168"/>
      <c r="G1744" s="1168"/>
      <c r="H1744" s="1168"/>
      <c r="I1744" s="1168"/>
      <c r="J1744" s="1168"/>
    </row>
    <row r="1745" spans="5:10" x14ac:dyDescent="0.4">
      <c r="E1745" s="1168"/>
      <c r="F1745" s="1168"/>
      <c r="G1745" s="1168"/>
      <c r="H1745" s="1168"/>
      <c r="I1745" s="1168"/>
      <c r="J1745" s="1168"/>
    </row>
    <row r="1746" spans="5:10" x14ac:dyDescent="0.4">
      <c r="E1746" s="1168"/>
      <c r="F1746" s="1168"/>
      <c r="G1746" s="1168"/>
      <c r="H1746" s="1168"/>
      <c r="I1746" s="1168"/>
      <c r="J1746" s="1168"/>
    </row>
    <row r="1747" spans="5:10" x14ac:dyDescent="0.4">
      <c r="E1747" s="1168"/>
      <c r="F1747" s="1168"/>
      <c r="G1747" s="1168"/>
      <c r="H1747" s="1168"/>
      <c r="I1747" s="1168"/>
      <c r="J1747" s="1168"/>
    </row>
    <row r="1748" spans="5:10" x14ac:dyDescent="0.4">
      <c r="E1748" s="1168"/>
      <c r="F1748" s="1168"/>
      <c r="G1748" s="1168"/>
      <c r="H1748" s="1168"/>
      <c r="I1748" s="1168"/>
      <c r="J1748" s="1168"/>
    </row>
    <row r="1749" spans="5:10" x14ac:dyDescent="0.4">
      <c r="E1749" s="1168"/>
      <c r="F1749" s="1168"/>
      <c r="G1749" s="1168"/>
      <c r="H1749" s="1168"/>
      <c r="I1749" s="1168"/>
      <c r="J1749" s="1168"/>
    </row>
    <row r="1750" spans="5:10" x14ac:dyDescent="0.4">
      <c r="E1750" s="1168"/>
      <c r="F1750" s="1168"/>
      <c r="G1750" s="1168"/>
      <c r="H1750" s="1168"/>
      <c r="I1750" s="1168"/>
      <c r="J1750" s="1168"/>
    </row>
    <row r="1751" spans="5:10" x14ac:dyDescent="0.4">
      <c r="E1751" s="1168"/>
      <c r="F1751" s="1168"/>
      <c r="G1751" s="1168"/>
      <c r="H1751" s="1168"/>
      <c r="I1751" s="1168"/>
      <c r="J1751" s="1168"/>
    </row>
    <row r="1752" spans="5:10" x14ac:dyDescent="0.4">
      <c r="E1752" s="1168"/>
      <c r="F1752" s="1168"/>
      <c r="G1752" s="1168"/>
      <c r="H1752" s="1168"/>
      <c r="I1752" s="1168"/>
      <c r="J1752" s="1168"/>
    </row>
    <row r="1753" spans="5:10" x14ac:dyDescent="0.4">
      <c r="E1753" s="1168"/>
      <c r="F1753" s="1168"/>
      <c r="G1753" s="1168"/>
      <c r="H1753" s="1168"/>
      <c r="I1753" s="1168"/>
      <c r="J1753" s="1168"/>
    </row>
    <row r="1754" spans="5:10" x14ac:dyDescent="0.4">
      <c r="E1754" s="1168"/>
      <c r="F1754" s="1168"/>
      <c r="G1754" s="1168"/>
      <c r="H1754" s="1168"/>
      <c r="I1754" s="1168"/>
      <c r="J1754" s="1168"/>
    </row>
    <row r="1755" spans="5:10" x14ac:dyDescent="0.4">
      <c r="E1755" s="1168"/>
      <c r="F1755" s="1168"/>
      <c r="G1755" s="1168"/>
      <c r="H1755" s="1168"/>
      <c r="I1755" s="1168"/>
      <c r="J1755" s="1168"/>
    </row>
    <row r="1756" spans="5:10" x14ac:dyDescent="0.4">
      <c r="E1756" s="1168"/>
      <c r="F1756" s="1168"/>
      <c r="G1756" s="1168"/>
      <c r="H1756" s="1168"/>
      <c r="I1756" s="1168"/>
      <c r="J1756" s="1168"/>
    </row>
    <row r="1757" spans="5:10" x14ac:dyDescent="0.4">
      <c r="E1757" s="1168"/>
      <c r="F1757" s="1168"/>
      <c r="G1757" s="1168"/>
      <c r="H1757" s="1168"/>
      <c r="I1757" s="1168"/>
      <c r="J1757" s="1168"/>
    </row>
    <row r="1758" spans="5:10" x14ac:dyDescent="0.4">
      <c r="E1758" s="1168"/>
      <c r="F1758" s="1168"/>
      <c r="G1758" s="1168"/>
      <c r="H1758" s="1168"/>
      <c r="I1758" s="1168"/>
      <c r="J1758" s="1168"/>
    </row>
    <row r="1759" spans="5:10" x14ac:dyDescent="0.4">
      <c r="E1759" s="1168"/>
      <c r="F1759" s="1168"/>
      <c r="G1759" s="1168"/>
      <c r="H1759" s="1168"/>
      <c r="I1759" s="1168"/>
      <c r="J1759" s="1168"/>
    </row>
    <row r="1760" spans="5:10" x14ac:dyDescent="0.4">
      <c r="E1760" s="1168"/>
      <c r="F1760" s="1168"/>
      <c r="G1760" s="1168"/>
      <c r="H1760" s="1168"/>
      <c r="I1760" s="1168"/>
      <c r="J1760" s="1168"/>
    </row>
    <row r="1761" spans="5:10" x14ac:dyDescent="0.4">
      <c r="E1761" s="1168"/>
      <c r="F1761" s="1168"/>
      <c r="G1761" s="1168"/>
      <c r="H1761" s="1168"/>
      <c r="I1761" s="1168"/>
      <c r="J1761" s="1168"/>
    </row>
    <row r="1762" spans="5:10" x14ac:dyDescent="0.4">
      <c r="E1762" s="1168"/>
      <c r="F1762" s="1168"/>
      <c r="G1762" s="1168"/>
      <c r="H1762" s="1168"/>
      <c r="I1762" s="1168"/>
      <c r="J1762" s="1168"/>
    </row>
    <row r="1763" spans="5:10" x14ac:dyDescent="0.4">
      <c r="E1763" s="1168"/>
      <c r="F1763" s="1168"/>
      <c r="G1763" s="1168"/>
      <c r="H1763" s="1168"/>
      <c r="I1763" s="1168"/>
      <c r="J1763" s="1168"/>
    </row>
    <row r="1764" spans="5:10" x14ac:dyDescent="0.4">
      <c r="E1764" s="1168"/>
      <c r="F1764" s="1168"/>
      <c r="G1764" s="1168"/>
      <c r="H1764" s="1168"/>
      <c r="I1764" s="1168"/>
      <c r="J1764" s="1168"/>
    </row>
    <row r="1765" spans="5:10" x14ac:dyDescent="0.4">
      <c r="E1765" s="1168"/>
      <c r="F1765" s="1168"/>
      <c r="G1765" s="1168"/>
      <c r="H1765" s="1168"/>
      <c r="I1765" s="1168"/>
      <c r="J1765" s="1168"/>
    </row>
    <row r="1766" spans="5:10" x14ac:dyDescent="0.4">
      <c r="E1766" s="1168"/>
      <c r="F1766" s="1168"/>
      <c r="G1766" s="1168"/>
      <c r="H1766" s="1168"/>
      <c r="I1766" s="1168"/>
      <c r="J1766" s="1168"/>
    </row>
    <row r="1767" spans="5:10" x14ac:dyDescent="0.4">
      <c r="E1767" s="1168"/>
      <c r="F1767" s="1168"/>
      <c r="G1767" s="1168"/>
      <c r="H1767" s="1168"/>
      <c r="I1767" s="1168"/>
      <c r="J1767" s="1168"/>
    </row>
    <row r="1768" spans="5:10" x14ac:dyDescent="0.4">
      <c r="E1768" s="1168"/>
      <c r="F1768" s="1168"/>
      <c r="G1768" s="1168"/>
      <c r="H1768" s="1168"/>
      <c r="I1768" s="1168"/>
      <c r="J1768" s="1168"/>
    </row>
    <row r="1769" spans="5:10" x14ac:dyDescent="0.4">
      <c r="E1769" s="1168"/>
      <c r="F1769" s="1168"/>
      <c r="G1769" s="1168"/>
      <c r="H1769" s="1168"/>
      <c r="I1769" s="1168"/>
      <c r="J1769" s="1168"/>
    </row>
    <row r="1770" spans="5:10" x14ac:dyDescent="0.4">
      <c r="E1770" s="1168"/>
      <c r="F1770" s="1168"/>
      <c r="G1770" s="1168"/>
      <c r="H1770" s="1168"/>
      <c r="I1770" s="1168"/>
      <c r="J1770" s="1168"/>
    </row>
    <row r="1771" spans="5:10" x14ac:dyDescent="0.4">
      <c r="E1771" s="1168"/>
      <c r="F1771" s="1168"/>
      <c r="G1771" s="1168"/>
      <c r="H1771" s="1168"/>
      <c r="I1771" s="1168"/>
      <c r="J1771" s="1168"/>
    </row>
    <row r="1772" spans="5:10" x14ac:dyDescent="0.4">
      <c r="E1772" s="1168"/>
      <c r="F1772" s="1168"/>
      <c r="G1772" s="1168"/>
      <c r="H1772" s="1168"/>
      <c r="I1772" s="1168"/>
      <c r="J1772" s="1168"/>
    </row>
    <row r="1773" spans="5:10" x14ac:dyDescent="0.4">
      <c r="E1773" s="1168"/>
      <c r="F1773" s="1168"/>
      <c r="G1773" s="1168"/>
      <c r="H1773" s="1168"/>
      <c r="I1773" s="1168"/>
      <c r="J1773" s="1168"/>
    </row>
    <row r="1774" spans="5:10" x14ac:dyDescent="0.4">
      <c r="E1774" s="1168"/>
      <c r="F1774" s="1168"/>
      <c r="G1774" s="1168"/>
      <c r="H1774" s="1168"/>
      <c r="I1774" s="1168"/>
      <c r="J1774" s="1168"/>
    </row>
    <row r="1775" spans="5:10" x14ac:dyDescent="0.4">
      <c r="E1775" s="1168"/>
      <c r="F1775" s="1168"/>
      <c r="G1775" s="1168"/>
      <c r="H1775" s="1168"/>
      <c r="I1775" s="1168"/>
      <c r="J1775" s="1168"/>
    </row>
    <row r="1776" spans="5:10" x14ac:dyDescent="0.4">
      <c r="E1776" s="1168"/>
      <c r="F1776" s="1168"/>
      <c r="G1776" s="1168"/>
      <c r="H1776" s="1168"/>
      <c r="I1776" s="1168"/>
      <c r="J1776" s="1168"/>
    </row>
    <row r="1777" spans="5:10" x14ac:dyDescent="0.4">
      <c r="E1777" s="1168"/>
      <c r="F1777" s="1168"/>
      <c r="G1777" s="1168"/>
      <c r="H1777" s="1168"/>
      <c r="I1777" s="1168"/>
      <c r="J1777" s="1168"/>
    </row>
    <row r="1778" spans="5:10" x14ac:dyDescent="0.4">
      <c r="E1778" s="1168"/>
      <c r="F1778" s="1168"/>
      <c r="G1778" s="1168"/>
      <c r="H1778" s="1168"/>
      <c r="I1778" s="1168"/>
      <c r="J1778" s="1168"/>
    </row>
    <row r="1779" spans="5:10" x14ac:dyDescent="0.4">
      <c r="E1779" s="1168"/>
      <c r="F1779" s="1168"/>
      <c r="G1779" s="1168"/>
      <c r="H1779" s="1168"/>
      <c r="I1779" s="1168"/>
      <c r="J1779" s="1168"/>
    </row>
    <row r="1780" spans="5:10" x14ac:dyDescent="0.4">
      <c r="E1780" s="1168"/>
      <c r="F1780" s="1168"/>
      <c r="G1780" s="1168"/>
      <c r="H1780" s="1168"/>
      <c r="I1780" s="1168"/>
      <c r="J1780" s="1168"/>
    </row>
    <row r="1781" spans="5:10" x14ac:dyDescent="0.4">
      <c r="E1781" s="1168"/>
      <c r="F1781" s="1168"/>
      <c r="G1781" s="1168"/>
      <c r="H1781" s="1168"/>
      <c r="I1781" s="1168"/>
      <c r="J1781" s="1168"/>
    </row>
    <row r="1782" spans="5:10" x14ac:dyDescent="0.4">
      <c r="E1782" s="1168"/>
      <c r="F1782" s="1168"/>
      <c r="G1782" s="1168"/>
      <c r="H1782" s="1168"/>
      <c r="I1782" s="1168"/>
      <c r="J1782" s="1168"/>
    </row>
    <row r="1783" spans="5:10" x14ac:dyDescent="0.4">
      <c r="E1783" s="1168"/>
      <c r="F1783" s="1168"/>
      <c r="G1783" s="1168"/>
      <c r="H1783" s="1168"/>
      <c r="I1783" s="1168"/>
      <c r="J1783" s="1168"/>
    </row>
    <row r="1784" spans="5:10" x14ac:dyDescent="0.4">
      <c r="E1784" s="1168"/>
      <c r="F1784" s="1168"/>
      <c r="G1784" s="1168"/>
      <c r="H1784" s="1168"/>
      <c r="I1784" s="1168"/>
      <c r="J1784" s="1168"/>
    </row>
    <row r="1785" spans="5:10" x14ac:dyDescent="0.4">
      <c r="E1785" s="1168"/>
      <c r="F1785" s="1168"/>
      <c r="G1785" s="1168"/>
      <c r="H1785" s="1168"/>
      <c r="I1785" s="1168"/>
      <c r="J1785" s="1168"/>
    </row>
    <row r="1786" spans="5:10" x14ac:dyDescent="0.4">
      <c r="E1786" s="1168"/>
      <c r="F1786" s="1168"/>
      <c r="G1786" s="1168"/>
      <c r="H1786" s="1168"/>
      <c r="I1786" s="1168"/>
      <c r="J1786" s="1168"/>
    </row>
    <row r="1787" spans="5:10" x14ac:dyDescent="0.4">
      <c r="E1787" s="1168"/>
      <c r="F1787" s="1168"/>
      <c r="G1787" s="1168"/>
      <c r="H1787" s="1168"/>
      <c r="I1787" s="1168"/>
      <c r="J1787" s="1168"/>
    </row>
    <row r="1788" spans="5:10" x14ac:dyDescent="0.4">
      <c r="E1788" s="1168"/>
      <c r="F1788" s="1168"/>
      <c r="G1788" s="1168"/>
      <c r="H1788" s="1168"/>
      <c r="I1788" s="1168"/>
      <c r="J1788" s="1168"/>
    </row>
    <row r="1789" spans="5:10" x14ac:dyDescent="0.4">
      <c r="E1789" s="1168"/>
      <c r="F1789" s="1168"/>
      <c r="G1789" s="1168"/>
      <c r="H1789" s="1168"/>
      <c r="I1789" s="1168"/>
      <c r="J1789" s="1168"/>
    </row>
    <row r="1790" spans="5:10" x14ac:dyDescent="0.4">
      <c r="E1790" s="1168"/>
      <c r="F1790" s="1168"/>
      <c r="G1790" s="1168"/>
      <c r="H1790" s="1168"/>
      <c r="I1790" s="1168"/>
      <c r="J1790" s="1168"/>
    </row>
    <row r="1791" spans="5:10" x14ac:dyDescent="0.4">
      <c r="E1791" s="1168"/>
      <c r="F1791" s="1168"/>
      <c r="G1791" s="1168"/>
      <c r="H1791" s="1168"/>
      <c r="I1791" s="1168"/>
      <c r="J1791" s="1168"/>
    </row>
    <row r="1792" spans="5:10" x14ac:dyDescent="0.4">
      <c r="E1792" s="1168"/>
      <c r="F1792" s="1168"/>
      <c r="G1792" s="1168"/>
      <c r="H1792" s="1168"/>
      <c r="I1792" s="1168"/>
      <c r="J1792" s="1168"/>
    </row>
    <row r="1793" spans="5:10" x14ac:dyDescent="0.4">
      <c r="E1793" s="1168"/>
      <c r="F1793" s="1168"/>
      <c r="G1793" s="1168"/>
      <c r="H1793" s="1168"/>
      <c r="I1793" s="1168"/>
      <c r="J1793" s="1168"/>
    </row>
    <row r="1794" spans="5:10" x14ac:dyDescent="0.4">
      <c r="E1794" s="1168"/>
      <c r="F1794" s="1168"/>
      <c r="G1794" s="1168"/>
      <c r="H1794" s="1168"/>
      <c r="I1794" s="1168"/>
      <c r="J1794" s="1168"/>
    </row>
    <row r="1795" spans="5:10" x14ac:dyDescent="0.4">
      <c r="E1795" s="1168"/>
      <c r="F1795" s="1168"/>
      <c r="G1795" s="1168"/>
      <c r="H1795" s="1168"/>
      <c r="I1795" s="1168"/>
      <c r="J1795" s="1168"/>
    </row>
    <row r="1796" spans="5:10" x14ac:dyDescent="0.4">
      <c r="E1796" s="1168"/>
      <c r="F1796" s="1168"/>
      <c r="G1796" s="1168"/>
      <c r="H1796" s="1168"/>
      <c r="I1796" s="1168"/>
      <c r="J1796" s="1168"/>
    </row>
    <row r="1797" spans="5:10" x14ac:dyDescent="0.4">
      <c r="E1797" s="1168"/>
      <c r="F1797" s="1168"/>
      <c r="G1797" s="1168"/>
      <c r="H1797" s="1168"/>
      <c r="I1797" s="1168"/>
      <c r="J1797" s="1168"/>
    </row>
    <row r="1798" spans="5:10" x14ac:dyDescent="0.4">
      <c r="E1798" s="1168"/>
      <c r="F1798" s="1168"/>
      <c r="G1798" s="1168"/>
      <c r="H1798" s="1168"/>
      <c r="I1798" s="1168"/>
      <c r="J1798" s="1168"/>
    </row>
    <row r="1799" spans="5:10" x14ac:dyDescent="0.4">
      <c r="E1799" s="1168"/>
      <c r="F1799" s="1168"/>
      <c r="G1799" s="1168"/>
      <c r="H1799" s="1168"/>
      <c r="I1799" s="1168"/>
      <c r="J1799" s="1168"/>
    </row>
    <row r="1800" spans="5:10" x14ac:dyDescent="0.4">
      <c r="E1800" s="1168"/>
      <c r="F1800" s="1168"/>
      <c r="G1800" s="1168"/>
      <c r="H1800" s="1168"/>
      <c r="I1800" s="1168"/>
      <c r="J1800" s="1168"/>
    </row>
    <row r="1801" spans="5:10" x14ac:dyDescent="0.4">
      <c r="E1801" s="1168"/>
      <c r="F1801" s="1168"/>
      <c r="G1801" s="1168"/>
      <c r="H1801" s="1168"/>
      <c r="I1801" s="1168"/>
      <c r="J1801" s="1168"/>
    </row>
    <row r="1802" spans="5:10" x14ac:dyDescent="0.4">
      <c r="E1802" s="1168"/>
      <c r="F1802" s="1168"/>
      <c r="G1802" s="1168"/>
      <c r="H1802" s="1168"/>
      <c r="I1802" s="1168"/>
      <c r="J1802" s="1168"/>
    </row>
    <row r="1803" spans="5:10" x14ac:dyDescent="0.4">
      <c r="E1803" s="1168"/>
      <c r="F1803" s="1168"/>
      <c r="G1803" s="1168"/>
      <c r="H1803" s="1168"/>
      <c r="I1803" s="1168"/>
      <c r="J1803" s="1168"/>
    </row>
    <row r="1804" spans="5:10" x14ac:dyDescent="0.4">
      <c r="E1804" s="1168"/>
      <c r="F1804" s="1168"/>
      <c r="G1804" s="1168"/>
      <c r="H1804" s="1168"/>
      <c r="I1804" s="1168"/>
      <c r="J1804" s="1168"/>
    </row>
    <row r="1805" spans="5:10" x14ac:dyDescent="0.4">
      <c r="E1805" s="1168"/>
      <c r="F1805" s="1168"/>
      <c r="G1805" s="1168"/>
      <c r="H1805" s="1168"/>
      <c r="I1805" s="1168"/>
      <c r="J1805" s="1168"/>
    </row>
    <row r="1806" spans="5:10" x14ac:dyDescent="0.4">
      <c r="E1806" s="1168"/>
      <c r="F1806" s="1168"/>
      <c r="G1806" s="1168"/>
      <c r="H1806" s="1168"/>
      <c r="I1806" s="1168"/>
      <c r="J1806" s="1168"/>
    </row>
    <row r="1807" spans="5:10" x14ac:dyDescent="0.4">
      <c r="E1807" s="1168"/>
      <c r="F1807" s="1168"/>
      <c r="G1807" s="1168"/>
      <c r="H1807" s="1168"/>
      <c r="I1807" s="1168"/>
      <c r="J1807" s="1168"/>
    </row>
    <row r="1808" spans="5:10" x14ac:dyDescent="0.4">
      <c r="E1808" s="1168"/>
      <c r="F1808" s="1168"/>
      <c r="G1808" s="1168"/>
      <c r="H1808" s="1168"/>
      <c r="I1808" s="1168"/>
      <c r="J1808" s="1168"/>
    </row>
    <row r="1809" spans="5:10" x14ac:dyDescent="0.4">
      <c r="E1809" s="1168"/>
      <c r="F1809" s="1168"/>
      <c r="G1809" s="1168"/>
      <c r="H1809" s="1168"/>
      <c r="I1809" s="1168"/>
      <c r="J1809" s="1168"/>
    </row>
    <row r="1810" spans="5:10" x14ac:dyDescent="0.4">
      <c r="E1810" s="1168"/>
      <c r="F1810" s="1168"/>
      <c r="G1810" s="1168"/>
      <c r="H1810" s="1168"/>
      <c r="I1810" s="1168"/>
      <c r="J1810" s="1168"/>
    </row>
    <row r="1811" spans="5:10" x14ac:dyDescent="0.4">
      <c r="E1811" s="1168"/>
      <c r="F1811" s="1168"/>
      <c r="G1811" s="1168"/>
      <c r="H1811" s="1168"/>
      <c r="I1811" s="1168"/>
      <c r="J1811" s="1168"/>
    </row>
    <row r="1812" spans="5:10" x14ac:dyDescent="0.4">
      <c r="E1812" s="1168"/>
      <c r="F1812" s="1168"/>
      <c r="G1812" s="1168"/>
      <c r="H1812" s="1168"/>
      <c r="I1812" s="1168"/>
      <c r="J1812" s="1168"/>
    </row>
    <row r="1813" spans="5:10" x14ac:dyDescent="0.4">
      <c r="E1813" s="1168"/>
      <c r="F1813" s="1168"/>
      <c r="G1813" s="1168"/>
      <c r="H1813" s="1168"/>
      <c r="I1813" s="1168"/>
      <c r="J1813" s="1168"/>
    </row>
    <row r="1814" spans="5:10" x14ac:dyDescent="0.4">
      <c r="E1814" s="1168"/>
      <c r="F1814" s="1168"/>
      <c r="G1814" s="1168"/>
      <c r="H1814" s="1168"/>
      <c r="I1814" s="1168"/>
      <c r="J1814" s="1168"/>
    </row>
    <row r="1815" spans="5:10" x14ac:dyDescent="0.4">
      <c r="E1815" s="1168"/>
      <c r="F1815" s="1168"/>
      <c r="G1815" s="1168"/>
      <c r="H1815" s="1168"/>
      <c r="I1815" s="1168"/>
      <c r="J1815" s="1168"/>
    </row>
    <row r="1816" spans="5:10" x14ac:dyDescent="0.4">
      <c r="E1816" s="1168"/>
      <c r="F1816" s="1168"/>
      <c r="G1816" s="1168"/>
      <c r="H1816" s="1168"/>
      <c r="I1816" s="1168"/>
      <c r="J1816" s="1168"/>
    </row>
    <row r="1817" spans="5:10" x14ac:dyDescent="0.4">
      <c r="E1817" s="1168"/>
      <c r="F1817" s="1168"/>
      <c r="G1817" s="1168"/>
      <c r="H1817" s="1168"/>
      <c r="I1817" s="1168"/>
      <c r="J1817" s="1168"/>
    </row>
    <row r="1818" spans="5:10" x14ac:dyDescent="0.4">
      <c r="E1818" s="1168"/>
      <c r="F1818" s="1168"/>
      <c r="G1818" s="1168"/>
      <c r="H1818" s="1168"/>
      <c r="I1818" s="1168"/>
      <c r="J1818" s="1168"/>
    </row>
    <row r="1819" spans="5:10" x14ac:dyDescent="0.4">
      <c r="E1819" s="1168"/>
      <c r="F1819" s="1168"/>
      <c r="G1819" s="1168"/>
      <c r="H1819" s="1168"/>
      <c r="I1819" s="1168"/>
      <c r="J1819" s="1168"/>
    </row>
    <row r="1820" spans="5:10" x14ac:dyDescent="0.4">
      <c r="E1820" s="1168"/>
      <c r="F1820" s="1168"/>
      <c r="G1820" s="1168"/>
      <c r="H1820" s="1168"/>
      <c r="I1820" s="1168"/>
      <c r="J1820" s="1168"/>
    </row>
    <row r="1821" spans="5:10" x14ac:dyDescent="0.4">
      <c r="E1821" s="1168"/>
      <c r="F1821" s="1168"/>
      <c r="G1821" s="1168"/>
      <c r="H1821" s="1168"/>
      <c r="I1821" s="1168"/>
      <c r="J1821" s="1168"/>
    </row>
    <row r="1822" spans="5:10" x14ac:dyDescent="0.4">
      <c r="E1822" s="1168"/>
      <c r="F1822" s="1168"/>
      <c r="G1822" s="1168"/>
      <c r="H1822" s="1168"/>
      <c r="I1822" s="1168"/>
      <c r="J1822" s="1168"/>
    </row>
    <row r="1823" spans="5:10" x14ac:dyDescent="0.4">
      <c r="E1823" s="1168"/>
      <c r="F1823" s="1168"/>
      <c r="G1823" s="1168"/>
      <c r="H1823" s="1168"/>
      <c r="I1823" s="1168"/>
      <c r="J1823" s="1168"/>
    </row>
    <row r="1824" spans="5:10" x14ac:dyDescent="0.4">
      <c r="E1824" s="1168"/>
      <c r="F1824" s="1168"/>
      <c r="G1824" s="1168"/>
      <c r="H1824" s="1168"/>
      <c r="I1824" s="1168"/>
      <c r="J1824" s="1168"/>
    </row>
    <row r="1825" spans="5:10" x14ac:dyDescent="0.4">
      <c r="E1825" s="1168"/>
      <c r="F1825" s="1168"/>
      <c r="G1825" s="1168"/>
      <c r="H1825" s="1168"/>
      <c r="I1825" s="1168"/>
      <c r="J1825" s="1168"/>
    </row>
    <row r="1826" spans="5:10" x14ac:dyDescent="0.4">
      <c r="E1826" s="1168"/>
      <c r="F1826" s="1168"/>
      <c r="G1826" s="1168"/>
      <c r="H1826" s="1168"/>
      <c r="I1826" s="1168"/>
      <c r="J1826" s="1168"/>
    </row>
    <row r="1827" spans="5:10" x14ac:dyDescent="0.4">
      <c r="E1827" s="1168"/>
      <c r="F1827" s="1168"/>
      <c r="G1827" s="1168"/>
      <c r="H1827" s="1168"/>
      <c r="I1827" s="1168"/>
      <c r="J1827" s="1168"/>
    </row>
    <row r="1828" spans="5:10" x14ac:dyDescent="0.4">
      <c r="E1828" s="1168"/>
      <c r="F1828" s="1168"/>
      <c r="G1828" s="1168"/>
      <c r="H1828" s="1168"/>
      <c r="I1828" s="1168"/>
      <c r="J1828" s="1168"/>
    </row>
    <row r="1829" spans="5:10" x14ac:dyDescent="0.4">
      <c r="E1829" s="1168"/>
      <c r="F1829" s="1168"/>
      <c r="G1829" s="1168"/>
      <c r="H1829" s="1168"/>
      <c r="I1829" s="1168"/>
      <c r="J1829" s="1168"/>
    </row>
    <row r="1830" spans="5:10" x14ac:dyDescent="0.4">
      <c r="E1830" s="1168"/>
      <c r="F1830" s="1168"/>
      <c r="G1830" s="1168"/>
      <c r="H1830" s="1168"/>
      <c r="I1830" s="1168"/>
      <c r="J1830" s="1168"/>
    </row>
    <row r="1831" spans="5:10" x14ac:dyDescent="0.4">
      <c r="E1831" s="1168"/>
      <c r="F1831" s="1168"/>
      <c r="G1831" s="1168"/>
      <c r="H1831" s="1168"/>
      <c r="I1831" s="1168"/>
      <c r="J1831" s="1168"/>
    </row>
    <row r="1832" spans="5:10" x14ac:dyDescent="0.4">
      <c r="E1832" s="1168"/>
      <c r="F1832" s="1168"/>
      <c r="G1832" s="1168"/>
      <c r="H1832" s="1168"/>
      <c r="I1832" s="1168"/>
      <c r="J1832" s="1168"/>
    </row>
    <row r="1833" spans="5:10" x14ac:dyDescent="0.4">
      <c r="E1833" s="1168"/>
      <c r="F1833" s="1168"/>
      <c r="G1833" s="1168"/>
      <c r="H1833" s="1168"/>
      <c r="I1833" s="1168"/>
      <c r="J1833" s="1168"/>
    </row>
    <row r="1834" spans="5:10" x14ac:dyDescent="0.4">
      <c r="E1834" s="1168"/>
      <c r="F1834" s="1168"/>
      <c r="G1834" s="1168"/>
      <c r="H1834" s="1168"/>
      <c r="I1834" s="1168"/>
      <c r="J1834" s="1168"/>
    </row>
    <row r="1835" spans="5:10" x14ac:dyDescent="0.4">
      <c r="E1835" s="1168"/>
      <c r="F1835" s="1168"/>
      <c r="G1835" s="1168"/>
      <c r="H1835" s="1168"/>
      <c r="I1835" s="1168"/>
      <c r="J1835" s="1168"/>
    </row>
    <row r="1836" spans="5:10" x14ac:dyDescent="0.4">
      <c r="E1836" s="1168"/>
      <c r="F1836" s="1168"/>
      <c r="G1836" s="1168"/>
      <c r="H1836" s="1168"/>
      <c r="I1836" s="1168"/>
      <c r="J1836" s="1168"/>
    </row>
    <row r="1837" spans="5:10" x14ac:dyDescent="0.4">
      <c r="E1837" s="1168"/>
      <c r="F1837" s="1168"/>
      <c r="G1837" s="1168"/>
      <c r="H1837" s="1168"/>
      <c r="I1837" s="1168"/>
      <c r="J1837" s="1168"/>
    </row>
    <row r="1838" spans="5:10" x14ac:dyDescent="0.4">
      <c r="E1838" s="1168"/>
      <c r="F1838" s="1168"/>
      <c r="G1838" s="1168"/>
      <c r="H1838" s="1168"/>
      <c r="I1838" s="1168"/>
      <c r="J1838" s="1168"/>
    </row>
    <row r="1839" spans="5:10" x14ac:dyDescent="0.4">
      <c r="E1839" s="1168"/>
      <c r="F1839" s="1168"/>
      <c r="G1839" s="1168"/>
      <c r="H1839" s="1168"/>
      <c r="I1839" s="1168"/>
      <c r="J1839" s="1168"/>
    </row>
    <row r="1840" spans="5:10" x14ac:dyDescent="0.4">
      <c r="E1840" s="1168"/>
      <c r="F1840" s="1168"/>
      <c r="G1840" s="1168"/>
      <c r="H1840" s="1168"/>
      <c r="I1840" s="1168"/>
      <c r="J1840" s="1168"/>
    </row>
    <row r="1841" spans="5:10" x14ac:dyDescent="0.4">
      <c r="E1841" s="1168"/>
      <c r="F1841" s="1168"/>
      <c r="G1841" s="1168"/>
      <c r="H1841" s="1168"/>
      <c r="I1841" s="1168"/>
      <c r="J1841" s="1168"/>
    </row>
    <row r="1842" spans="5:10" x14ac:dyDescent="0.4">
      <c r="E1842" s="1168"/>
      <c r="F1842" s="1168"/>
      <c r="G1842" s="1168"/>
      <c r="H1842" s="1168"/>
      <c r="I1842" s="1168"/>
      <c r="J1842" s="1168"/>
    </row>
    <row r="1843" spans="5:10" x14ac:dyDescent="0.4">
      <c r="E1843" s="1168"/>
      <c r="F1843" s="1168"/>
      <c r="G1843" s="1168"/>
      <c r="H1843" s="1168"/>
      <c r="I1843" s="1168"/>
      <c r="J1843" s="1168"/>
    </row>
    <row r="1844" spans="5:10" x14ac:dyDescent="0.4">
      <c r="E1844" s="1168"/>
      <c r="F1844" s="1168"/>
      <c r="G1844" s="1168"/>
      <c r="H1844" s="1168"/>
      <c r="I1844" s="1168"/>
      <c r="J1844" s="1168"/>
    </row>
    <row r="1845" spans="5:10" x14ac:dyDescent="0.4">
      <c r="E1845" s="1168"/>
      <c r="F1845" s="1168"/>
      <c r="G1845" s="1168"/>
      <c r="H1845" s="1168"/>
      <c r="I1845" s="1168"/>
      <c r="J1845" s="1168"/>
    </row>
    <row r="1846" spans="5:10" x14ac:dyDescent="0.4">
      <c r="E1846" s="1168"/>
      <c r="F1846" s="1168"/>
      <c r="G1846" s="1168"/>
      <c r="H1846" s="1168"/>
      <c r="I1846" s="1168"/>
      <c r="J1846" s="1168"/>
    </row>
    <row r="1847" spans="5:10" x14ac:dyDescent="0.4">
      <c r="E1847" s="1168"/>
      <c r="F1847" s="1168"/>
      <c r="G1847" s="1168"/>
      <c r="H1847" s="1168"/>
      <c r="I1847" s="1168"/>
      <c r="J1847" s="1168"/>
    </row>
    <row r="1848" spans="5:10" x14ac:dyDescent="0.4">
      <c r="E1848" s="1168"/>
      <c r="F1848" s="1168"/>
      <c r="G1848" s="1168"/>
      <c r="H1848" s="1168"/>
      <c r="I1848" s="1168"/>
      <c r="J1848" s="1168"/>
    </row>
    <row r="1849" spans="5:10" x14ac:dyDescent="0.4">
      <c r="E1849" s="1168"/>
      <c r="F1849" s="1168"/>
      <c r="G1849" s="1168"/>
      <c r="H1849" s="1168"/>
      <c r="I1849" s="1168"/>
      <c r="J1849" s="1168"/>
    </row>
    <row r="1850" spans="5:10" x14ac:dyDescent="0.4">
      <c r="E1850" s="1168"/>
      <c r="F1850" s="1168"/>
      <c r="G1850" s="1168"/>
      <c r="H1850" s="1168"/>
      <c r="I1850" s="1168"/>
      <c r="J1850" s="1168"/>
    </row>
    <row r="1851" spans="5:10" x14ac:dyDescent="0.4">
      <c r="E1851" s="1168"/>
      <c r="F1851" s="1168"/>
      <c r="G1851" s="1168"/>
      <c r="H1851" s="1168"/>
      <c r="I1851" s="1168"/>
      <c r="J1851" s="1168"/>
    </row>
    <row r="1852" spans="5:10" x14ac:dyDescent="0.4">
      <c r="E1852" s="1168"/>
      <c r="F1852" s="1168"/>
      <c r="G1852" s="1168"/>
      <c r="H1852" s="1168"/>
      <c r="I1852" s="1168"/>
      <c r="J1852" s="1168"/>
    </row>
    <row r="1853" spans="5:10" x14ac:dyDescent="0.4">
      <c r="E1853" s="1168"/>
      <c r="F1853" s="1168"/>
      <c r="G1853" s="1168"/>
      <c r="H1853" s="1168"/>
      <c r="I1853" s="1168"/>
      <c r="J1853" s="1168"/>
    </row>
    <row r="1854" spans="5:10" x14ac:dyDescent="0.4">
      <c r="E1854" s="1168"/>
      <c r="F1854" s="1168"/>
      <c r="G1854" s="1168"/>
      <c r="H1854" s="1168"/>
      <c r="I1854" s="1168"/>
      <c r="J1854" s="1168"/>
    </row>
    <row r="1855" spans="5:10" x14ac:dyDescent="0.4">
      <c r="E1855" s="1168"/>
      <c r="F1855" s="1168"/>
      <c r="G1855" s="1168"/>
      <c r="H1855" s="1168"/>
      <c r="I1855" s="1168"/>
      <c r="J1855" s="1168"/>
    </row>
    <row r="1856" spans="5:10" x14ac:dyDescent="0.4">
      <c r="E1856" s="1168"/>
      <c r="F1856" s="1168"/>
      <c r="G1856" s="1168"/>
      <c r="H1856" s="1168"/>
      <c r="I1856" s="1168"/>
      <c r="J1856" s="1168"/>
    </row>
    <row r="1857" spans="5:10" x14ac:dyDescent="0.4">
      <c r="E1857" s="1168"/>
      <c r="F1857" s="1168"/>
      <c r="G1857" s="1168"/>
      <c r="H1857" s="1168"/>
      <c r="I1857" s="1168"/>
      <c r="J1857" s="1168"/>
    </row>
    <row r="1858" spans="5:10" x14ac:dyDescent="0.4">
      <c r="E1858" s="1168"/>
      <c r="F1858" s="1168"/>
      <c r="G1858" s="1168"/>
      <c r="H1858" s="1168"/>
      <c r="I1858" s="1168"/>
      <c r="J1858" s="1168"/>
    </row>
    <row r="1859" spans="5:10" x14ac:dyDescent="0.4">
      <c r="E1859" s="1168"/>
      <c r="F1859" s="1168"/>
      <c r="G1859" s="1168"/>
      <c r="H1859" s="1168"/>
      <c r="I1859" s="1168"/>
      <c r="J1859" s="1168"/>
    </row>
    <row r="1860" spans="5:10" x14ac:dyDescent="0.4">
      <c r="E1860" s="1168"/>
      <c r="F1860" s="1168"/>
      <c r="G1860" s="1168"/>
      <c r="H1860" s="1168"/>
      <c r="I1860" s="1168"/>
      <c r="J1860" s="1168"/>
    </row>
    <row r="1861" spans="5:10" x14ac:dyDescent="0.4">
      <c r="E1861" s="1168"/>
      <c r="F1861" s="1168"/>
      <c r="G1861" s="1168"/>
      <c r="H1861" s="1168"/>
      <c r="I1861" s="1168"/>
      <c r="J1861" s="1168"/>
    </row>
    <row r="1862" spans="5:10" x14ac:dyDescent="0.4">
      <c r="E1862" s="1168"/>
      <c r="F1862" s="1168"/>
      <c r="G1862" s="1168"/>
      <c r="H1862" s="1168"/>
      <c r="I1862" s="1168"/>
      <c r="J1862" s="1168"/>
    </row>
    <row r="1863" spans="5:10" x14ac:dyDescent="0.4">
      <c r="E1863" s="1168"/>
      <c r="F1863" s="1168"/>
      <c r="G1863" s="1168"/>
      <c r="H1863" s="1168"/>
      <c r="I1863" s="1168"/>
      <c r="J1863" s="1168"/>
    </row>
    <row r="1864" spans="5:10" x14ac:dyDescent="0.4">
      <c r="E1864" s="1168"/>
      <c r="F1864" s="1168"/>
      <c r="G1864" s="1168"/>
      <c r="H1864" s="1168"/>
      <c r="I1864" s="1168"/>
      <c r="J1864" s="1168"/>
    </row>
    <row r="1865" spans="5:10" x14ac:dyDescent="0.4">
      <c r="E1865" s="1168"/>
      <c r="F1865" s="1168"/>
      <c r="G1865" s="1168"/>
      <c r="H1865" s="1168"/>
      <c r="I1865" s="1168"/>
      <c r="J1865" s="1168"/>
    </row>
    <row r="1866" spans="5:10" x14ac:dyDescent="0.4">
      <c r="E1866" s="1168"/>
      <c r="F1866" s="1168"/>
      <c r="G1866" s="1168"/>
      <c r="H1866" s="1168"/>
      <c r="I1866" s="1168"/>
      <c r="J1866" s="1168"/>
    </row>
    <row r="1867" spans="5:10" x14ac:dyDescent="0.4">
      <c r="E1867" s="1168"/>
      <c r="F1867" s="1168"/>
      <c r="G1867" s="1168"/>
      <c r="H1867" s="1168"/>
      <c r="I1867" s="1168"/>
      <c r="J1867" s="1168"/>
    </row>
    <row r="1868" spans="5:10" x14ac:dyDescent="0.4">
      <c r="E1868" s="1168"/>
      <c r="F1868" s="1168"/>
      <c r="G1868" s="1168"/>
      <c r="H1868" s="1168"/>
      <c r="I1868" s="1168"/>
      <c r="J1868" s="1168"/>
    </row>
    <row r="1869" spans="5:10" x14ac:dyDescent="0.4">
      <c r="E1869" s="1168"/>
      <c r="F1869" s="1168"/>
      <c r="G1869" s="1168"/>
      <c r="H1869" s="1168"/>
      <c r="I1869" s="1168"/>
      <c r="J1869" s="1168"/>
    </row>
    <row r="1870" spans="5:10" x14ac:dyDescent="0.4">
      <c r="E1870" s="1168"/>
      <c r="F1870" s="1168"/>
      <c r="G1870" s="1168"/>
      <c r="H1870" s="1168"/>
      <c r="I1870" s="1168"/>
      <c r="J1870" s="1168"/>
    </row>
    <row r="1871" spans="5:10" x14ac:dyDescent="0.4">
      <c r="E1871" s="1168"/>
      <c r="F1871" s="1168"/>
      <c r="G1871" s="1168"/>
      <c r="H1871" s="1168"/>
      <c r="I1871" s="1168"/>
      <c r="J1871" s="1168"/>
    </row>
    <row r="1872" spans="5:10" x14ac:dyDescent="0.4">
      <c r="E1872" s="1168"/>
      <c r="F1872" s="1168"/>
      <c r="G1872" s="1168"/>
      <c r="H1872" s="1168"/>
      <c r="I1872" s="1168"/>
      <c r="J1872" s="1168"/>
    </row>
    <row r="1873" spans="5:10" x14ac:dyDescent="0.4">
      <c r="E1873" s="1168"/>
      <c r="F1873" s="1168"/>
      <c r="G1873" s="1168"/>
      <c r="H1873" s="1168"/>
      <c r="I1873" s="1168"/>
      <c r="J1873" s="1168"/>
    </row>
    <row r="1874" spans="5:10" x14ac:dyDescent="0.4">
      <c r="E1874" s="1168"/>
      <c r="F1874" s="1168"/>
      <c r="G1874" s="1168"/>
      <c r="H1874" s="1168"/>
      <c r="I1874" s="1168"/>
      <c r="J1874" s="1168"/>
    </row>
    <row r="1875" spans="5:10" x14ac:dyDescent="0.4">
      <c r="E1875" s="1168"/>
      <c r="F1875" s="1168"/>
      <c r="G1875" s="1168"/>
      <c r="H1875" s="1168"/>
      <c r="I1875" s="1168"/>
      <c r="J1875" s="1168"/>
    </row>
    <row r="1876" spans="5:10" x14ac:dyDescent="0.4">
      <c r="E1876" s="1168"/>
      <c r="F1876" s="1168"/>
      <c r="G1876" s="1168"/>
      <c r="H1876" s="1168"/>
      <c r="I1876" s="1168"/>
      <c r="J1876" s="1168"/>
    </row>
    <row r="1877" spans="5:10" x14ac:dyDescent="0.4">
      <c r="E1877" s="1168"/>
      <c r="F1877" s="1168"/>
      <c r="G1877" s="1168"/>
      <c r="H1877" s="1168"/>
      <c r="I1877" s="1168"/>
      <c r="J1877" s="1168"/>
    </row>
    <row r="1878" spans="5:10" x14ac:dyDescent="0.4">
      <c r="E1878" s="1168"/>
      <c r="F1878" s="1168"/>
      <c r="G1878" s="1168"/>
      <c r="H1878" s="1168"/>
      <c r="I1878" s="1168"/>
      <c r="J1878" s="1168"/>
    </row>
    <row r="1879" spans="5:10" x14ac:dyDescent="0.4">
      <c r="E1879" s="1168"/>
      <c r="F1879" s="1168"/>
      <c r="G1879" s="1168"/>
      <c r="H1879" s="1168"/>
      <c r="I1879" s="1168"/>
      <c r="J1879" s="1168"/>
    </row>
    <row r="1880" spans="5:10" x14ac:dyDescent="0.4">
      <c r="E1880" s="1168"/>
      <c r="F1880" s="1168"/>
      <c r="G1880" s="1168"/>
      <c r="H1880" s="1168"/>
      <c r="I1880" s="1168"/>
      <c r="J1880" s="1168"/>
    </row>
    <row r="1881" spans="5:10" x14ac:dyDescent="0.4">
      <c r="E1881" s="1168"/>
      <c r="F1881" s="1168"/>
      <c r="G1881" s="1168"/>
      <c r="H1881" s="1168"/>
      <c r="I1881" s="1168"/>
      <c r="J1881" s="1168"/>
    </row>
    <row r="1882" spans="5:10" x14ac:dyDescent="0.4">
      <c r="E1882" s="1168"/>
      <c r="F1882" s="1168"/>
      <c r="G1882" s="1168"/>
      <c r="H1882" s="1168"/>
      <c r="I1882" s="1168"/>
      <c r="J1882" s="1168"/>
    </row>
    <row r="1883" spans="5:10" x14ac:dyDescent="0.4">
      <c r="E1883" s="1168"/>
      <c r="F1883" s="1168"/>
      <c r="G1883" s="1168"/>
      <c r="H1883" s="1168"/>
      <c r="I1883" s="1168"/>
      <c r="J1883" s="1168"/>
    </row>
    <row r="1884" spans="5:10" x14ac:dyDescent="0.4">
      <c r="E1884" s="1168"/>
      <c r="F1884" s="1168"/>
      <c r="G1884" s="1168"/>
      <c r="H1884" s="1168"/>
      <c r="I1884" s="1168"/>
      <c r="J1884" s="1168"/>
    </row>
    <row r="1885" spans="5:10" x14ac:dyDescent="0.4">
      <c r="E1885" s="1168"/>
      <c r="F1885" s="1168"/>
      <c r="G1885" s="1168"/>
      <c r="H1885" s="1168"/>
      <c r="I1885" s="1168"/>
      <c r="J1885" s="1168"/>
    </row>
    <row r="1886" spans="5:10" x14ac:dyDescent="0.4">
      <c r="E1886" s="1168"/>
      <c r="F1886" s="1168"/>
      <c r="G1886" s="1168"/>
      <c r="H1886" s="1168"/>
      <c r="I1886" s="1168"/>
      <c r="J1886" s="1168"/>
    </row>
    <row r="1887" spans="5:10" x14ac:dyDescent="0.4">
      <c r="E1887" s="1168"/>
      <c r="F1887" s="1168"/>
      <c r="G1887" s="1168"/>
      <c r="H1887" s="1168"/>
      <c r="I1887" s="1168"/>
      <c r="J1887" s="1168"/>
    </row>
    <row r="1888" spans="5:10" x14ac:dyDescent="0.4">
      <c r="E1888" s="1168"/>
      <c r="F1888" s="1168"/>
      <c r="G1888" s="1168"/>
      <c r="H1888" s="1168"/>
      <c r="I1888" s="1168"/>
      <c r="J1888" s="1168"/>
    </row>
    <row r="1889" spans="5:10" x14ac:dyDescent="0.4">
      <c r="E1889" s="1168"/>
      <c r="F1889" s="1168"/>
      <c r="G1889" s="1168"/>
      <c r="H1889" s="1168"/>
      <c r="I1889" s="1168"/>
      <c r="J1889" s="1168"/>
    </row>
    <row r="1890" spans="5:10" x14ac:dyDescent="0.4">
      <c r="E1890" s="1168"/>
      <c r="F1890" s="1168"/>
      <c r="G1890" s="1168"/>
      <c r="H1890" s="1168"/>
      <c r="I1890" s="1168"/>
      <c r="J1890" s="1168"/>
    </row>
    <row r="1891" spans="5:10" x14ac:dyDescent="0.4">
      <c r="E1891" s="1168"/>
      <c r="F1891" s="1168"/>
      <c r="G1891" s="1168"/>
      <c r="H1891" s="1168"/>
      <c r="I1891" s="1168"/>
      <c r="J1891" s="1168"/>
    </row>
    <row r="1892" spans="5:10" x14ac:dyDescent="0.4">
      <c r="E1892" s="1168"/>
      <c r="F1892" s="1168"/>
      <c r="G1892" s="1168"/>
      <c r="H1892" s="1168"/>
      <c r="I1892" s="1168"/>
      <c r="J1892" s="1168"/>
    </row>
    <row r="1893" spans="5:10" x14ac:dyDescent="0.4">
      <c r="E1893" s="1168"/>
      <c r="F1893" s="1168"/>
      <c r="G1893" s="1168"/>
      <c r="H1893" s="1168"/>
      <c r="I1893" s="1168"/>
      <c r="J1893" s="1168"/>
    </row>
    <row r="1894" spans="5:10" x14ac:dyDescent="0.4">
      <c r="E1894" s="1168"/>
      <c r="F1894" s="1168"/>
      <c r="G1894" s="1168"/>
      <c r="H1894" s="1168"/>
      <c r="I1894" s="1168"/>
      <c r="J1894" s="1168"/>
    </row>
    <row r="1895" spans="5:10" x14ac:dyDescent="0.4">
      <c r="E1895" s="1168"/>
      <c r="F1895" s="1168"/>
      <c r="G1895" s="1168"/>
      <c r="H1895" s="1168"/>
      <c r="I1895" s="1168"/>
      <c r="J1895" s="1168"/>
    </row>
    <row r="1896" spans="5:10" x14ac:dyDescent="0.4">
      <c r="E1896" s="1168"/>
      <c r="F1896" s="1168"/>
      <c r="G1896" s="1168"/>
      <c r="H1896" s="1168"/>
      <c r="I1896" s="1168"/>
      <c r="J1896" s="1168"/>
    </row>
    <row r="1897" spans="5:10" x14ac:dyDescent="0.4">
      <c r="E1897" s="1168"/>
      <c r="F1897" s="1168"/>
      <c r="G1897" s="1168"/>
      <c r="H1897" s="1168"/>
      <c r="I1897" s="1168"/>
      <c r="J1897" s="1168"/>
    </row>
    <row r="1898" spans="5:10" x14ac:dyDescent="0.4">
      <c r="E1898" s="1168"/>
      <c r="F1898" s="1168"/>
      <c r="G1898" s="1168"/>
      <c r="H1898" s="1168"/>
      <c r="I1898" s="1168"/>
      <c r="J1898" s="1168"/>
    </row>
    <row r="1899" spans="5:10" x14ac:dyDescent="0.4">
      <c r="E1899" s="1168"/>
      <c r="F1899" s="1168"/>
      <c r="G1899" s="1168"/>
      <c r="H1899" s="1168"/>
      <c r="I1899" s="1168"/>
      <c r="J1899" s="1168"/>
    </row>
    <row r="1900" spans="5:10" x14ac:dyDescent="0.4">
      <c r="E1900" s="1168"/>
      <c r="F1900" s="1168"/>
      <c r="G1900" s="1168"/>
      <c r="H1900" s="1168"/>
      <c r="I1900" s="1168"/>
      <c r="J1900" s="1168"/>
    </row>
    <row r="1901" spans="5:10" x14ac:dyDescent="0.4">
      <c r="E1901" s="1168"/>
      <c r="F1901" s="1168"/>
      <c r="G1901" s="1168"/>
      <c r="H1901" s="1168"/>
      <c r="I1901" s="1168"/>
      <c r="J1901" s="1168"/>
    </row>
    <row r="1902" spans="5:10" x14ac:dyDescent="0.4">
      <c r="E1902" s="1168"/>
      <c r="F1902" s="1168"/>
      <c r="G1902" s="1168"/>
      <c r="H1902" s="1168"/>
      <c r="I1902" s="1168"/>
      <c r="J1902" s="1168"/>
    </row>
    <row r="1903" spans="5:10" x14ac:dyDescent="0.4">
      <c r="E1903" s="1168"/>
      <c r="F1903" s="1168"/>
      <c r="G1903" s="1168"/>
      <c r="H1903" s="1168"/>
      <c r="I1903" s="1168"/>
      <c r="J1903" s="1168"/>
    </row>
    <row r="1904" spans="5:10" x14ac:dyDescent="0.4">
      <c r="E1904" s="1168"/>
      <c r="F1904" s="1168"/>
      <c r="G1904" s="1168"/>
      <c r="H1904" s="1168"/>
      <c r="I1904" s="1168"/>
      <c r="J1904" s="1168"/>
    </row>
    <row r="1905" spans="5:10" x14ac:dyDescent="0.4">
      <c r="E1905" s="1168"/>
      <c r="F1905" s="1168"/>
      <c r="G1905" s="1168"/>
      <c r="H1905" s="1168"/>
      <c r="I1905" s="1168"/>
      <c r="J1905" s="1168"/>
    </row>
    <row r="1906" spans="5:10" x14ac:dyDescent="0.4">
      <c r="E1906" s="1168"/>
      <c r="F1906" s="1168"/>
      <c r="G1906" s="1168"/>
      <c r="H1906" s="1168"/>
      <c r="I1906" s="1168"/>
      <c r="J1906" s="1168"/>
    </row>
    <row r="1907" spans="5:10" x14ac:dyDescent="0.4">
      <c r="E1907" s="1168"/>
      <c r="F1907" s="1168"/>
      <c r="G1907" s="1168"/>
      <c r="H1907" s="1168"/>
      <c r="I1907" s="1168"/>
      <c r="J1907" s="1168"/>
    </row>
    <row r="1908" spans="5:10" x14ac:dyDescent="0.4">
      <c r="E1908" s="1168"/>
      <c r="F1908" s="1168"/>
      <c r="G1908" s="1168"/>
      <c r="H1908" s="1168"/>
      <c r="I1908" s="1168"/>
      <c r="J1908" s="1168"/>
    </row>
    <row r="1909" spans="5:10" x14ac:dyDescent="0.4">
      <c r="E1909" s="1168"/>
      <c r="F1909" s="1168"/>
      <c r="G1909" s="1168"/>
      <c r="H1909" s="1168"/>
      <c r="I1909" s="1168"/>
      <c r="J1909" s="1168"/>
    </row>
    <row r="1910" spans="5:10" x14ac:dyDescent="0.4">
      <c r="E1910" s="1168"/>
      <c r="F1910" s="1168"/>
      <c r="G1910" s="1168"/>
      <c r="H1910" s="1168"/>
      <c r="I1910" s="1168"/>
      <c r="J1910" s="1168"/>
    </row>
    <row r="1911" spans="5:10" x14ac:dyDescent="0.4">
      <c r="E1911" s="1168"/>
      <c r="F1911" s="1168"/>
      <c r="G1911" s="1168"/>
      <c r="H1911" s="1168"/>
      <c r="I1911" s="1168"/>
      <c r="J1911" s="1168"/>
    </row>
    <row r="1912" spans="5:10" x14ac:dyDescent="0.4">
      <c r="E1912" s="1168"/>
      <c r="F1912" s="1168"/>
      <c r="G1912" s="1168"/>
      <c r="H1912" s="1168"/>
      <c r="I1912" s="1168"/>
      <c r="J1912" s="1168"/>
    </row>
    <row r="1913" spans="5:10" x14ac:dyDescent="0.4">
      <c r="E1913" s="1168"/>
      <c r="F1913" s="1168"/>
      <c r="G1913" s="1168"/>
      <c r="H1913" s="1168"/>
      <c r="I1913" s="1168"/>
      <c r="J1913" s="1168"/>
    </row>
    <row r="1914" spans="5:10" x14ac:dyDescent="0.4">
      <c r="E1914" s="1168"/>
      <c r="F1914" s="1168"/>
      <c r="G1914" s="1168"/>
      <c r="H1914" s="1168"/>
      <c r="I1914" s="1168"/>
      <c r="J1914" s="1168"/>
    </row>
    <row r="1915" spans="5:10" x14ac:dyDescent="0.4">
      <c r="E1915" s="1168"/>
      <c r="F1915" s="1168"/>
      <c r="G1915" s="1168"/>
      <c r="H1915" s="1168"/>
      <c r="I1915" s="1168"/>
      <c r="J1915" s="1168"/>
    </row>
    <row r="1916" spans="5:10" x14ac:dyDescent="0.4">
      <c r="E1916" s="1168"/>
      <c r="F1916" s="1168"/>
      <c r="G1916" s="1168"/>
      <c r="H1916" s="1168"/>
      <c r="I1916" s="1168"/>
      <c r="J1916" s="1168"/>
    </row>
    <row r="1917" spans="5:10" x14ac:dyDescent="0.4">
      <c r="E1917" s="1168"/>
      <c r="F1917" s="1168"/>
      <c r="G1917" s="1168"/>
      <c r="H1917" s="1168"/>
      <c r="I1917" s="1168"/>
      <c r="J1917" s="1168"/>
    </row>
    <row r="1918" spans="5:10" x14ac:dyDescent="0.4">
      <c r="E1918" s="1168"/>
      <c r="F1918" s="1168"/>
      <c r="G1918" s="1168"/>
      <c r="H1918" s="1168"/>
      <c r="I1918" s="1168"/>
      <c r="J1918" s="1168"/>
    </row>
    <row r="1919" spans="5:10" x14ac:dyDescent="0.4">
      <c r="E1919" s="1168"/>
      <c r="F1919" s="1168"/>
      <c r="G1919" s="1168"/>
      <c r="H1919" s="1168"/>
      <c r="I1919" s="1168"/>
      <c r="J1919" s="1168"/>
    </row>
    <row r="1920" spans="5:10" x14ac:dyDescent="0.4">
      <c r="E1920" s="1168"/>
      <c r="F1920" s="1168"/>
      <c r="G1920" s="1168"/>
      <c r="H1920" s="1168"/>
      <c r="I1920" s="1168"/>
      <c r="J1920" s="1168"/>
    </row>
    <row r="1921" spans="5:10" x14ac:dyDescent="0.4">
      <c r="E1921" s="1168"/>
      <c r="F1921" s="1168"/>
      <c r="G1921" s="1168"/>
      <c r="H1921" s="1168"/>
      <c r="I1921" s="1168"/>
      <c r="J1921" s="1168"/>
    </row>
    <row r="1922" spans="5:10" x14ac:dyDescent="0.4">
      <c r="E1922" s="1168"/>
      <c r="F1922" s="1168"/>
      <c r="G1922" s="1168"/>
      <c r="H1922" s="1168"/>
      <c r="I1922" s="1168"/>
      <c r="J1922" s="1168"/>
    </row>
    <row r="1923" spans="5:10" x14ac:dyDescent="0.4">
      <c r="E1923" s="1168"/>
      <c r="F1923" s="1168"/>
      <c r="G1923" s="1168"/>
      <c r="H1923" s="1168"/>
      <c r="I1923" s="1168"/>
      <c r="J1923" s="1168"/>
    </row>
    <row r="1924" spans="5:10" x14ac:dyDescent="0.4">
      <c r="E1924" s="1168"/>
      <c r="F1924" s="1168"/>
      <c r="G1924" s="1168"/>
      <c r="H1924" s="1168"/>
      <c r="I1924" s="1168"/>
      <c r="J1924" s="1168"/>
    </row>
    <row r="1925" spans="5:10" x14ac:dyDescent="0.4">
      <c r="E1925" s="1168"/>
      <c r="F1925" s="1168"/>
      <c r="G1925" s="1168"/>
      <c r="H1925" s="1168"/>
      <c r="I1925" s="1168"/>
      <c r="J1925" s="1168"/>
    </row>
    <row r="1926" spans="5:10" x14ac:dyDescent="0.4">
      <c r="E1926" s="1168"/>
      <c r="F1926" s="1168"/>
      <c r="G1926" s="1168"/>
      <c r="H1926" s="1168"/>
      <c r="I1926" s="1168"/>
      <c r="J1926" s="1168"/>
    </row>
    <row r="1927" spans="5:10" x14ac:dyDescent="0.4">
      <c r="E1927" s="1168"/>
      <c r="F1927" s="1168"/>
      <c r="G1927" s="1168"/>
      <c r="H1927" s="1168"/>
      <c r="I1927" s="1168"/>
      <c r="J1927" s="1168"/>
    </row>
    <row r="1928" spans="5:10" x14ac:dyDescent="0.4">
      <c r="E1928" s="1168"/>
      <c r="F1928" s="1168"/>
      <c r="G1928" s="1168"/>
      <c r="H1928" s="1168"/>
      <c r="I1928" s="1168"/>
      <c r="J1928" s="1168"/>
    </row>
    <row r="1929" spans="5:10" x14ac:dyDescent="0.4">
      <c r="E1929" s="1168"/>
      <c r="F1929" s="1168"/>
      <c r="G1929" s="1168"/>
      <c r="H1929" s="1168"/>
      <c r="I1929" s="1168"/>
      <c r="J1929" s="1168"/>
    </row>
    <row r="1930" spans="5:10" x14ac:dyDescent="0.4">
      <c r="E1930" s="1168"/>
      <c r="F1930" s="1168"/>
      <c r="G1930" s="1168"/>
      <c r="H1930" s="1168"/>
      <c r="I1930" s="1168"/>
      <c r="J1930" s="1168"/>
    </row>
    <row r="1931" spans="5:10" x14ac:dyDescent="0.4">
      <c r="E1931" s="1168"/>
      <c r="F1931" s="1168"/>
      <c r="G1931" s="1168"/>
      <c r="H1931" s="1168"/>
      <c r="I1931" s="1168"/>
      <c r="J1931" s="1168"/>
    </row>
    <row r="1932" spans="5:10" x14ac:dyDescent="0.4">
      <c r="E1932" s="1168"/>
      <c r="F1932" s="1168"/>
      <c r="G1932" s="1168"/>
      <c r="H1932" s="1168"/>
      <c r="I1932" s="1168"/>
      <c r="J1932" s="1168"/>
    </row>
    <row r="1933" spans="5:10" x14ac:dyDescent="0.4">
      <c r="E1933" s="1168"/>
      <c r="F1933" s="1168"/>
      <c r="G1933" s="1168"/>
      <c r="H1933" s="1168"/>
      <c r="I1933" s="1168"/>
      <c r="J1933" s="1168"/>
    </row>
    <row r="1934" spans="5:10" x14ac:dyDescent="0.4">
      <c r="E1934" s="1168"/>
      <c r="F1934" s="1168"/>
      <c r="G1934" s="1168"/>
      <c r="H1934" s="1168"/>
      <c r="I1934" s="1168"/>
      <c r="J1934" s="1168"/>
    </row>
    <row r="1935" spans="5:10" x14ac:dyDescent="0.4">
      <c r="E1935" s="1168"/>
      <c r="F1935" s="1168"/>
      <c r="G1935" s="1168"/>
      <c r="H1935" s="1168"/>
      <c r="I1935" s="1168"/>
      <c r="J1935" s="1168"/>
    </row>
    <row r="1936" spans="5:10" x14ac:dyDescent="0.4">
      <c r="E1936" s="1168"/>
      <c r="F1936" s="1168"/>
      <c r="G1936" s="1168"/>
      <c r="H1936" s="1168"/>
      <c r="I1936" s="1168"/>
      <c r="J1936" s="1168"/>
    </row>
    <row r="1937" spans="5:10" x14ac:dyDescent="0.4">
      <c r="E1937" s="1168"/>
      <c r="F1937" s="1168"/>
      <c r="G1937" s="1168"/>
      <c r="H1937" s="1168"/>
      <c r="I1937" s="1168"/>
      <c r="J1937" s="1168"/>
    </row>
    <row r="1938" spans="5:10" x14ac:dyDescent="0.4">
      <c r="E1938" s="1168"/>
      <c r="F1938" s="1168"/>
      <c r="G1938" s="1168"/>
      <c r="H1938" s="1168"/>
      <c r="I1938" s="1168"/>
      <c r="J1938" s="1168"/>
    </row>
    <row r="1939" spans="5:10" x14ac:dyDescent="0.4">
      <c r="E1939" s="1168"/>
      <c r="F1939" s="1168"/>
      <c r="G1939" s="1168"/>
      <c r="H1939" s="1168"/>
      <c r="I1939" s="1168"/>
      <c r="J1939" s="1168"/>
    </row>
    <row r="1940" spans="5:10" x14ac:dyDescent="0.4">
      <c r="E1940" s="1168"/>
      <c r="F1940" s="1168"/>
      <c r="G1940" s="1168"/>
      <c r="H1940" s="1168"/>
      <c r="I1940" s="1168"/>
      <c r="J1940" s="1168"/>
    </row>
    <row r="1941" spans="5:10" x14ac:dyDescent="0.4">
      <c r="E1941" s="1168"/>
      <c r="F1941" s="1168"/>
      <c r="G1941" s="1168"/>
      <c r="H1941" s="1168"/>
      <c r="I1941" s="1168"/>
      <c r="J1941" s="1168"/>
    </row>
    <row r="1942" spans="5:10" x14ac:dyDescent="0.4">
      <c r="E1942" s="1168"/>
      <c r="F1942" s="1168"/>
      <c r="G1942" s="1168"/>
      <c r="H1942" s="1168"/>
      <c r="I1942" s="1168"/>
      <c r="J1942" s="1168"/>
    </row>
    <row r="1943" spans="5:10" x14ac:dyDescent="0.4">
      <c r="E1943" s="1168"/>
      <c r="F1943" s="1168"/>
      <c r="G1943" s="1168"/>
      <c r="H1943" s="1168"/>
      <c r="I1943" s="1168"/>
      <c r="J1943" s="1168"/>
    </row>
    <row r="1944" spans="5:10" x14ac:dyDescent="0.4">
      <c r="E1944" s="1168"/>
      <c r="F1944" s="1168"/>
      <c r="G1944" s="1168"/>
      <c r="H1944" s="1168"/>
      <c r="I1944" s="1168"/>
      <c r="J1944" s="1168"/>
    </row>
    <row r="1945" spans="5:10" x14ac:dyDescent="0.4">
      <c r="E1945" s="1168"/>
      <c r="F1945" s="1168"/>
      <c r="G1945" s="1168"/>
      <c r="H1945" s="1168"/>
      <c r="I1945" s="1168"/>
      <c r="J1945" s="1168"/>
    </row>
    <row r="1946" spans="5:10" x14ac:dyDescent="0.4">
      <c r="E1946" s="1168"/>
      <c r="F1946" s="1168"/>
      <c r="G1946" s="1168"/>
      <c r="H1946" s="1168"/>
      <c r="I1946" s="1168"/>
      <c r="J1946" s="1168"/>
    </row>
    <row r="1947" spans="5:10" x14ac:dyDescent="0.4">
      <c r="E1947" s="1168"/>
      <c r="F1947" s="1168"/>
      <c r="G1947" s="1168"/>
      <c r="H1947" s="1168"/>
      <c r="I1947" s="1168"/>
      <c r="J1947" s="1168"/>
    </row>
    <row r="1948" spans="5:10" x14ac:dyDescent="0.4">
      <c r="E1948" s="1168"/>
      <c r="F1948" s="1168"/>
      <c r="G1948" s="1168"/>
      <c r="H1948" s="1168"/>
      <c r="I1948" s="1168"/>
      <c r="J1948" s="1168"/>
    </row>
    <row r="1949" spans="5:10" x14ac:dyDescent="0.4">
      <c r="E1949" s="1168"/>
      <c r="F1949" s="1168"/>
      <c r="G1949" s="1168"/>
      <c r="H1949" s="1168"/>
      <c r="I1949" s="1168"/>
      <c r="J1949" s="1168"/>
    </row>
    <row r="1950" spans="5:10" x14ac:dyDescent="0.4">
      <c r="E1950" s="1168"/>
      <c r="F1950" s="1168"/>
      <c r="G1950" s="1168"/>
      <c r="H1950" s="1168"/>
      <c r="I1950" s="1168"/>
      <c r="J1950" s="1168"/>
    </row>
    <row r="1951" spans="5:10" x14ac:dyDescent="0.4">
      <c r="E1951" s="1168"/>
      <c r="F1951" s="1168"/>
      <c r="G1951" s="1168"/>
      <c r="H1951" s="1168"/>
      <c r="I1951" s="1168"/>
      <c r="J1951" s="1168"/>
    </row>
    <row r="1952" spans="5:10" x14ac:dyDescent="0.4">
      <c r="E1952" s="1168"/>
      <c r="F1952" s="1168"/>
      <c r="G1952" s="1168"/>
      <c r="H1952" s="1168"/>
      <c r="I1952" s="1168"/>
      <c r="J1952" s="1168"/>
    </row>
    <row r="1953" spans="5:10" x14ac:dyDescent="0.4">
      <c r="E1953" s="1168"/>
      <c r="F1953" s="1168"/>
      <c r="G1953" s="1168"/>
      <c r="H1953" s="1168"/>
      <c r="I1953" s="1168"/>
      <c r="J1953" s="1168"/>
    </row>
    <row r="1954" spans="5:10" x14ac:dyDescent="0.4">
      <c r="E1954" s="1168"/>
      <c r="F1954" s="1168"/>
      <c r="G1954" s="1168"/>
      <c r="H1954" s="1168"/>
      <c r="I1954" s="1168"/>
      <c r="J1954" s="1168"/>
    </row>
    <row r="1955" spans="5:10" x14ac:dyDescent="0.4">
      <c r="E1955" s="1168"/>
      <c r="F1955" s="1168"/>
      <c r="G1955" s="1168"/>
      <c r="H1955" s="1168"/>
      <c r="I1955" s="1168"/>
      <c r="J1955" s="1168"/>
    </row>
    <row r="1956" spans="5:10" x14ac:dyDescent="0.4">
      <c r="E1956" s="1168"/>
      <c r="F1956" s="1168"/>
      <c r="G1956" s="1168"/>
      <c r="H1956" s="1168"/>
      <c r="I1956" s="1168"/>
      <c r="J1956" s="1168"/>
    </row>
    <row r="1957" spans="5:10" x14ac:dyDescent="0.4">
      <c r="E1957" s="1168"/>
      <c r="F1957" s="1168"/>
      <c r="G1957" s="1168"/>
      <c r="H1957" s="1168"/>
      <c r="I1957" s="1168"/>
      <c r="J1957" s="1168"/>
    </row>
    <row r="1958" spans="5:10" x14ac:dyDescent="0.4">
      <c r="E1958" s="1168"/>
      <c r="F1958" s="1168"/>
      <c r="G1958" s="1168"/>
      <c r="H1958" s="1168"/>
      <c r="I1958" s="1168"/>
      <c r="J1958" s="1168"/>
    </row>
    <row r="1959" spans="5:10" x14ac:dyDescent="0.4">
      <c r="E1959" s="1168"/>
      <c r="F1959" s="1168"/>
      <c r="G1959" s="1168"/>
      <c r="H1959" s="1168"/>
      <c r="I1959" s="1168"/>
      <c r="J1959" s="1168"/>
    </row>
    <row r="1960" spans="5:10" x14ac:dyDescent="0.4">
      <c r="E1960" s="1168"/>
      <c r="F1960" s="1168"/>
      <c r="G1960" s="1168"/>
      <c r="H1960" s="1168"/>
      <c r="I1960" s="1168"/>
      <c r="J1960" s="1168"/>
    </row>
    <row r="1961" spans="5:10" x14ac:dyDescent="0.4">
      <c r="E1961" s="1168"/>
      <c r="F1961" s="1168"/>
      <c r="G1961" s="1168"/>
      <c r="H1961" s="1168"/>
      <c r="I1961" s="1168"/>
      <c r="J1961" s="1168"/>
    </row>
    <row r="1962" spans="5:10" x14ac:dyDescent="0.4">
      <c r="E1962" s="1168"/>
      <c r="F1962" s="1168"/>
      <c r="G1962" s="1168"/>
      <c r="H1962" s="1168"/>
      <c r="I1962" s="1168"/>
      <c r="J1962" s="1168"/>
    </row>
    <row r="1963" spans="5:10" x14ac:dyDescent="0.4">
      <c r="E1963" s="1168"/>
      <c r="F1963" s="1168"/>
      <c r="G1963" s="1168"/>
      <c r="H1963" s="1168"/>
      <c r="I1963" s="1168"/>
      <c r="J1963" s="1168"/>
    </row>
    <row r="1964" spans="5:10" x14ac:dyDescent="0.4">
      <c r="E1964" s="1168"/>
      <c r="F1964" s="1168"/>
      <c r="G1964" s="1168"/>
      <c r="H1964" s="1168"/>
      <c r="I1964" s="1168"/>
      <c r="J1964" s="1168"/>
    </row>
    <row r="1965" spans="5:10" x14ac:dyDescent="0.4">
      <c r="E1965" s="1168"/>
      <c r="F1965" s="1168"/>
      <c r="G1965" s="1168"/>
      <c r="H1965" s="1168"/>
      <c r="I1965" s="1168"/>
      <c r="J1965" s="1168"/>
    </row>
    <row r="1966" spans="5:10" x14ac:dyDescent="0.4">
      <c r="E1966" s="1168"/>
      <c r="F1966" s="1168"/>
      <c r="G1966" s="1168"/>
      <c r="H1966" s="1168"/>
      <c r="I1966" s="1168"/>
      <c r="J1966" s="1168"/>
    </row>
    <row r="1967" spans="5:10" x14ac:dyDescent="0.4">
      <c r="E1967" s="1168"/>
      <c r="F1967" s="1168"/>
      <c r="G1967" s="1168"/>
      <c r="H1967" s="1168"/>
      <c r="I1967" s="1168"/>
      <c r="J1967" s="1168"/>
    </row>
    <row r="1968" spans="5:10" x14ac:dyDescent="0.4">
      <c r="E1968" s="1168"/>
      <c r="F1968" s="1168"/>
      <c r="G1968" s="1168"/>
      <c r="H1968" s="1168"/>
      <c r="I1968" s="1168"/>
      <c r="J1968" s="1168"/>
    </row>
    <row r="1969" spans="5:10" x14ac:dyDescent="0.4">
      <c r="E1969" s="1168"/>
      <c r="F1969" s="1168"/>
      <c r="G1969" s="1168"/>
      <c r="H1969" s="1168"/>
      <c r="I1969" s="1168"/>
      <c r="J1969" s="1168"/>
    </row>
    <row r="1970" spans="5:10" x14ac:dyDescent="0.4">
      <c r="E1970" s="1168"/>
      <c r="F1970" s="1168"/>
      <c r="G1970" s="1168"/>
      <c r="H1970" s="1168"/>
      <c r="I1970" s="1168"/>
      <c r="J1970" s="1168"/>
    </row>
    <row r="1971" spans="5:10" x14ac:dyDescent="0.4">
      <c r="E1971" s="1168"/>
      <c r="F1971" s="1168"/>
      <c r="G1971" s="1168"/>
      <c r="H1971" s="1168"/>
      <c r="I1971" s="1168"/>
      <c r="J1971" s="1168"/>
    </row>
    <row r="1972" spans="5:10" x14ac:dyDescent="0.4">
      <c r="E1972" s="1168"/>
      <c r="F1972" s="1168"/>
      <c r="G1972" s="1168"/>
      <c r="H1972" s="1168"/>
      <c r="I1972" s="1168"/>
      <c r="J1972" s="1168"/>
    </row>
    <row r="1973" spans="5:10" x14ac:dyDescent="0.4">
      <c r="E1973" s="1168"/>
      <c r="F1973" s="1168"/>
      <c r="G1973" s="1168"/>
      <c r="H1973" s="1168"/>
      <c r="I1973" s="1168"/>
      <c r="J1973" s="1168"/>
    </row>
    <row r="1974" spans="5:10" x14ac:dyDescent="0.4">
      <c r="E1974" s="1168"/>
      <c r="F1974" s="1168"/>
      <c r="G1974" s="1168"/>
      <c r="H1974" s="1168"/>
      <c r="I1974" s="1168"/>
      <c r="J1974" s="1168"/>
    </row>
    <row r="1975" spans="5:10" x14ac:dyDescent="0.4">
      <c r="E1975" s="1168"/>
      <c r="F1975" s="1168"/>
      <c r="G1975" s="1168"/>
      <c r="H1975" s="1168"/>
      <c r="I1975" s="1168"/>
      <c r="J1975" s="1168"/>
    </row>
    <row r="1976" spans="5:10" x14ac:dyDescent="0.4">
      <c r="E1976" s="1168"/>
      <c r="F1976" s="1168"/>
      <c r="G1976" s="1168"/>
      <c r="H1976" s="1168"/>
      <c r="I1976" s="1168"/>
      <c r="J1976" s="1168"/>
    </row>
    <row r="1977" spans="5:10" x14ac:dyDescent="0.4">
      <c r="E1977" s="1168"/>
      <c r="F1977" s="1168"/>
      <c r="G1977" s="1168"/>
      <c r="H1977" s="1168"/>
      <c r="I1977" s="1168"/>
      <c r="J1977" s="1168"/>
    </row>
    <row r="1978" spans="5:10" x14ac:dyDescent="0.4">
      <c r="E1978" s="1168"/>
      <c r="F1978" s="1168"/>
      <c r="G1978" s="1168"/>
      <c r="H1978" s="1168"/>
      <c r="I1978" s="1168"/>
      <c r="J1978" s="1168"/>
    </row>
    <row r="1979" spans="5:10" x14ac:dyDescent="0.4">
      <c r="E1979" s="1168"/>
      <c r="F1979" s="1168"/>
      <c r="G1979" s="1168"/>
      <c r="H1979" s="1168"/>
      <c r="I1979" s="1168"/>
      <c r="J1979" s="1168"/>
    </row>
    <row r="1980" spans="5:10" x14ac:dyDescent="0.4">
      <c r="E1980" s="1168"/>
      <c r="F1980" s="1168"/>
      <c r="G1980" s="1168"/>
      <c r="H1980" s="1168"/>
      <c r="I1980" s="1168"/>
      <c r="J1980" s="1168"/>
    </row>
    <row r="1981" spans="5:10" x14ac:dyDescent="0.4">
      <c r="E1981" s="1168"/>
      <c r="F1981" s="1168"/>
      <c r="G1981" s="1168"/>
      <c r="H1981" s="1168"/>
      <c r="I1981" s="1168"/>
      <c r="J1981" s="1168"/>
    </row>
    <row r="1982" spans="5:10" x14ac:dyDescent="0.4">
      <c r="E1982" s="1168"/>
      <c r="F1982" s="1168"/>
      <c r="G1982" s="1168"/>
      <c r="H1982" s="1168"/>
      <c r="I1982" s="1168"/>
      <c r="J1982" s="1168"/>
    </row>
    <row r="1983" spans="5:10" x14ac:dyDescent="0.4">
      <c r="E1983" s="1168"/>
      <c r="F1983" s="1168"/>
      <c r="G1983" s="1168"/>
      <c r="H1983" s="1168"/>
      <c r="I1983" s="1168"/>
      <c r="J1983" s="1168"/>
    </row>
    <row r="1984" spans="5:10" x14ac:dyDescent="0.4">
      <c r="E1984" s="1168"/>
      <c r="F1984" s="1168"/>
      <c r="G1984" s="1168"/>
      <c r="H1984" s="1168"/>
      <c r="I1984" s="1168"/>
      <c r="J1984" s="1168"/>
    </row>
    <row r="1985" spans="5:10" x14ac:dyDescent="0.4">
      <c r="E1985" s="1168"/>
      <c r="F1985" s="1168"/>
      <c r="G1985" s="1168"/>
      <c r="H1985" s="1168"/>
      <c r="I1985" s="1168"/>
      <c r="J1985" s="1168"/>
    </row>
    <row r="1986" spans="5:10" x14ac:dyDescent="0.4">
      <c r="E1986" s="1168"/>
      <c r="F1986" s="1168"/>
      <c r="G1986" s="1168"/>
      <c r="H1986" s="1168"/>
      <c r="I1986" s="1168"/>
      <c r="J1986" s="1168"/>
    </row>
    <row r="1987" spans="5:10" x14ac:dyDescent="0.4">
      <c r="E1987" s="1168"/>
      <c r="F1987" s="1168"/>
      <c r="G1987" s="1168"/>
      <c r="H1987" s="1168"/>
      <c r="I1987" s="1168"/>
      <c r="J1987" s="1168"/>
    </row>
    <row r="1988" spans="5:10" x14ac:dyDescent="0.4">
      <c r="E1988" s="1168"/>
      <c r="F1988" s="1168"/>
      <c r="G1988" s="1168"/>
      <c r="H1988" s="1168"/>
      <c r="I1988" s="1168"/>
      <c r="J1988" s="1168"/>
    </row>
    <row r="1989" spans="5:10" x14ac:dyDescent="0.4">
      <c r="E1989" s="1168"/>
      <c r="F1989" s="1168"/>
      <c r="G1989" s="1168"/>
      <c r="H1989" s="1168"/>
      <c r="I1989" s="1168"/>
      <c r="J1989" s="1168"/>
    </row>
    <row r="1990" spans="5:10" x14ac:dyDescent="0.4">
      <c r="E1990" s="1168"/>
      <c r="F1990" s="1168"/>
      <c r="G1990" s="1168"/>
      <c r="H1990" s="1168"/>
      <c r="I1990" s="1168"/>
      <c r="J1990" s="1168"/>
    </row>
    <row r="1991" spans="5:10" x14ac:dyDescent="0.4">
      <c r="E1991" s="1168"/>
      <c r="F1991" s="1168"/>
      <c r="G1991" s="1168"/>
      <c r="H1991" s="1168"/>
      <c r="I1991" s="1168"/>
      <c r="J1991" s="1168"/>
    </row>
    <row r="1992" spans="5:10" x14ac:dyDescent="0.4">
      <c r="E1992" s="1168"/>
      <c r="F1992" s="1168"/>
      <c r="G1992" s="1168"/>
      <c r="H1992" s="1168"/>
      <c r="I1992" s="1168"/>
      <c r="J1992" s="1168"/>
    </row>
    <row r="1993" spans="5:10" x14ac:dyDescent="0.4">
      <c r="E1993" s="1168"/>
      <c r="F1993" s="1168"/>
      <c r="G1993" s="1168"/>
      <c r="H1993" s="1168"/>
      <c r="I1993" s="1168"/>
      <c r="J1993" s="1168"/>
    </row>
    <row r="1994" spans="5:10" x14ac:dyDescent="0.4">
      <c r="E1994" s="1168"/>
      <c r="F1994" s="1168"/>
      <c r="G1994" s="1168"/>
      <c r="H1994" s="1168"/>
      <c r="I1994" s="1168"/>
      <c r="J1994" s="1168"/>
    </row>
    <row r="1995" spans="5:10" x14ac:dyDescent="0.4">
      <c r="E1995" s="1168"/>
      <c r="F1995" s="1168"/>
      <c r="G1995" s="1168"/>
      <c r="H1995" s="1168"/>
      <c r="I1995" s="1168"/>
      <c r="J1995" s="1168"/>
    </row>
    <row r="1996" spans="5:10" x14ac:dyDescent="0.4">
      <c r="E1996" s="1168"/>
      <c r="F1996" s="1168"/>
      <c r="G1996" s="1168"/>
      <c r="H1996" s="1168"/>
      <c r="I1996" s="1168"/>
      <c r="J1996" s="1168"/>
    </row>
    <row r="1997" spans="5:10" x14ac:dyDescent="0.4">
      <c r="E1997" s="1168"/>
      <c r="F1997" s="1168"/>
      <c r="G1997" s="1168"/>
      <c r="H1997" s="1168"/>
      <c r="I1997" s="1168"/>
      <c r="J1997" s="1168"/>
    </row>
    <row r="1998" spans="5:10" x14ac:dyDescent="0.4">
      <c r="E1998" s="1168"/>
      <c r="F1998" s="1168"/>
      <c r="G1998" s="1168"/>
      <c r="H1998" s="1168"/>
      <c r="I1998" s="1168"/>
      <c r="J1998" s="1168"/>
    </row>
    <row r="1999" spans="5:10" x14ac:dyDescent="0.4">
      <c r="E1999" s="1168"/>
      <c r="F1999" s="1168"/>
      <c r="G1999" s="1168"/>
      <c r="H1999" s="1168"/>
      <c r="I1999" s="1168"/>
      <c r="J1999" s="1168"/>
    </row>
    <row r="2000" spans="5:10" x14ac:dyDescent="0.4">
      <c r="E2000" s="1168"/>
      <c r="F2000" s="1168"/>
      <c r="G2000" s="1168"/>
      <c r="H2000" s="1168"/>
      <c r="I2000" s="1168"/>
      <c r="J2000" s="1168"/>
    </row>
    <row r="2001" spans="5:10" x14ac:dyDescent="0.4">
      <c r="E2001" s="1168"/>
      <c r="F2001" s="1168"/>
      <c r="G2001" s="1168"/>
      <c r="H2001" s="1168"/>
      <c r="I2001" s="1168"/>
      <c r="J2001" s="1168"/>
    </row>
    <row r="2002" spans="5:10" x14ac:dyDescent="0.4">
      <c r="E2002" s="1168"/>
      <c r="F2002" s="1168"/>
      <c r="G2002" s="1168"/>
      <c r="H2002" s="1168"/>
      <c r="I2002" s="1168"/>
      <c r="J2002" s="1168"/>
    </row>
    <row r="2003" spans="5:10" x14ac:dyDescent="0.4">
      <c r="E2003" s="1168"/>
      <c r="F2003" s="1168"/>
      <c r="G2003" s="1168"/>
      <c r="H2003" s="1168"/>
      <c r="I2003" s="1168"/>
      <c r="J2003" s="1168"/>
    </row>
    <row r="2004" spans="5:10" x14ac:dyDescent="0.4">
      <c r="E2004" s="1168"/>
      <c r="F2004" s="1168"/>
      <c r="G2004" s="1168"/>
      <c r="H2004" s="1168"/>
      <c r="I2004" s="1168"/>
      <c r="J2004" s="1168"/>
    </row>
    <row r="2005" spans="5:10" x14ac:dyDescent="0.4">
      <c r="E2005" s="1168"/>
      <c r="F2005" s="1168"/>
      <c r="G2005" s="1168"/>
      <c r="H2005" s="1168"/>
      <c r="I2005" s="1168"/>
      <c r="J2005" s="1168"/>
    </row>
    <row r="2006" spans="5:10" x14ac:dyDescent="0.4">
      <c r="E2006" s="1168"/>
      <c r="F2006" s="1168"/>
      <c r="G2006" s="1168"/>
      <c r="H2006" s="1168"/>
      <c r="I2006" s="1168"/>
      <c r="J2006" s="1168"/>
    </row>
    <row r="2007" spans="5:10" x14ac:dyDescent="0.4">
      <c r="E2007" s="1168"/>
      <c r="F2007" s="1168"/>
      <c r="G2007" s="1168"/>
      <c r="H2007" s="1168"/>
      <c r="I2007" s="1168"/>
      <c r="J2007" s="1168"/>
    </row>
    <row r="2008" spans="5:10" x14ac:dyDescent="0.4">
      <c r="E2008" s="1168"/>
      <c r="F2008" s="1168"/>
      <c r="G2008" s="1168"/>
      <c r="H2008" s="1168"/>
      <c r="I2008" s="1168"/>
      <c r="J2008" s="1168"/>
    </row>
    <row r="2009" spans="5:10" x14ac:dyDescent="0.4">
      <c r="E2009" s="1168"/>
      <c r="F2009" s="1168"/>
      <c r="G2009" s="1168"/>
      <c r="H2009" s="1168"/>
      <c r="I2009" s="1168"/>
      <c r="J2009" s="1168"/>
    </row>
    <row r="2010" spans="5:10" x14ac:dyDescent="0.4">
      <c r="E2010" s="1168"/>
      <c r="F2010" s="1168"/>
      <c r="G2010" s="1168"/>
      <c r="H2010" s="1168"/>
      <c r="I2010" s="1168"/>
      <c r="J2010" s="1168"/>
    </row>
    <row r="2011" spans="5:10" x14ac:dyDescent="0.4">
      <c r="E2011" s="1168"/>
      <c r="F2011" s="1168"/>
      <c r="G2011" s="1168"/>
      <c r="H2011" s="1168"/>
      <c r="I2011" s="1168"/>
      <c r="J2011" s="1168"/>
    </row>
    <row r="2012" spans="5:10" x14ac:dyDescent="0.4">
      <c r="E2012" s="1168"/>
      <c r="F2012" s="1168"/>
      <c r="G2012" s="1168"/>
      <c r="H2012" s="1168"/>
      <c r="I2012" s="1168"/>
      <c r="J2012" s="1168"/>
    </row>
    <row r="2013" spans="5:10" x14ac:dyDescent="0.4">
      <c r="E2013" s="1168"/>
      <c r="F2013" s="1168"/>
      <c r="G2013" s="1168"/>
      <c r="H2013" s="1168"/>
      <c r="I2013" s="1168"/>
      <c r="J2013" s="1168"/>
    </row>
    <row r="2014" spans="5:10" x14ac:dyDescent="0.4">
      <c r="E2014" s="1168"/>
      <c r="F2014" s="1168"/>
      <c r="G2014" s="1168"/>
      <c r="H2014" s="1168"/>
      <c r="I2014" s="1168"/>
      <c r="J2014" s="1168"/>
    </row>
    <row r="2015" spans="5:10" x14ac:dyDescent="0.4">
      <c r="E2015" s="1168"/>
      <c r="F2015" s="1168"/>
      <c r="G2015" s="1168"/>
      <c r="H2015" s="1168"/>
      <c r="I2015" s="1168"/>
      <c r="J2015" s="1168"/>
    </row>
    <row r="2016" spans="5:10" x14ac:dyDescent="0.4">
      <c r="E2016" s="1168"/>
      <c r="F2016" s="1168"/>
      <c r="G2016" s="1168"/>
      <c r="H2016" s="1168"/>
      <c r="I2016" s="1168"/>
      <c r="J2016" s="1168"/>
    </row>
    <row r="2017" spans="5:10" x14ac:dyDescent="0.4">
      <c r="E2017" s="1168"/>
      <c r="F2017" s="1168"/>
      <c r="G2017" s="1168"/>
      <c r="H2017" s="1168"/>
      <c r="I2017" s="1168"/>
      <c r="J2017" s="1168"/>
    </row>
    <row r="2018" spans="5:10" x14ac:dyDescent="0.4">
      <c r="E2018" s="1168"/>
      <c r="F2018" s="1168"/>
      <c r="G2018" s="1168"/>
      <c r="H2018" s="1168"/>
      <c r="I2018" s="1168"/>
      <c r="J2018" s="1168"/>
    </row>
    <row r="2019" spans="5:10" x14ac:dyDescent="0.4">
      <c r="E2019" s="1168"/>
      <c r="F2019" s="1168"/>
      <c r="G2019" s="1168"/>
      <c r="H2019" s="1168"/>
      <c r="I2019" s="1168"/>
      <c r="J2019" s="1168"/>
    </row>
    <row r="2020" spans="5:10" x14ac:dyDescent="0.4">
      <c r="E2020" s="1168"/>
      <c r="F2020" s="1168"/>
      <c r="G2020" s="1168"/>
      <c r="H2020" s="1168"/>
      <c r="I2020" s="1168"/>
      <c r="J2020" s="1168"/>
    </row>
    <row r="2021" spans="5:10" x14ac:dyDescent="0.4">
      <c r="E2021" s="1168"/>
      <c r="F2021" s="1168"/>
      <c r="G2021" s="1168"/>
      <c r="H2021" s="1168"/>
      <c r="I2021" s="1168"/>
      <c r="J2021" s="1168"/>
    </row>
    <row r="2022" spans="5:10" x14ac:dyDescent="0.4">
      <c r="E2022" s="1168"/>
      <c r="F2022" s="1168"/>
      <c r="G2022" s="1168"/>
      <c r="H2022" s="1168"/>
      <c r="I2022" s="1168"/>
      <c r="J2022" s="1168"/>
    </row>
    <row r="2023" spans="5:10" x14ac:dyDescent="0.4">
      <c r="E2023" s="1168"/>
      <c r="F2023" s="1168"/>
      <c r="G2023" s="1168"/>
      <c r="H2023" s="1168"/>
      <c r="I2023" s="1168"/>
      <c r="J2023" s="1168"/>
    </row>
    <row r="2024" spans="5:10" x14ac:dyDescent="0.4">
      <c r="E2024" s="1168"/>
      <c r="F2024" s="1168"/>
      <c r="G2024" s="1168"/>
      <c r="H2024" s="1168"/>
      <c r="I2024" s="1168"/>
      <c r="J2024" s="1168"/>
    </row>
    <row r="2025" spans="5:10" x14ac:dyDescent="0.4">
      <c r="E2025" s="1168"/>
      <c r="F2025" s="1168"/>
      <c r="G2025" s="1168"/>
      <c r="H2025" s="1168"/>
      <c r="I2025" s="1168"/>
      <c r="J2025" s="1168"/>
    </row>
    <row r="2026" spans="5:10" x14ac:dyDescent="0.4">
      <c r="E2026" s="1168"/>
      <c r="F2026" s="1168"/>
      <c r="G2026" s="1168"/>
      <c r="H2026" s="1168"/>
      <c r="I2026" s="1168"/>
      <c r="J2026" s="1168"/>
    </row>
    <row r="2027" spans="5:10" x14ac:dyDescent="0.4">
      <c r="E2027" s="1168"/>
      <c r="F2027" s="1168"/>
      <c r="G2027" s="1168"/>
      <c r="H2027" s="1168"/>
      <c r="I2027" s="1168"/>
      <c r="J2027" s="1168"/>
    </row>
    <row r="2028" spans="5:10" x14ac:dyDescent="0.4">
      <c r="E2028" s="1168"/>
      <c r="F2028" s="1168"/>
      <c r="G2028" s="1168"/>
      <c r="H2028" s="1168"/>
      <c r="I2028" s="1168"/>
      <c r="J2028" s="1168"/>
    </row>
    <row r="2029" spans="5:10" x14ac:dyDescent="0.4">
      <c r="E2029" s="1168"/>
      <c r="F2029" s="1168"/>
      <c r="G2029" s="1168"/>
      <c r="H2029" s="1168"/>
      <c r="I2029" s="1168"/>
      <c r="J2029" s="1168"/>
    </row>
    <row r="2030" spans="5:10" x14ac:dyDescent="0.4">
      <c r="E2030" s="1168"/>
      <c r="F2030" s="1168"/>
      <c r="G2030" s="1168"/>
      <c r="H2030" s="1168"/>
      <c r="I2030" s="1168"/>
      <c r="J2030" s="1168"/>
    </row>
    <row r="2031" spans="5:10" x14ac:dyDescent="0.4">
      <c r="E2031" s="1168"/>
      <c r="F2031" s="1168"/>
      <c r="G2031" s="1168"/>
      <c r="H2031" s="1168"/>
      <c r="I2031" s="1168"/>
      <c r="J2031" s="1168"/>
    </row>
    <row r="2032" spans="5:10" x14ac:dyDescent="0.4">
      <c r="E2032" s="1168"/>
      <c r="F2032" s="1168"/>
      <c r="G2032" s="1168"/>
      <c r="H2032" s="1168"/>
      <c r="I2032" s="1168"/>
      <c r="J2032" s="1168"/>
    </row>
    <row r="2033" spans="5:10" x14ac:dyDescent="0.4">
      <c r="E2033" s="1168"/>
      <c r="F2033" s="1168"/>
      <c r="G2033" s="1168"/>
      <c r="H2033" s="1168"/>
      <c r="I2033" s="1168"/>
      <c r="J2033" s="1168"/>
    </row>
    <row r="2034" spans="5:10" x14ac:dyDescent="0.4">
      <c r="E2034" s="1168"/>
      <c r="F2034" s="1168"/>
      <c r="G2034" s="1168"/>
      <c r="H2034" s="1168"/>
      <c r="I2034" s="1168"/>
      <c r="J2034" s="1168"/>
    </row>
    <row r="2035" spans="5:10" x14ac:dyDescent="0.4">
      <c r="E2035" s="1168"/>
      <c r="F2035" s="1168"/>
      <c r="G2035" s="1168"/>
      <c r="H2035" s="1168"/>
      <c r="I2035" s="1168"/>
      <c r="J2035" s="1168"/>
    </row>
    <row r="2036" spans="5:10" x14ac:dyDescent="0.4">
      <c r="E2036" s="1168"/>
      <c r="F2036" s="1168"/>
      <c r="G2036" s="1168"/>
      <c r="H2036" s="1168"/>
      <c r="I2036" s="1168"/>
      <c r="J2036" s="1168"/>
    </row>
    <row r="2037" spans="5:10" x14ac:dyDescent="0.4">
      <c r="E2037" s="1168"/>
      <c r="F2037" s="1168"/>
      <c r="G2037" s="1168"/>
      <c r="H2037" s="1168"/>
      <c r="I2037" s="1168"/>
      <c r="J2037" s="1168"/>
    </row>
    <row r="2038" spans="5:10" x14ac:dyDescent="0.4">
      <c r="E2038" s="1168"/>
      <c r="F2038" s="1168"/>
      <c r="G2038" s="1168"/>
      <c r="H2038" s="1168"/>
      <c r="I2038" s="1168"/>
      <c r="J2038" s="1168"/>
    </row>
    <row r="2039" spans="5:10" x14ac:dyDescent="0.4">
      <c r="E2039" s="1168"/>
      <c r="F2039" s="1168"/>
      <c r="G2039" s="1168"/>
      <c r="H2039" s="1168"/>
      <c r="I2039" s="1168"/>
      <c r="J2039" s="1168"/>
    </row>
    <row r="2040" spans="5:10" x14ac:dyDescent="0.4">
      <c r="E2040" s="1168"/>
      <c r="F2040" s="1168"/>
      <c r="G2040" s="1168"/>
      <c r="H2040" s="1168"/>
      <c r="I2040" s="1168"/>
      <c r="J2040" s="1168"/>
    </row>
    <row r="2041" spans="5:10" x14ac:dyDescent="0.4">
      <c r="E2041" s="1168"/>
      <c r="F2041" s="1168"/>
      <c r="G2041" s="1168"/>
      <c r="H2041" s="1168"/>
      <c r="I2041" s="1168"/>
      <c r="J2041" s="1168"/>
    </row>
    <row r="2042" spans="5:10" x14ac:dyDescent="0.4">
      <c r="E2042" s="1168"/>
      <c r="F2042" s="1168"/>
      <c r="G2042" s="1168"/>
      <c r="H2042" s="1168"/>
      <c r="I2042" s="1168"/>
      <c r="J2042" s="1168"/>
    </row>
    <row r="2043" spans="5:10" x14ac:dyDescent="0.4">
      <c r="E2043" s="1168"/>
      <c r="F2043" s="1168"/>
      <c r="G2043" s="1168"/>
      <c r="H2043" s="1168"/>
      <c r="I2043" s="1168"/>
      <c r="J2043" s="1168"/>
    </row>
    <row r="2044" spans="5:10" x14ac:dyDescent="0.4">
      <c r="E2044" s="1168"/>
      <c r="F2044" s="1168"/>
      <c r="G2044" s="1168"/>
      <c r="H2044" s="1168"/>
      <c r="I2044" s="1168"/>
      <c r="J2044" s="1168"/>
    </row>
    <row r="2045" spans="5:10" x14ac:dyDescent="0.4">
      <c r="E2045" s="1168"/>
      <c r="F2045" s="1168"/>
      <c r="G2045" s="1168"/>
      <c r="H2045" s="1168"/>
      <c r="I2045" s="1168"/>
      <c r="J2045" s="1168"/>
    </row>
    <row r="2046" spans="5:10" x14ac:dyDescent="0.4">
      <c r="E2046" s="1168"/>
      <c r="F2046" s="1168"/>
      <c r="G2046" s="1168"/>
      <c r="H2046" s="1168"/>
      <c r="I2046" s="1168"/>
      <c r="J2046" s="1168"/>
    </row>
    <row r="2047" spans="5:10" x14ac:dyDescent="0.4">
      <c r="E2047" s="1168"/>
      <c r="F2047" s="1168"/>
      <c r="G2047" s="1168"/>
      <c r="H2047" s="1168"/>
      <c r="I2047" s="1168"/>
      <c r="J2047" s="1168"/>
    </row>
    <row r="2048" spans="5:10" x14ac:dyDescent="0.4">
      <c r="E2048" s="1168"/>
      <c r="F2048" s="1168"/>
      <c r="G2048" s="1168"/>
      <c r="H2048" s="1168"/>
      <c r="I2048" s="1168"/>
      <c r="J2048" s="1168"/>
    </row>
    <row r="2049" spans="5:10" x14ac:dyDescent="0.4">
      <c r="E2049" s="1168"/>
      <c r="F2049" s="1168"/>
      <c r="G2049" s="1168"/>
      <c r="H2049" s="1168"/>
      <c r="I2049" s="1168"/>
      <c r="J2049" s="1168"/>
    </row>
    <row r="2050" spans="5:10" x14ac:dyDescent="0.4">
      <c r="E2050" s="1168"/>
      <c r="F2050" s="1168"/>
      <c r="G2050" s="1168"/>
      <c r="H2050" s="1168"/>
      <c r="I2050" s="1168"/>
      <c r="J2050" s="1168"/>
    </row>
    <row r="2051" spans="5:10" x14ac:dyDescent="0.4">
      <c r="E2051" s="1168"/>
      <c r="F2051" s="1168"/>
      <c r="G2051" s="1168"/>
      <c r="H2051" s="1168"/>
      <c r="I2051" s="1168"/>
      <c r="J2051" s="1168"/>
    </row>
    <row r="2052" spans="5:10" x14ac:dyDescent="0.4">
      <c r="E2052" s="1168"/>
      <c r="F2052" s="1168"/>
      <c r="G2052" s="1168"/>
      <c r="H2052" s="1168"/>
      <c r="I2052" s="1168"/>
      <c r="J2052" s="1168"/>
    </row>
    <row r="2053" spans="5:10" x14ac:dyDescent="0.4">
      <c r="E2053" s="1168"/>
      <c r="F2053" s="1168"/>
      <c r="G2053" s="1168"/>
      <c r="H2053" s="1168"/>
      <c r="I2053" s="1168"/>
      <c r="J2053" s="1168"/>
    </row>
    <row r="2054" spans="5:10" x14ac:dyDescent="0.4">
      <c r="E2054" s="1168"/>
      <c r="F2054" s="1168"/>
      <c r="G2054" s="1168"/>
      <c r="H2054" s="1168"/>
      <c r="I2054" s="1168"/>
      <c r="J2054" s="1168"/>
    </row>
    <row r="2055" spans="5:10" x14ac:dyDescent="0.4">
      <c r="E2055" s="1168"/>
      <c r="F2055" s="1168"/>
      <c r="G2055" s="1168"/>
      <c r="H2055" s="1168"/>
      <c r="I2055" s="1168"/>
      <c r="J2055" s="1168"/>
    </row>
    <row r="2056" spans="5:10" x14ac:dyDescent="0.4">
      <c r="E2056" s="1168"/>
      <c r="F2056" s="1168"/>
      <c r="G2056" s="1168"/>
      <c r="H2056" s="1168"/>
      <c r="I2056" s="1168"/>
      <c r="J2056" s="1168"/>
    </row>
    <row r="2057" spans="5:10" x14ac:dyDescent="0.4">
      <c r="E2057" s="1168"/>
      <c r="F2057" s="1168"/>
      <c r="G2057" s="1168"/>
      <c r="H2057" s="1168"/>
      <c r="I2057" s="1168"/>
      <c r="J2057" s="1168"/>
    </row>
    <row r="2058" spans="5:10" x14ac:dyDescent="0.4">
      <c r="E2058" s="1168"/>
      <c r="F2058" s="1168"/>
      <c r="G2058" s="1168"/>
      <c r="H2058" s="1168"/>
      <c r="I2058" s="1168"/>
      <c r="J2058" s="1168"/>
    </row>
    <row r="2059" spans="5:10" x14ac:dyDescent="0.4">
      <c r="E2059" s="1168"/>
      <c r="F2059" s="1168"/>
      <c r="G2059" s="1168"/>
      <c r="H2059" s="1168"/>
      <c r="I2059" s="1168"/>
      <c r="J2059" s="1168"/>
    </row>
    <row r="2060" spans="5:10" x14ac:dyDescent="0.4">
      <c r="E2060" s="1168"/>
      <c r="F2060" s="1168"/>
      <c r="G2060" s="1168"/>
      <c r="H2060" s="1168"/>
      <c r="I2060" s="1168"/>
      <c r="J2060" s="1168"/>
    </row>
    <row r="2061" spans="5:10" x14ac:dyDescent="0.4">
      <c r="E2061" s="1168"/>
      <c r="F2061" s="1168"/>
      <c r="G2061" s="1168"/>
      <c r="H2061" s="1168"/>
      <c r="I2061" s="1168"/>
      <c r="J2061" s="1168"/>
    </row>
    <row r="2062" spans="5:10" x14ac:dyDescent="0.4">
      <c r="E2062" s="1168"/>
      <c r="F2062" s="1168"/>
      <c r="G2062" s="1168"/>
      <c r="H2062" s="1168"/>
      <c r="I2062" s="1168"/>
      <c r="J2062" s="1168"/>
    </row>
    <row r="2063" spans="5:10" x14ac:dyDescent="0.4">
      <c r="E2063" s="1168"/>
      <c r="F2063" s="1168"/>
      <c r="G2063" s="1168"/>
      <c r="H2063" s="1168"/>
      <c r="I2063" s="1168"/>
      <c r="J2063" s="1168"/>
    </row>
    <row r="2064" spans="5:10" x14ac:dyDescent="0.4">
      <c r="E2064" s="1168"/>
      <c r="F2064" s="1168"/>
      <c r="G2064" s="1168"/>
      <c r="H2064" s="1168"/>
      <c r="I2064" s="1168"/>
      <c r="J2064" s="1168"/>
    </row>
    <row r="2065" spans="5:10" x14ac:dyDescent="0.4">
      <c r="E2065" s="1168"/>
      <c r="F2065" s="1168"/>
      <c r="G2065" s="1168"/>
      <c r="H2065" s="1168"/>
      <c r="I2065" s="1168"/>
      <c r="J2065" s="1168"/>
    </row>
    <row r="2066" spans="5:10" x14ac:dyDescent="0.4">
      <c r="E2066" s="1168"/>
      <c r="F2066" s="1168"/>
      <c r="G2066" s="1168"/>
      <c r="H2066" s="1168"/>
      <c r="I2066" s="1168"/>
      <c r="J2066" s="1168"/>
    </row>
    <row r="2067" spans="5:10" x14ac:dyDescent="0.4">
      <c r="E2067" s="1168"/>
      <c r="F2067" s="1168"/>
      <c r="G2067" s="1168"/>
      <c r="H2067" s="1168"/>
      <c r="I2067" s="1168"/>
      <c r="J2067" s="1168"/>
    </row>
    <row r="2068" spans="5:10" x14ac:dyDescent="0.4">
      <c r="E2068" s="1168"/>
      <c r="F2068" s="1168"/>
      <c r="G2068" s="1168"/>
      <c r="H2068" s="1168"/>
      <c r="I2068" s="1168"/>
      <c r="J2068" s="1168"/>
    </row>
    <row r="2069" spans="5:10" x14ac:dyDescent="0.4">
      <c r="E2069" s="1168"/>
      <c r="F2069" s="1168"/>
      <c r="G2069" s="1168"/>
      <c r="H2069" s="1168"/>
      <c r="I2069" s="1168"/>
      <c r="J2069" s="1168"/>
    </row>
    <row r="2070" spans="5:10" x14ac:dyDescent="0.4">
      <c r="E2070" s="1168"/>
      <c r="F2070" s="1168"/>
      <c r="G2070" s="1168"/>
      <c r="H2070" s="1168"/>
      <c r="I2070" s="1168"/>
      <c r="J2070" s="1168"/>
    </row>
    <row r="2071" spans="5:10" x14ac:dyDescent="0.4">
      <c r="E2071" s="1168"/>
      <c r="F2071" s="1168"/>
      <c r="G2071" s="1168"/>
      <c r="H2071" s="1168"/>
      <c r="I2071" s="1168"/>
      <c r="J2071" s="1168"/>
    </row>
    <row r="2072" spans="5:10" x14ac:dyDescent="0.4">
      <c r="E2072" s="1168"/>
      <c r="F2072" s="1168"/>
      <c r="G2072" s="1168"/>
      <c r="H2072" s="1168"/>
      <c r="I2072" s="1168"/>
      <c r="J2072" s="1168"/>
    </row>
    <row r="2073" spans="5:10" x14ac:dyDescent="0.4">
      <c r="E2073" s="1168"/>
      <c r="F2073" s="1168"/>
      <c r="G2073" s="1168"/>
      <c r="H2073" s="1168"/>
      <c r="I2073" s="1168"/>
      <c r="J2073" s="1168"/>
    </row>
    <row r="2074" spans="5:10" x14ac:dyDescent="0.4">
      <c r="E2074" s="1168"/>
      <c r="F2074" s="1168"/>
      <c r="G2074" s="1168"/>
      <c r="H2074" s="1168"/>
      <c r="I2074" s="1168"/>
      <c r="J2074" s="1168"/>
    </row>
    <row r="2075" spans="5:10" x14ac:dyDescent="0.4">
      <c r="E2075" s="1168"/>
      <c r="F2075" s="1168"/>
      <c r="G2075" s="1168"/>
      <c r="H2075" s="1168"/>
      <c r="I2075" s="1168"/>
      <c r="J2075" s="1168"/>
    </row>
    <row r="2076" spans="5:10" x14ac:dyDescent="0.4">
      <c r="E2076" s="1168"/>
      <c r="F2076" s="1168"/>
      <c r="G2076" s="1168"/>
      <c r="H2076" s="1168"/>
      <c r="I2076" s="1168"/>
      <c r="J2076" s="1168"/>
    </row>
    <row r="2077" spans="5:10" x14ac:dyDescent="0.4">
      <c r="E2077" s="1168"/>
      <c r="F2077" s="1168"/>
      <c r="G2077" s="1168"/>
      <c r="H2077" s="1168"/>
      <c r="I2077" s="1168"/>
      <c r="J2077" s="1168"/>
    </row>
    <row r="2078" spans="5:10" x14ac:dyDescent="0.4">
      <c r="E2078" s="1168"/>
      <c r="F2078" s="1168"/>
      <c r="G2078" s="1168"/>
      <c r="H2078" s="1168"/>
      <c r="I2078" s="1168"/>
      <c r="J2078" s="1168"/>
    </row>
    <row r="2079" spans="5:10" x14ac:dyDescent="0.4">
      <c r="E2079" s="1168"/>
      <c r="F2079" s="1168"/>
      <c r="G2079" s="1168"/>
      <c r="H2079" s="1168"/>
      <c r="I2079" s="1168"/>
      <c r="J2079" s="1168"/>
    </row>
    <row r="2080" spans="5:10" x14ac:dyDescent="0.4">
      <c r="E2080" s="1168"/>
      <c r="F2080" s="1168"/>
      <c r="G2080" s="1168"/>
      <c r="H2080" s="1168"/>
      <c r="I2080" s="1168"/>
      <c r="J2080" s="1168"/>
    </row>
    <row r="2081" spans="5:10" x14ac:dyDescent="0.4">
      <c r="E2081" s="1168"/>
      <c r="F2081" s="1168"/>
      <c r="G2081" s="1168"/>
      <c r="H2081" s="1168"/>
      <c r="I2081" s="1168"/>
      <c r="J2081" s="1168"/>
    </row>
    <row r="2082" spans="5:10" x14ac:dyDescent="0.4">
      <c r="E2082" s="1168"/>
      <c r="F2082" s="1168"/>
      <c r="G2082" s="1168"/>
      <c r="H2082" s="1168"/>
      <c r="I2082" s="1168"/>
      <c r="J2082" s="1168"/>
    </row>
    <row r="2083" spans="5:10" x14ac:dyDescent="0.4">
      <c r="E2083" s="1168"/>
      <c r="F2083" s="1168"/>
      <c r="G2083" s="1168"/>
      <c r="H2083" s="1168"/>
      <c r="I2083" s="1168"/>
      <c r="J2083" s="1168"/>
    </row>
    <row r="2084" spans="5:10" x14ac:dyDescent="0.4">
      <c r="E2084" s="1168"/>
      <c r="F2084" s="1168"/>
      <c r="G2084" s="1168"/>
      <c r="H2084" s="1168"/>
      <c r="I2084" s="1168"/>
      <c r="J2084" s="1168"/>
    </row>
    <row r="2085" spans="5:10" x14ac:dyDescent="0.4">
      <c r="E2085" s="1168"/>
      <c r="F2085" s="1168"/>
      <c r="G2085" s="1168"/>
      <c r="H2085" s="1168"/>
      <c r="I2085" s="1168"/>
      <c r="J2085" s="1168"/>
    </row>
    <row r="2086" spans="5:10" x14ac:dyDescent="0.4">
      <c r="E2086" s="1168"/>
      <c r="F2086" s="1168"/>
      <c r="G2086" s="1168"/>
      <c r="H2086" s="1168"/>
      <c r="I2086" s="1168"/>
      <c r="J2086" s="1168"/>
    </row>
    <row r="2087" spans="5:10" x14ac:dyDescent="0.4">
      <c r="E2087" s="1168"/>
      <c r="F2087" s="1168"/>
      <c r="G2087" s="1168"/>
      <c r="H2087" s="1168"/>
      <c r="I2087" s="1168"/>
      <c r="J2087" s="1168"/>
    </row>
    <row r="2088" spans="5:10" x14ac:dyDescent="0.4">
      <c r="E2088" s="1168"/>
      <c r="F2088" s="1168"/>
      <c r="G2088" s="1168"/>
      <c r="H2088" s="1168"/>
      <c r="I2088" s="1168"/>
      <c r="J2088" s="1168"/>
    </row>
    <row r="2089" spans="5:10" x14ac:dyDescent="0.4">
      <c r="E2089" s="1168"/>
      <c r="F2089" s="1168"/>
      <c r="G2089" s="1168"/>
      <c r="H2089" s="1168"/>
      <c r="I2089" s="1168"/>
      <c r="J2089" s="1168"/>
    </row>
    <row r="2090" spans="5:10" x14ac:dyDescent="0.4">
      <c r="E2090" s="1168"/>
      <c r="F2090" s="1168"/>
      <c r="G2090" s="1168"/>
      <c r="H2090" s="1168"/>
      <c r="I2090" s="1168"/>
      <c r="J2090" s="1168"/>
    </row>
    <row r="2091" spans="5:10" x14ac:dyDescent="0.4">
      <c r="E2091" s="1168"/>
      <c r="F2091" s="1168"/>
      <c r="G2091" s="1168"/>
      <c r="H2091" s="1168"/>
      <c r="I2091" s="1168"/>
      <c r="J2091" s="1168"/>
    </row>
    <row r="2092" spans="5:10" x14ac:dyDescent="0.4">
      <c r="E2092" s="1168"/>
      <c r="F2092" s="1168"/>
      <c r="G2092" s="1168"/>
      <c r="H2092" s="1168"/>
      <c r="I2092" s="1168"/>
      <c r="J2092" s="1168"/>
    </row>
    <row r="2093" spans="5:10" x14ac:dyDescent="0.4">
      <c r="E2093" s="1168"/>
      <c r="F2093" s="1168"/>
      <c r="G2093" s="1168"/>
      <c r="H2093" s="1168"/>
      <c r="I2093" s="1168"/>
      <c r="J2093" s="1168"/>
    </row>
    <row r="2094" spans="5:10" x14ac:dyDescent="0.4">
      <c r="E2094" s="1168"/>
      <c r="F2094" s="1168"/>
      <c r="G2094" s="1168"/>
      <c r="H2094" s="1168"/>
      <c r="I2094" s="1168"/>
      <c r="J2094" s="1168"/>
    </row>
    <row r="2095" spans="5:10" x14ac:dyDescent="0.4">
      <c r="E2095" s="1168"/>
      <c r="F2095" s="1168"/>
      <c r="G2095" s="1168"/>
      <c r="H2095" s="1168"/>
      <c r="I2095" s="1168"/>
      <c r="J2095" s="1168"/>
    </row>
    <row r="2096" spans="5:10" x14ac:dyDescent="0.4">
      <c r="E2096" s="1168"/>
      <c r="F2096" s="1168"/>
      <c r="G2096" s="1168"/>
      <c r="H2096" s="1168"/>
      <c r="I2096" s="1168"/>
      <c r="J2096" s="1168"/>
    </row>
    <row r="2097" spans="5:10" x14ac:dyDescent="0.4">
      <c r="E2097" s="1168"/>
      <c r="F2097" s="1168"/>
      <c r="G2097" s="1168"/>
      <c r="H2097" s="1168"/>
      <c r="I2097" s="1168"/>
      <c r="J2097" s="1168"/>
    </row>
    <row r="2098" spans="5:10" x14ac:dyDescent="0.4">
      <c r="E2098" s="1168"/>
      <c r="F2098" s="1168"/>
      <c r="G2098" s="1168"/>
      <c r="H2098" s="1168"/>
      <c r="I2098" s="1168"/>
      <c r="J2098" s="1168"/>
    </row>
    <row r="2099" spans="5:10" x14ac:dyDescent="0.4">
      <c r="E2099" s="1168"/>
      <c r="F2099" s="1168"/>
      <c r="G2099" s="1168"/>
      <c r="H2099" s="1168"/>
      <c r="I2099" s="1168"/>
      <c r="J2099" s="1168"/>
    </row>
    <row r="2100" spans="5:10" x14ac:dyDescent="0.4">
      <c r="E2100" s="1168"/>
      <c r="F2100" s="1168"/>
      <c r="G2100" s="1168"/>
      <c r="H2100" s="1168"/>
      <c r="I2100" s="1168"/>
      <c r="J2100" s="1168"/>
    </row>
    <row r="2101" spans="5:10" x14ac:dyDescent="0.4">
      <c r="E2101" s="1168"/>
      <c r="F2101" s="1168"/>
      <c r="G2101" s="1168"/>
      <c r="H2101" s="1168"/>
      <c r="I2101" s="1168"/>
      <c r="J2101" s="1168"/>
    </row>
    <row r="2102" spans="5:10" x14ac:dyDescent="0.4">
      <c r="E2102" s="1168"/>
      <c r="F2102" s="1168"/>
      <c r="G2102" s="1168"/>
      <c r="H2102" s="1168"/>
      <c r="I2102" s="1168"/>
      <c r="J2102" s="1168"/>
    </row>
    <row r="2103" spans="5:10" x14ac:dyDescent="0.4">
      <c r="E2103" s="1168"/>
      <c r="F2103" s="1168"/>
      <c r="G2103" s="1168"/>
      <c r="H2103" s="1168"/>
      <c r="I2103" s="1168"/>
      <c r="J2103" s="1168"/>
    </row>
    <row r="2104" spans="5:10" x14ac:dyDescent="0.4">
      <c r="E2104" s="1168"/>
      <c r="F2104" s="1168"/>
      <c r="G2104" s="1168"/>
      <c r="H2104" s="1168"/>
      <c r="I2104" s="1168"/>
      <c r="J2104" s="1168"/>
    </row>
    <row r="2105" spans="5:10" x14ac:dyDescent="0.4">
      <c r="E2105" s="1168"/>
      <c r="F2105" s="1168"/>
      <c r="G2105" s="1168"/>
      <c r="H2105" s="1168"/>
      <c r="I2105" s="1168"/>
      <c r="J2105" s="1168"/>
    </row>
    <row r="2106" spans="5:10" x14ac:dyDescent="0.4">
      <c r="E2106" s="1168"/>
      <c r="F2106" s="1168"/>
      <c r="G2106" s="1168"/>
      <c r="H2106" s="1168"/>
      <c r="I2106" s="1168"/>
      <c r="J2106" s="1168"/>
    </row>
    <row r="2107" spans="5:10" x14ac:dyDescent="0.4">
      <c r="E2107" s="1168"/>
      <c r="F2107" s="1168"/>
      <c r="G2107" s="1168"/>
      <c r="H2107" s="1168"/>
      <c r="I2107" s="1168"/>
      <c r="J2107" s="1168"/>
    </row>
    <row r="2108" spans="5:10" x14ac:dyDescent="0.4">
      <c r="E2108" s="1168"/>
      <c r="F2108" s="1168"/>
      <c r="G2108" s="1168"/>
      <c r="H2108" s="1168"/>
      <c r="I2108" s="1168"/>
      <c r="J2108" s="1168"/>
    </row>
    <row r="2109" spans="5:10" x14ac:dyDescent="0.4">
      <c r="E2109" s="1168"/>
      <c r="F2109" s="1168"/>
      <c r="G2109" s="1168"/>
      <c r="H2109" s="1168"/>
      <c r="I2109" s="1168"/>
      <c r="J2109" s="1168"/>
    </row>
    <row r="2110" spans="5:10" x14ac:dyDescent="0.4">
      <c r="E2110" s="1168"/>
      <c r="F2110" s="1168"/>
      <c r="G2110" s="1168"/>
      <c r="H2110" s="1168"/>
      <c r="I2110" s="1168"/>
      <c r="J2110" s="1168"/>
    </row>
    <row r="2111" spans="5:10" x14ac:dyDescent="0.4">
      <c r="E2111" s="1168"/>
      <c r="F2111" s="1168"/>
      <c r="G2111" s="1168"/>
      <c r="H2111" s="1168"/>
      <c r="I2111" s="1168"/>
      <c r="J2111" s="1168"/>
    </row>
    <row r="2112" spans="5:10" x14ac:dyDescent="0.4">
      <c r="E2112" s="1168"/>
      <c r="F2112" s="1168"/>
      <c r="G2112" s="1168"/>
      <c r="H2112" s="1168"/>
      <c r="I2112" s="1168"/>
      <c r="J2112" s="1168"/>
    </row>
    <row r="2113" spans="5:10" x14ac:dyDescent="0.4">
      <c r="E2113" s="1168"/>
      <c r="F2113" s="1168"/>
      <c r="G2113" s="1168"/>
      <c r="H2113" s="1168"/>
      <c r="I2113" s="1168"/>
      <c r="J2113" s="1168"/>
    </row>
    <row r="2114" spans="5:10" x14ac:dyDescent="0.4">
      <c r="E2114" s="1168"/>
      <c r="F2114" s="1168"/>
      <c r="G2114" s="1168"/>
      <c r="H2114" s="1168"/>
      <c r="I2114" s="1168"/>
      <c r="J2114" s="1168"/>
    </row>
    <row r="2115" spans="5:10" x14ac:dyDescent="0.4">
      <c r="E2115" s="1168"/>
      <c r="F2115" s="1168"/>
      <c r="G2115" s="1168"/>
      <c r="H2115" s="1168"/>
      <c r="I2115" s="1168"/>
      <c r="J2115" s="1168"/>
    </row>
    <row r="2116" spans="5:10" x14ac:dyDescent="0.4">
      <c r="E2116" s="1168"/>
      <c r="F2116" s="1168"/>
      <c r="G2116" s="1168"/>
      <c r="H2116" s="1168"/>
      <c r="I2116" s="1168"/>
      <c r="J2116" s="1168"/>
    </row>
    <row r="2117" spans="5:10" x14ac:dyDescent="0.4">
      <c r="E2117" s="1168"/>
      <c r="F2117" s="1168"/>
      <c r="G2117" s="1168"/>
      <c r="H2117" s="1168"/>
      <c r="I2117" s="1168"/>
      <c r="J2117" s="1168"/>
    </row>
    <row r="2118" spans="5:10" x14ac:dyDescent="0.4">
      <c r="E2118" s="1168"/>
      <c r="F2118" s="1168"/>
      <c r="G2118" s="1168"/>
      <c r="H2118" s="1168"/>
      <c r="I2118" s="1168"/>
      <c r="J2118" s="1168"/>
    </row>
    <row r="2119" spans="5:10" x14ac:dyDescent="0.4">
      <c r="E2119" s="1168"/>
      <c r="F2119" s="1168"/>
      <c r="G2119" s="1168"/>
      <c r="H2119" s="1168"/>
      <c r="I2119" s="1168"/>
      <c r="J2119" s="1168"/>
    </row>
    <row r="2120" spans="5:10" x14ac:dyDescent="0.4">
      <c r="E2120" s="1168"/>
      <c r="F2120" s="1168"/>
      <c r="G2120" s="1168"/>
      <c r="H2120" s="1168"/>
      <c r="I2120" s="1168"/>
      <c r="J2120" s="1168"/>
    </row>
    <row r="2121" spans="5:10" x14ac:dyDescent="0.4">
      <c r="E2121" s="1168"/>
      <c r="F2121" s="1168"/>
      <c r="G2121" s="1168"/>
      <c r="H2121" s="1168"/>
      <c r="I2121" s="1168"/>
      <c r="J2121" s="1168"/>
    </row>
    <row r="2122" spans="5:10" x14ac:dyDescent="0.4">
      <c r="E2122" s="1168"/>
      <c r="F2122" s="1168"/>
      <c r="G2122" s="1168"/>
      <c r="H2122" s="1168"/>
      <c r="I2122" s="1168"/>
      <c r="J2122" s="1168"/>
    </row>
    <row r="2123" spans="5:10" x14ac:dyDescent="0.4">
      <c r="E2123" s="1168"/>
      <c r="F2123" s="1168"/>
      <c r="G2123" s="1168"/>
      <c r="H2123" s="1168"/>
      <c r="I2123" s="1168"/>
      <c r="J2123" s="1168"/>
    </row>
    <row r="2124" spans="5:10" x14ac:dyDescent="0.4">
      <c r="E2124" s="1168"/>
      <c r="F2124" s="1168"/>
      <c r="G2124" s="1168"/>
      <c r="H2124" s="1168"/>
      <c r="I2124" s="1168"/>
      <c r="J2124" s="1168"/>
    </row>
    <row r="2125" spans="5:10" x14ac:dyDescent="0.4">
      <c r="E2125" s="1168"/>
      <c r="F2125" s="1168"/>
      <c r="G2125" s="1168"/>
      <c r="H2125" s="1168"/>
      <c r="I2125" s="1168"/>
      <c r="J2125" s="1168"/>
    </row>
    <row r="2126" spans="5:10" x14ac:dyDescent="0.4">
      <c r="E2126" s="1168"/>
      <c r="F2126" s="1168"/>
      <c r="G2126" s="1168"/>
      <c r="H2126" s="1168"/>
      <c r="I2126" s="1168"/>
      <c r="J2126" s="1168"/>
    </row>
    <row r="2127" spans="5:10" x14ac:dyDescent="0.4">
      <c r="E2127" s="1168"/>
      <c r="F2127" s="1168"/>
      <c r="G2127" s="1168"/>
      <c r="H2127" s="1168"/>
      <c r="I2127" s="1168"/>
      <c r="J2127" s="1168"/>
    </row>
    <row r="2128" spans="5:10" x14ac:dyDescent="0.4">
      <c r="E2128" s="1168"/>
      <c r="F2128" s="1168"/>
      <c r="G2128" s="1168"/>
      <c r="H2128" s="1168"/>
      <c r="I2128" s="1168"/>
      <c r="J2128" s="1168"/>
    </row>
    <row r="2129" spans="5:10" x14ac:dyDescent="0.4">
      <c r="E2129" s="1168"/>
      <c r="F2129" s="1168"/>
      <c r="G2129" s="1168"/>
      <c r="H2129" s="1168"/>
      <c r="I2129" s="1168"/>
      <c r="J2129" s="1168"/>
    </row>
    <row r="2130" spans="5:10" x14ac:dyDescent="0.4">
      <c r="E2130" s="1168"/>
      <c r="F2130" s="1168"/>
      <c r="G2130" s="1168"/>
      <c r="H2130" s="1168"/>
      <c r="I2130" s="1168"/>
      <c r="J2130" s="1168"/>
    </row>
    <row r="2131" spans="5:10" x14ac:dyDescent="0.4">
      <c r="E2131" s="1168"/>
      <c r="F2131" s="1168"/>
      <c r="G2131" s="1168"/>
      <c r="H2131" s="1168"/>
      <c r="I2131" s="1168"/>
      <c r="J2131" s="1168"/>
    </row>
    <row r="2132" spans="5:10" x14ac:dyDescent="0.4">
      <c r="E2132" s="1168"/>
      <c r="F2132" s="1168"/>
      <c r="G2132" s="1168"/>
      <c r="H2132" s="1168"/>
      <c r="I2132" s="1168"/>
      <c r="J2132" s="1168"/>
    </row>
    <row r="2133" spans="5:10" x14ac:dyDescent="0.4">
      <c r="E2133" s="1168"/>
      <c r="F2133" s="1168"/>
      <c r="G2133" s="1168"/>
      <c r="H2133" s="1168"/>
      <c r="I2133" s="1168"/>
      <c r="J2133" s="1168"/>
    </row>
    <row r="2134" spans="5:10" x14ac:dyDescent="0.4">
      <c r="E2134" s="1168"/>
      <c r="F2134" s="1168"/>
      <c r="G2134" s="1168"/>
      <c r="H2134" s="1168"/>
      <c r="I2134" s="1168"/>
      <c r="J2134" s="1168"/>
    </row>
    <row r="2135" spans="5:10" x14ac:dyDescent="0.4">
      <c r="E2135" s="1168"/>
      <c r="F2135" s="1168"/>
      <c r="G2135" s="1168"/>
      <c r="H2135" s="1168"/>
      <c r="I2135" s="1168"/>
      <c r="J2135" s="1168"/>
    </row>
    <row r="2136" spans="5:10" x14ac:dyDescent="0.4">
      <c r="E2136" s="1168"/>
      <c r="F2136" s="1168"/>
      <c r="G2136" s="1168"/>
      <c r="H2136" s="1168"/>
      <c r="I2136" s="1168"/>
      <c r="J2136" s="1168"/>
    </row>
    <row r="2137" spans="5:10" x14ac:dyDescent="0.4">
      <c r="E2137" s="1168"/>
      <c r="F2137" s="1168"/>
      <c r="G2137" s="1168"/>
      <c r="H2137" s="1168"/>
      <c r="I2137" s="1168"/>
      <c r="J2137" s="1168"/>
    </row>
    <row r="2138" spans="5:10" x14ac:dyDescent="0.4">
      <c r="E2138" s="1168"/>
      <c r="F2138" s="1168"/>
      <c r="G2138" s="1168"/>
      <c r="H2138" s="1168"/>
      <c r="I2138" s="1168"/>
      <c r="J2138" s="1168"/>
    </row>
    <row r="2139" spans="5:10" x14ac:dyDescent="0.4">
      <c r="E2139" s="1168"/>
      <c r="F2139" s="1168"/>
      <c r="G2139" s="1168"/>
      <c r="H2139" s="1168"/>
      <c r="I2139" s="1168"/>
      <c r="J2139" s="1168"/>
    </row>
    <row r="2140" spans="5:10" x14ac:dyDescent="0.4">
      <c r="E2140" s="1168"/>
      <c r="F2140" s="1168"/>
      <c r="G2140" s="1168"/>
      <c r="H2140" s="1168"/>
      <c r="I2140" s="1168"/>
      <c r="J2140" s="1168"/>
    </row>
    <row r="2141" spans="5:10" x14ac:dyDescent="0.4">
      <c r="E2141" s="1168"/>
      <c r="F2141" s="1168"/>
      <c r="G2141" s="1168"/>
      <c r="H2141" s="1168"/>
      <c r="I2141" s="1168"/>
      <c r="J2141" s="1168"/>
    </row>
    <row r="2142" spans="5:10" x14ac:dyDescent="0.4">
      <c r="E2142" s="1168"/>
      <c r="F2142" s="1168"/>
      <c r="G2142" s="1168"/>
      <c r="H2142" s="1168"/>
      <c r="I2142" s="1168"/>
      <c r="J2142" s="1168"/>
    </row>
    <row r="2143" spans="5:10" x14ac:dyDescent="0.4">
      <c r="E2143" s="1168"/>
      <c r="F2143" s="1168"/>
      <c r="G2143" s="1168"/>
      <c r="H2143" s="1168"/>
      <c r="I2143" s="1168"/>
      <c r="J2143" s="1168"/>
    </row>
    <row r="2144" spans="5:10" x14ac:dyDescent="0.4">
      <c r="E2144" s="1168"/>
      <c r="F2144" s="1168"/>
      <c r="G2144" s="1168"/>
      <c r="H2144" s="1168"/>
      <c r="I2144" s="1168"/>
      <c r="J2144" s="1168"/>
    </row>
    <row r="2145" spans="5:10" x14ac:dyDescent="0.4">
      <c r="E2145" s="1168"/>
      <c r="F2145" s="1168"/>
      <c r="G2145" s="1168"/>
      <c r="H2145" s="1168"/>
      <c r="I2145" s="1168"/>
      <c r="J2145" s="1168"/>
    </row>
    <row r="2146" spans="5:10" x14ac:dyDescent="0.4">
      <c r="E2146" s="1168"/>
      <c r="F2146" s="1168"/>
      <c r="G2146" s="1168"/>
      <c r="H2146" s="1168"/>
      <c r="I2146" s="1168"/>
      <c r="J2146" s="1168"/>
    </row>
    <row r="2147" spans="5:10" x14ac:dyDescent="0.4">
      <c r="E2147" s="1168"/>
      <c r="F2147" s="1168"/>
      <c r="G2147" s="1168"/>
      <c r="H2147" s="1168"/>
      <c r="I2147" s="1168"/>
      <c r="J2147" s="1168"/>
    </row>
    <row r="2148" spans="5:10" x14ac:dyDescent="0.4">
      <c r="E2148" s="1168"/>
      <c r="F2148" s="1168"/>
      <c r="G2148" s="1168"/>
      <c r="H2148" s="1168"/>
      <c r="I2148" s="1168"/>
      <c r="J2148" s="1168"/>
    </row>
    <row r="2149" spans="5:10" x14ac:dyDescent="0.4">
      <c r="E2149" s="1168"/>
      <c r="F2149" s="1168"/>
      <c r="G2149" s="1168"/>
      <c r="H2149" s="1168"/>
      <c r="I2149" s="1168"/>
      <c r="J2149" s="1168"/>
    </row>
    <row r="2150" spans="5:10" x14ac:dyDescent="0.4">
      <c r="E2150" s="1168"/>
      <c r="F2150" s="1168"/>
      <c r="G2150" s="1168"/>
      <c r="H2150" s="1168"/>
      <c r="I2150" s="1168"/>
      <c r="J2150" s="1168"/>
    </row>
    <row r="2151" spans="5:10" x14ac:dyDescent="0.4">
      <c r="E2151" s="1168"/>
      <c r="F2151" s="1168"/>
      <c r="G2151" s="1168"/>
      <c r="H2151" s="1168"/>
      <c r="I2151" s="1168"/>
      <c r="J2151" s="1168"/>
    </row>
    <row r="2152" spans="5:10" x14ac:dyDescent="0.4">
      <c r="E2152" s="1168"/>
      <c r="F2152" s="1168"/>
      <c r="G2152" s="1168"/>
      <c r="H2152" s="1168"/>
      <c r="I2152" s="1168"/>
      <c r="J2152" s="1168"/>
    </row>
    <row r="2153" spans="5:10" x14ac:dyDescent="0.4">
      <c r="E2153" s="1168"/>
      <c r="F2153" s="1168"/>
      <c r="G2153" s="1168"/>
      <c r="H2153" s="1168"/>
      <c r="I2153" s="1168"/>
      <c r="J2153" s="1168"/>
    </row>
    <row r="2154" spans="5:10" x14ac:dyDescent="0.4">
      <c r="E2154" s="1168"/>
      <c r="F2154" s="1168"/>
      <c r="G2154" s="1168"/>
      <c r="H2154" s="1168"/>
      <c r="I2154" s="1168"/>
      <c r="J2154" s="1168"/>
    </row>
    <row r="2155" spans="5:10" x14ac:dyDescent="0.4">
      <c r="E2155" s="1168"/>
      <c r="F2155" s="1168"/>
      <c r="G2155" s="1168"/>
      <c r="H2155" s="1168"/>
      <c r="I2155" s="1168"/>
      <c r="J2155" s="1168"/>
    </row>
    <row r="2156" spans="5:10" x14ac:dyDescent="0.4">
      <c r="E2156" s="1168"/>
      <c r="F2156" s="1168"/>
      <c r="G2156" s="1168"/>
      <c r="H2156" s="1168"/>
      <c r="I2156" s="1168"/>
      <c r="J2156" s="1168"/>
    </row>
    <row r="2157" spans="5:10" x14ac:dyDescent="0.4">
      <c r="E2157" s="1168"/>
      <c r="F2157" s="1168"/>
      <c r="G2157" s="1168"/>
      <c r="H2157" s="1168"/>
      <c r="I2157" s="1168"/>
      <c r="J2157" s="1168"/>
    </row>
    <row r="2158" spans="5:10" x14ac:dyDescent="0.4">
      <c r="E2158" s="1168"/>
      <c r="F2158" s="1168"/>
      <c r="G2158" s="1168"/>
      <c r="H2158" s="1168"/>
      <c r="I2158" s="1168"/>
      <c r="J2158" s="1168"/>
    </row>
    <row r="2159" spans="5:10" x14ac:dyDescent="0.4">
      <c r="E2159" s="1168"/>
      <c r="F2159" s="1168"/>
      <c r="G2159" s="1168"/>
      <c r="H2159" s="1168"/>
      <c r="I2159" s="1168"/>
      <c r="J2159" s="1168"/>
    </row>
    <row r="2160" spans="5:10" x14ac:dyDescent="0.4">
      <c r="E2160" s="1168"/>
      <c r="F2160" s="1168"/>
      <c r="G2160" s="1168"/>
      <c r="H2160" s="1168"/>
      <c r="I2160" s="1168"/>
      <c r="J2160" s="1168"/>
    </row>
    <row r="2161" spans="5:10" x14ac:dyDescent="0.4">
      <c r="E2161" s="1168"/>
      <c r="F2161" s="1168"/>
      <c r="G2161" s="1168"/>
      <c r="H2161" s="1168"/>
      <c r="I2161" s="1168"/>
      <c r="J2161" s="1168"/>
    </row>
    <row r="2162" spans="5:10" x14ac:dyDescent="0.4">
      <c r="E2162" s="1168"/>
      <c r="F2162" s="1168"/>
      <c r="G2162" s="1168"/>
      <c r="H2162" s="1168"/>
      <c r="I2162" s="1168"/>
      <c r="J2162" s="1168"/>
    </row>
    <row r="2163" spans="5:10" x14ac:dyDescent="0.4">
      <c r="E2163" s="1168"/>
      <c r="F2163" s="1168"/>
      <c r="G2163" s="1168"/>
      <c r="H2163" s="1168"/>
      <c r="I2163" s="1168"/>
      <c r="J2163" s="1168"/>
    </row>
    <row r="2164" spans="5:10" x14ac:dyDescent="0.4">
      <c r="E2164" s="1168"/>
      <c r="F2164" s="1168"/>
      <c r="G2164" s="1168"/>
      <c r="H2164" s="1168"/>
      <c r="I2164" s="1168"/>
      <c r="J2164" s="1168"/>
    </row>
    <row r="2165" spans="5:10" x14ac:dyDescent="0.4">
      <c r="E2165" s="1168"/>
      <c r="F2165" s="1168"/>
      <c r="G2165" s="1168"/>
      <c r="H2165" s="1168"/>
      <c r="I2165" s="1168"/>
      <c r="J2165" s="1168"/>
    </row>
    <row r="2166" spans="5:10" x14ac:dyDescent="0.4">
      <c r="E2166" s="1168"/>
      <c r="F2166" s="1168"/>
      <c r="G2166" s="1168"/>
      <c r="H2166" s="1168"/>
      <c r="I2166" s="1168"/>
      <c r="J2166" s="1168"/>
    </row>
    <row r="2167" spans="5:10" x14ac:dyDescent="0.4">
      <c r="E2167" s="1168"/>
      <c r="F2167" s="1168"/>
      <c r="G2167" s="1168"/>
      <c r="H2167" s="1168"/>
      <c r="I2167" s="1168"/>
      <c r="J2167" s="1168"/>
    </row>
    <row r="2168" spans="5:10" x14ac:dyDescent="0.4">
      <c r="E2168" s="1168"/>
      <c r="F2168" s="1168"/>
      <c r="G2168" s="1168"/>
      <c r="H2168" s="1168"/>
      <c r="I2168" s="1168"/>
      <c r="J2168" s="1168"/>
    </row>
    <row r="2169" spans="5:10" x14ac:dyDescent="0.4">
      <c r="E2169" s="1168"/>
      <c r="F2169" s="1168"/>
      <c r="G2169" s="1168"/>
      <c r="H2169" s="1168"/>
      <c r="I2169" s="1168"/>
      <c r="J2169" s="1168"/>
    </row>
    <row r="2170" spans="5:10" x14ac:dyDescent="0.4">
      <c r="E2170" s="1168"/>
      <c r="F2170" s="1168"/>
      <c r="G2170" s="1168"/>
      <c r="H2170" s="1168"/>
      <c r="I2170" s="1168"/>
      <c r="J2170" s="1168"/>
    </row>
    <row r="2171" spans="5:10" x14ac:dyDescent="0.4">
      <c r="E2171" s="1168"/>
      <c r="F2171" s="1168"/>
      <c r="G2171" s="1168"/>
      <c r="H2171" s="1168"/>
      <c r="I2171" s="1168"/>
      <c r="J2171" s="1168"/>
    </row>
    <row r="2172" spans="5:10" x14ac:dyDescent="0.4">
      <c r="E2172" s="1168"/>
      <c r="F2172" s="1168"/>
      <c r="G2172" s="1168"/>
      <c r="H2172" s="1168"/>
      <c r="I2172" s="1168"/>
      <c r="J2172" s="1168"/>
    </row>
    <row r="2173" spans="5:10" x14ac:dyDescent="0.4">
      <c r="E2173" s="1168"/>
      <c r="F2173" s="1168"/>
      <c r="G2173" s="1168"/>
      <c r="H2173" s="1168"/>
      <c r="I2173" s="1168"/>
      <c r="J2173" s="1168"/>
    </row>
    <row r="2174" spans="5:10" x14ac:dyDescent="0.4">
      <c r="E2174" s="1168"/>
      <c r="F2174" s="1168"/>
      <c r="G2174" s="1168"/>
      <c r="H2174" s="1168"/>
      <c r="I2174" s="1168"/>
      <c r="J2174" s="1168"/>
    </row>
    <row r="2175" spans="5:10" x14ac:dyDescent="0.4">
      <c r="E2175" s="1168"/>
      <c r="F2175" s="1168"/>
      <c r="G2175" s="1168"/>
      <c r="H2175" s="1168"/>
      <c r="I2175" s="1168"/>
      <c r="J2175" s="1168"/>
    </row>
    <row r="2176" spans="5:10" x14ac:dyDescent="0.4">
      <c r="E2176" s="1168"/>
      <c r="F2176" s="1168"/>
      <c r="G2176" s="1168"/>
      <c r="H2176" s="1168"/>
      <c r="I2176" s="1168"/>
      <c r="J2176" s="1168"/>
    </row>
    <row r="2177" spans="5:10" x14ac:dyDescent="0.4">
      <c r="E2177" s="1168"/>
      <c r="F2177" s="1168"/>
      <c r="G2177" s="1168"/>
      <c r="H2177" s="1168"/>
      <c r="I2177" s="1168"/>
      <c r="J2177" s="1168"/>
    </row>
    <row r="2178" spans="5:10" x14ac:dyDescent="0.4">
      <c r="E2178" s="1168"/>
      <c r="F2178" s="1168"/>
      <c r="G2178" s="1168"/>
      <c r="H2178" s="1168"/>
      <c r="I2178" s="1168"/>
      <c r="J2178" s="1168"/>
    </row>
    <row r="2179" spans="5:10" x14ac:dyDescent="0.4">
      <c r="E2179" s="1168"/>
      <c r="F2179" s="1168"/>
      <c r="G2179" s="1168"/>
      <c r="H2179" s="1168"/>
      <c r="I2179" s="1168"/>
      <c r="J2179" s="1168"/>
    </row>
    <row r="2180" spans="5:10" x14ac:dyDescent="0.4">
      <c r="E2180" s="1168"/>
      <c r="F2180" s="1168"/>
      <c r="G2180" s="1168"/>
      <c r="H2180" s="1168"/>
      <c r="I2180" s="1168"/>
      <c r="J2180" s="1168"/>
    </row>
    <row r="2181" spans="5:10" x14ac:dyDescent="0.4">
      <c r="E2181" s="1168"/>
      <c r="F2181" s="1168"/>
      <c r="G2181" s="1168"/>
      <c r="H2181" s="1168"/>
      <c r="I2181" s="1168"/>
      <c r="J2181" s="1168"/>
    </row>
    <row r="2182" spans="5:10" x14ac:dyDescent="0.4">
      <c r="E2182" s="1168"/>
      <c r="F2182" s="1168"/>
      <c r="G2182" s="1168"/>
      <c r="H2182" s="1168"/>
      <c r="I2182" s="1168"/>
      <c r="J2182" s="1168"/>
    </row>
    <row r="2183" spans="5:10" x14ac:dyDescent="0.4">
      <c r="E2183" s="1168"/>
      <c r="F2183" s="1168"/>
      <c r="G2183" s="1168"/>
      <c r="H2183" s="1168"/>
      <c r="I2183" s="1168"/>
      <c r="J2183" s="1168"/>
    </row>
    <row r="2184" spans="5:10" x14ac:dyDescent="0.4">
      <c r="E2184" s="1168"/>
      <c r="F2184" s="1168"/>
      <c r="G2184" s="1168"/>
      <c r="H2184" s="1168"/>
      <c r="I2184" s="1168"/>
      <c r="J2184" s="1168"/>
    </row>
    <row r="2185" spans="5:10" x14ac:dyDescent="0.4">
      <c r="E2185" s="1168"/>
      <c r="F2185" s="1168"/>
      <c r="G2185" s="1168"/>
      <c r="H2185" s="1168"/>
      <c r="I2185" s="1168"/>
      <c r="J2185" s="1168"/>
    </row>
    <row r="2186" spans="5:10" x14ac:dyDescent="0.4">
      <c r="E2186" s="1168"/>
      <c r="F2186" s="1168"/>
      <c r="G2186" s="1168"/>
      <c r="H2186" s="1168"/>
      <c r="I2186" s="1168"/>
      <c r="J2186" s="1168"/>
    </row>
    <row r="2187" spans="5:10" x14ac:dyDescent="0.4">
      <c r="E2187" s="1168"/>
      <c r="F2187" s="1168"/>
      <c r="G2187" s="1168"/>
      <c r="H2187" s="1168"/>
      <c r="I2187" s="1168"/>
      <c r="J2187" s="1168"/>
    </row>
    <row r="2188" spans="5:10" x14ac:dyDescent="0.4">
      <c r="E2188" s="1168"/>
      <c r="F2188" s="1168"/>
      <c r="G2188" s="1168"/>
      <c r="H2188" s="1168"/>
      <c r="I2188" s="1168"/>
      <c r="J2188" s="1168"/>
    </row>
    <row r="2189" spans="5:10" x14ac:dyDescent="0.4">
      <c r="E2189" s="1168"/>
      <c r="F2189" s="1168"/>
      <c r="G2189" s="1168"/>
      <c r="H2189" s="1168"/>
      <c r="I2189" s="1168"/>
      <c r="J2189" s="1168"/>
    </row>
    <row r="2190" spans="5:10" x14ac:dyDescent="0.4">
      <c r="E2190" s="1168"/>
      <c r="F2190" s="1168"/>
      <c r="G2190" s="1168"/>
      <c r="H2190" s="1168"/>
      <c r="I2190" s="1168"/>
      <c r="J2190" s="1168"/>
    </row>
    <row r="2191" spans="5:10" x14ac:dyDescent="0.4">
      <c r="E2191" s="1168"/>
      <c r="F2191" s="1168"/>
      <c r="G2191" s="1168"/>
      <c r="H2191" s="1168"/>
      <c r="I2191" s="1168"/>
      <c r="J2191" s="1168"/>
    </row>
    <row r="2192" spans="5:10" x14ac:dyDescent="0.4">
      <c r="E2192" s="1168"/>
      <c r="F2192" s="1168"/>
      <c r="G2192" s="1168"/>
      <c r="H2192" s="1168"/>
      <c r="I2192" s="1168"/>
      <c r="J2192" s="1168"/>
    </row>
    <row r="2193" spans="5:10" x14ac:dyDescent="0.4">
      <c r="E2193" s="1168"/>
      <c r="F2193" s="1168"/>
      <c r="G2193" s="1168"/>
      <c r="H2193" s="1168"/>
      <c r="I2193" s="1168"/>
      <c r="J2193" s="1168"/>
    </row>
    <row r="2194" spans="5:10" x14ac:dyDescent="0.4">
      <c r="E2194" s="1168"/>
      <c r="F2194" s="1168"/>
      <c r="G2194" s="1168"/>
      <c r="H2194" s="1168"/>
      <c r="I2194" s="1168"/>
      <c r="J2194" s="1168"/>
    </row>
    <row r="2195" spans="5:10" x14ac:dyDescent="0.4">
      <c r="E2195" s="1168"/>
      <c r="F2195" s="1168"/>
      <c r="G2195" s="1168"/>
      <c r="H2195" s="1168"/>
      <c r="I2195" s="1168"/>
      <c r="J2195" s="1168"/>
    </row>
    <row r="2196" spans="5:10" x14ac:dyDescent="0.4">
      <c r="E2196" s="1168"/>
      <c r="F2196" s="1168"/>
      <c r="G2196" s="1168"/>
      <c r="H2196" s="1168"/>
      <c r="I2196" s="1168"/>
      <c r="J2196" s="1168"/>
    </row>
    <row r="2197" spans="5:10" x14ac:dyDescent="0.4">
      <c r="E2197" s="1168"/>
      <c r="F2197" s="1168"/>
      <c r="G2197" s="1168"/>
      <c r="H2197" s="1168"/>
      <c r="I2197" s="1168"/>
      <c r="J2197" s="1168"/>
    </row>
    <row r="2198" spans="5:10" x14ac:dyDescent="0.4">
      <c r="E2198" s="1168"/>
      <c r="F2198" s="1168"/>
      <c r="G2198" s="1168"/>
      <c r="H2198" s="1168"/>
      <c r="I2198" s="1168"/>
      <c r="J2198" s="1168"/>
    </row>
    <row r="2199" spans="5:10" x14ac:dyDescent="0.4">
      <c r="E2199" s="1168"/>
      <c r="F2199" s="1168"/>
      <c r="G2199" s="1168"/>
      <c r="H2199" s="1168"/>
      <c r="I2199" s="1168"/>
      <c r="J2199" s="1168"/>
    </row>
    <row r="2200" spans="5:10" x14ac:dyDescent="0.4">
      <c r="E2200" s="1168"/>
      <c r="F2200" s="1168"/>
      <c r="G2200" s="1168"/>
      <c r="H2200" s="1168"/>
      <c r="I2200" s="1168"/>
      <c r="J2200" s="1168"/>
    </row>
    <row r="2201" spans="5:10" x14ac:dyDescent="0.4">
      <c r="E2201" s="1168"/>
      <c r="F2201" s="1168"/>
      <c r="G2201" s="1168"/>
      <c r="H2201" s="1168"/>
      <c r="I2201" s="1168"/>
      <c r="J2201" s="1168"/>
    </row>
    <row r="2202" spans="5:10" x14ac:dyDescent="0.4">
      <c r="E2202" s="1168"/>
      <c r="F2202" s="1168"/>
      <c r="G2202" s="1168"/>
      <c r="H2202" s="1168"/>
      <c r="I2202" s="1168"/>
      <c r="J2202" s="1168"/>
    </row>
    <row r="2203" spans="5:10" x14ac:dyDescent="0.4">
      <c r="E2203" s="1168"/>
      <c r="F2203" s="1168"/>
      <c r="G2203" s="1168"/>
      <c r="H2203" s="1168"/>
      <c r="I2203" s="1168"/>
      <c r="J2203" s="1168"/>
    </row>
    <row r="2204" spans="5:10" x14ac:dyDescent="0.4">
      <c r="E2204" s="1168"/>
      <c r="F2204" s="1168"/>
      <c r="G2204" s="1168"/>
      <c r="H2204" s="1168"/>
      <c r="I2204" s="1168"/>
      <c r="J2204" s="1168"/>
    </row>
    <row r="2205" spans="5:10" x14ac:dyDescent="0.4">
      <c r="E2205" s="1168"/>
      <c r="F2205" s="1168"/>
      <c r="G2205" s="1168"/>
      <c r="H2205" s="1168"/>
      <c r="I2205" s="1168"/>
      <c r="J2205" s="1168"/>
    </row>
    <row r="2206" spans="5:10" x14ac:dyDescent="0.4">
      <c r="E2206" s="1168"/>
      <c r="F2206" s="1168"/>
      <c r="G2206" s="1168"/>
      <c r="H2206" s="1168"/>
      <c r="I2206" s="1168"/>
      <c r="J2206" s="1168"/>
    </row>
    <row r="2207" spans="5:10" x14ac:dyDescent="0.4">
      <c r="E2207" s="1168"/>
      <c r="F2207" s="1168"/>
      <c r="G2207" s="1168"/>
      <c r="H2207" s="1168"/>
      <c r="I2207" s="1168"/>
      <c r="J2207" s="1168"/>
    </row>
    <row r="2208" spans="5:10" x14ac:dyDescent="0.4">
      <c r="E2208" s="1168"/>
      <c r="F2208" s="1168"/>
      <c r="G2208" s="1168"/>
      <c r="H2208" s="1168"/>
      <c r="I2208" s="1168"/>
      <c r="J2208" s="1168"/>
    </row>
    <row r="2209" spans="5:10" x14ac:dyDescent="0.4">
      <c r="E2209" s="1168"/>
      <c r="F2209" s="1168"/>
      <c r="G2209" s="1168"/>
      <c r="H2209" s="1168"/>
      <c r="I2209" s="1168"/>
      <c r="J2209" s="1168"/>
    </row>
    <row r="2210" spans="5:10" x14ac:dyDescent="0.4">
      <c r="E2210" s="1168"/>
      <c r="F2210" s="1168"/>
      <c r="G2210" s="1168"/>
      <c r="H2210" s="1168"/>
      <c r="I2210" s="1168"/>
      <c r="J2210" s="1168"/>
    </row>
    <row r="2211" spans="5:10" x14ac:dyDescent="0.4">
      <c r="E2211" s="1168"/>
      <c r="F2211" s="1168"/>
      <c r="G2211" s="1168"/>
      <c r="H2211" s="1168"/>
      <c r="I2211" s="1168"/>
      <c r="J2211" s="1168"/>
    </row>
    <row r="2212" spans="5:10" x14ac:dyDescent="0.4">
      <c r="E2212" s="1168"/>
      <c r="F2212" s="1168"/>
      <c r="G2212" s="1168"/>
      <c r="H2212" s="1168"/>
      <c r="I2212" s="1168"/>
      <c r="J2212" s="1168"/>
    </row>
    <row r="2213" spans="5:10" x14ac:dyDescent="0.4">
      <c r="E2213" s="1168"/>
      <c r="F2213" s="1168"/>
      <c r="G2213" s="1168"/>
      <c r="H2213" s="1168"/>
      <c r="I2213" s="1168"/>
      <c r="J2213" s="1168"/>
    </row>
    <row r="2214" spans="5:10" x14ac:dyDescent="0.4">
      <c r="E2214" s="1168"/>
      <c r="F2214" s="1168"/>
      <c r="G2214" s="1168"/>
      <c r="H2214" s="1168"/>
      <c r="I2214" s="1168"/>
      <c r="J2214" s="1168"/>
    </row>
    <row r="2215" spans="5:10" x14ac:dyDescent="0.4">
      <c r="E2215" s="1168"/>
      <c r="F2215" s="1168"/>
      <c r="G2215" s="1168"/>
      <c r="H2215" s="1168"/>
      <c r="I2215" s="1168"/>
      <c r="J2215" s="1168"/>
    </row>
    <row r="2216" spans="5:10" x14ac:dyDescent="0.4">
      <c r="E2216" s="1168"/>
      <c r="F2216" s="1168"/>
      <c r="G2216" s="1168"/>
      <c r="H2216" s="1168"/>
      <c r="I2216" s="1168"/>
      <c r="J2216" s="1168"/>
    </row>
    <row r="2217" spans="5:10" x14ac:dyDescent="0.4">
      <c r="E2217" s="1168"/>
      <c r="F2217" s="1168"/>
      <c r="G2217" s="1168"/>
      <c r="H2217" s="1168"/>
      <c r="I2217" s="1168"/>
      <c r="J2217" s="1168"/>
    </row>
    <row r="2218" spans="5:10" x14ac:dyDescent="0.4">
      <c r="E2218" s="1168"/>
      <c r="F2218" s="1168"/>
      <c r="G2218" s="1168"/>
      <c r="H2218" s="1168"/>
      <c r="I2218" s="1168"/>
      <c r="J2218" s="1168"/>
    </row>
    <row r="2219" spans="5:10" x14ac:dyDescent="0.4">
      <c r="E2219" s="1168"/>
      <c r="F2219" s="1168"/>
      <c r="G2219" s="1168"/>
      <c r="H2219" s="1168"/>
      <c r="I2219" s="1168"/>
      <c r="J2219" s="1168"/>
    </row>
    <row r="2220" spans="5:10" x14ac:dyDescent="0.4">
      <c r="E2220" s="1168"/>
      <c r="F2220" s="1168"/>
      <c r="G2220" s="1168"/>
      <c r="H2220" s="1168"/>
      <c r="I2220" s="1168"/>
      <c r="J2220" s="1168"/>
    </row>
    <row r="2221" spans="5:10" x14ac:dyDescent="0.4">
      <c r="E2221" s="1168"/>
      <c r="F2221" s="1168"/>
      <c r="G2221" s="1168"/>
      <c r="H2221" s="1168"/>
      <c r="I2221" s="1168"/>
      <c r="J2221" s="1168"/>
    </row>
    <row r="2222" spans="5:10" x14ac:dyDescent="0.4">
      <c r="E2222" s="1168"/>
      <c r="F2222" s="1168"/>
      <c r="G2222" s="1168"/>
      <c r="H2222" s="1168"/>
      <c r="I2222" s="1168"/>
      <c r="J2222" s="1168"/>
    </row>
    <row r="2223" spans="5:10" x14ac:dyDescent="0.4">
      <c r="E2223" s="1168"/>
      <c r="F2223" s="1168"/>
      <c r="G2223" s="1168"/>
      <c r="H2223" s="1168"/>
      <c r="I2223" s="1168"/>
      <c r="J2223" s="1168"/>
    </row>
    <row r="2224" spans="5:10" x14ac:dyDescent="0.4">
      <c r="E2224" s="1168"/>
      <c r="F2224" s="1168"/>
      <c r="G2224" s="1168"/>
      <c r="H2224" s="1168"/>
      <c r="I2224" s="1168"/>
      <c r="J2224" s="1168"/>
    </row>
    <row r="2225" spans="5:10" x14ac:dyDescent="0.4">
      <c r="E2225" s="1168"/>
      <c r="F2225" s="1168"/>
      <c r="G2225" s="1168"/>
      <c r="H2225" s="1168"/>
      <c r="I2225" s="1168"/>
      <c r="J2225" s="1168"/>
    </row>
    <row r="2226" spans="5:10" x14ac:dyDescent="0.4">
      <c r="E2226" s="1168"/>
      <c r="F2226" s="1168"/>
      <c r="G2226" s="1168"/>
      <c r="H2226" s="1168"/>
      <c r="I2226" s="1168"/>
      <c r="J2226" s="1168"/>
    </row>
    <row r="2227" spans="5:10" x14ac:dyDescent="0.4">
      <c r="E2227" s="1168"/>
      <c r="F2227" s="1168"/>
      <c r="G2227" s="1168"/>
      <c r="H2227" s="1168"/>
      <c r="I2227" s="1168"/>
      <c r="J2227" s="1168"/>
    </row>
    <row r="2228" spans="5:10" x14ac:dyDescent="0.4">
      <c r="E2228" s="1168"/>
      <c r="F2228" s="1168"/>
      <c r="G2228" s="1168"/>
      <c r="H2228" s="1168"/>
      <c r="I2228" s="1168"/>
      <c r="J2228" s="1168"/>
    </row>
    <row r="2229" spans="5:10" x14ac:dyDescent="0.4">
      <c r="E2229" s="1168"/>
      <c r="F2229" s="1168"/>
      <c r="G2229" s="1168"/>
      <c r="H2229" s="1168"/>
      <c r="I2229" s="1168"/>
      <c r="J2229" s="1168"/>
    </row>
    <row r="2230" spans="5:10" x14ac:dyDescent="0.4">
      <c r="E2230" s="1168"/>
      <c r="F2230" s="1168"/>
      <c r="G2230" s="1168"/>
      <c r="H2230" s="1168"/>
      <c r="I2230" s="1168"/>
      <c r="J2230" s="1168"/>
    </row>
    <row r="2231" spans="5:10" x14ac:dyDescent="0.4">
      <c r="E2231" s="1168"/>
      <c r="F2231" s="1168"/>
      <c r="G2231" s="1168"/>
      <c r="H2231" s="1168"/>
      <c r="I2231" s="1168"/>
      <c r="J2231" s="1168"/>
    </row>
    <row r="2232" spans="5:10" x14ac:dyDescent="0.4">
      <c r="E2232" s="1168"/>
      <c r="F2232" s="1168"/>
      <c r="G2232" s="1168"/>
      <c r="H2232" s="1168"/>
      <c r="I2232" s="1168"/>
      <c r="J2232" s="1168"/>
    </row>
    <row r="2233" spans="5:10" x14ac:dyDescent="0.4">
      <c r="E2233" s="1168"/>
      <c r="F2233" s="1168"/>
      <c r="G2233" s="1168"/>
      <c r="H2233" s="1168"/>
      <c r="I2233" s="1168"/>
      <c r="J2233" s="1168"/>
    </row>
    <row r="2234" spans="5:10" x14ac:dyDescent="0.4">
      <c r="E2234" s="1168"/>
      <c r="F2234" s="1168"/>
      <c r="G2234" s="1168"/>
      <c r="H2234" s="1168"/>
      <c r="I2234" s="1168"/>
      <c r="J2234" s="1168"/>
    </row>
    <row r="2235" spans="5:10" x14ac:dyDescent="0.4">
      <c r="E2235" s="1168"/>
      <c r="F2235" s="1168"/>
      <c r="G2235" s="1168"/>
      <c r="H2235" s="1168"/>
      <c r="I2235" s="1168"/>
      <c r="J2235" s="1168"/>
    </row>
    <row r="2236" spans="5:10" x14ac:dyDescent="0.4">
      <c r="E2236" s="1168"/>
      <c r="F2236" s="1168"/>
      <c r="G2236" s="1168"/>
      <c r="H2236" s="1168"/>
      <c r="I2236" s="1168"/>
      <c r="J2236" s="1168"/>
    </row>
    <row r="2237" spans="5:10" x14ac:dyDescent="0.4">
      <c r="E2237" s="1168"/>
      <c r="F2237" s="1168"/>
      <c r="G2237" s="1168"/>
      <c r="H2237" s="1168"/>
      <c r="I2237" s="1168"/>
      <c r="J2237" s="1168"/>
    </row>
    <row r="2238" spans="5:10" x14ac:dyDescent="0.4">
      <c r="E2238" s="1168"/>
      <c r="F2238" s="1168"/>
      <c r="G2238" s="1168"/>
      <c r="H2238" s="1168"/>
      <c r="I2238" s="1168"/>
      <c r="J2238" s="1168"/>
    </row>
    <row r="2239" spans="5:10" x14ac:dyDescent="0.4">
      <c r="E2239" s="1168"/>
      <c r="F2239" s="1168"/>
      <c r="G2239" s="1168"/>
      <c r="H2239" s="1168"/>
      <c r="I2239" s="1168"/>
      <c r="J2239" s="1168"/>
    </row>
    <row r="2240" spans="5:10" x14ac:dyDescent="0.4">
      <c r="E2240" s="1168"/>
      <c r="F2240" s="1168"/>
      <c r="G2240" s="1168"/>
      <c r="H2240" s="1168"/>
      <c r="I2240" s="1168"/>
      <c r="J2240" s="1168"/>
    </row>
    <row r="2241" spans="5:10" x14ac:dyDescent="0.4">
      <c r="E2241" s="1168"/>
      <c r="F2241" s="1168"/>
      <c r="G2241" s="1168"/>
      <c r="H2241" s="1168"/>
      <c r="I2241" s="1168"/>
      <c r="J2241" s="1168"/>
    </row>
    <row r="2242" spans="5:10" x14ac:dyDescent="0.4">
      <c r="E2242" s="1168"/>
      <c r="F2242" s="1168"/>
      <c r="G2242" s="1168"/>
      <c r="H2242" s="1168"/>
      <c r="I2242" s="1168"/>
      <c r="J2242" s="1168"/>
    </row>
    <row r="2243" spans="5:10" x14ac:dyDescent="0.4">
      <c r="E2243" s="1168"/>
      <c r="F2243" s="1168"/>
      <c r="G2243" s="1168"/>
      <c r="H2243" s="1168"/>
      <c r="I2243" s="1168"/>
      <c r="J2243" s="1168"/>
    </row>
    <row r="2244" spans="5:10" x14ac:dyDescent="0.4">
      <c r="E2244" s="1168"/>
      <c r="F2244" s="1168"/>
      <c r="G2244" s="1168"/>
      <c r="H2244" s="1168"/>
      <c r="I2244" s="1168"/>
      <c r="J2244" s="1168"/>
    </row>
    <row r="2245" spans="5:10" x14ac:dyDescent="0.4">
      <c r="E2245" s="1168"/>
      <c r="F2245" s="1168"/>
      <c r="G2245" s="1168"/>
      <c r="H2245" s="1168"/>
      <c r="I2245" s="1168"/>
      <c r="J2245" s="1168"/>
    </row>
    <row r="2246" spans="5:10" x14ac:dyDescent="0.4">
      <c r="E2246" s="1168"/>
      <c r="F2246" s="1168"/>
      <c r="G2246" s="1168"/>
      <c r="H2246" s="1168"/>
      <c r="I2246" s="1168"/>
      <c r="J2246" s="1168"/>
    </row>
    <row r="2247" spans="5:10" x14ac:dyDescent="0.4">
      <c r="E2247" s="1168"/>
      <c r="F2247" s="1168"/>
      <c r="G2247" s="1168"/>
      <c r="H2247" s="1168"/>
      <c r="I2247" s="1168"/>
      <c r="J2247" s="1168"/>
    </row>
    <row r="2248" spans="5:10" x14ac:dyDescent="0.4">
      <c r="E2248" s="1168"/>
      <c r="F2248" s="1168"/>
      <c r="G2248" s="1168"/>
      <c r="H2248" s="1168"/>
      <c r="I2248" s="1168"/>
      <c r="J2248" s="1168"/>
    </row>
    <row r="2249" spans="5:10" x14ac:dyDescent="0.4">
      <c r="E2249" s="1168"/>
      <c r="F2249" s="1168"/>
      <c r="G2249" s="1168"/>
      <c r="H2249" s="1168"/>
      <c r="I2249" s="1168"/>
      <c r="J2249" s="1168"/>
    </row>
    <row r="2250" spans="5:10" x14ac:dyDescent="0.4">
      <c r="E2250" s="1168"/>
      <c r="F2250" s="1168"/>
      <c r="G2250" s="1168"/>
      <c r="H2250" s="1168"/>
      <c r="I2250" s="1168"/>
      <c r="J2250" s="1168"/>
    </row>
    <row r="2251" spans="5:10" x14ac:dyDescent="0.4">
      <c r="E2251" s="1168"/>
      <c r="F2251" s="1168"/>
      <c r="G2251" s="1168"/>
      <c r="H2251" s="1168"/>
      <c r="I2251" s="1168"/>
      <c r="J2251" s="1168"/>
    </row>
    <row r="2252" spans="5:10" x14ac:dyDescent="0.4">
      <c r="E2252" s="1168"/>
      <c r="F2252" s="1168"/>
      <c r="G2252" s="1168"/>
      <c r="H2252" s="1168"/>
      <c r="I2252" s="1168"/>
      <c r="J2252" s="1168"/>
    </row>
    <row r="2253" spans="5:10" x14ac:dyDescent="0.4">
      <c r="E2253" s="1168"/>
      <c r="F2253" s="1168"/>
      <c r="G2253" s="1168"/>
      <c r="H2253" s="1168"/>
      <c r="I2253" s="1168"/>
      <c r="J2253" s="1168"/>
    </row>
    <row r="2254" spans="5:10" x14ac:dyDescent="0.4">
      <c r="E2254" s="1168"/>
      <c r="F2254" s="1168"/>
      <c r="G2254" s="1168"/>
      <c r="H2254" s="1168"/>
      <c r="I2254" s="1168"/>
      <c r="J2254" s="1168"/>
    </row>
    <row r="2255" spans="5:10" x14ac:dyDescent="0.4">
      <c r="E2255" s="1168"/>
      <c r="F2255" s="1168"/>
      <c r="G2255" s="1168"/>
      <c r="H2255" s="1168"/>
      <c r="I2255" s="1168"/>
      <c r="J2255" s="1168"/>
    </row>
    <row r="2256" spans="5:10" x14ac:dyDescent="0.4">
      <c r="E2256" s="1168"/>
      <c r="F2256" s="1168"/>
      <c r="G2256" s="1168"/>
      <c r="H2256" s="1168"/>
      <c r="I2256" s="1168"/>
      <c r="J2256" s="1168"/>
    </row>
    <row r="2257" spans="5:10" x14ac:dyDescent="0.4">
      <c r="E2257" s="1168"/>
      <c r="F2257" s="1168"/>
      <c r="G2257" s="1168"/>
      <c r="H2257" s="1168"/>
      <c r="I2257" s="1168"/>
      <c r="J2257" s="1168"/>
    </row>
    <row r="2258" spans="5:10" x14ac:dyDescent="0.4">
      <c r="E2258" s="1168"/>
      <c r="F2258" s="1168"/>
      <c r="G2258" s="1168"/>
      <c r="H2258" s="1168"/>
      <c r="I2258" s="1168"/>
      <c r="J2258" s="1168"/>
    </row>
    <row r="2259" spans="5:10" x14ac:dyDescent="0.4">
      <c r="E2259" s="1168"/>
      <c r="F2259" s="1168"/>
      <c r="G2259" s="1168"/>
      <c r="H2259" s="1168"/>
      <c r="I2259" s="1168"/>
      <c r="J2259" s="1168"/>
    </row>
    <row r="2260" spans="5:10" x14ac:dyDescent="0.4">
      <c r="E2260" s="1168"/>
      <c r="F2260" s="1168"/>
      <c r="G2260" s="1168"/>
      <c r="H2260" s="1168"/>
      <c r="I2260" s="1168"/>
      <c r="J2260" s="1168"/>
    </row>
    <row r="2261" spans="5:10" x14ac:dyDescent="0.4">
      <c r="E2261" s="1168"/>
      <c r="F2261" s="1168"/>
      <c r="G2261" s="1168"/>
      <c r="H2261" s="1168"/>
      <c r="I2261" s="1168"/>
      <c r="J2261" s="1168"/>
    </row>
    <row r="2262" spans="5:10" x14ac:dyDescent="0.4">
      <c r="E2262" s="1168"/>
      <c r="F2262" s="1168"/>
      <c r="G2262" s="1168"/>
      <c r="H2262" s="1168"/>
      <c r="I2262" s="1168"/>
      <c r="J2262" s="1168"/>
    </row>
    <row r="2263" spans="5:10" x14ac:dyDescent="0.4">
      <c r="E2263" s="1168"/>
      <c r="F2263" s="1168"/>
      <c r="G2263" s="1168"/>
      <c r="H2263" s="1168"/>
      <c r="I2263" s="1168"/>
      <c r="J2263" s="1168"/>
    </row>
    <row r="2264" spans="5:10" x14ac:dyDescent="0.4">
      <c r="E2264" s="1168"/>
      <c r="F2264" s="1168"/>
      <c r="G2264" s="1168"/>
      <c r="H2264" s="1168"/>
      <c r="I2264" s="1168"/>
      <c r="J2264" s="1168"/>
    </row>
    <row r="2265" spans="5:10" x14ac:dyDescent="0.4">
      <c r="E2265" s="1168"/>
      <c r="F2265" s="1168"/>
      <c r="G2265" s="1168"/>
      <c r="H2265" s="1168"/>
      <c r="I2265" s="1168"/>
      <c r="J2265" s="1168"/>
    </row>
    <row r="2266" spans="5:10" x14ac:dyDescent="0.4">
      <c r="E2266" s="1168"/>
      <c r="F2266" s="1168"/>
      <c r="G2266" s="1168"/>
      <c r="H2266" s="1168"/>
      <c r="I2266" s="1168"/>
      <c r="J2266" s="1168"/>
    </row>
    <row r="2267" spans="5:10" x14ac:dyDescent="0.4">
      <c r="E2267" s="1168"/>
      <c r="F2267" s="1168"/>
      <c r="G2267" s="1168"/>
      <c r="H2267" s="1168"/>
      <c r="I2267" s="1168"/>
      <c r="J2267" s="1168"/>
    </row>
    <row r="2268" spans="5:10" x14ac:dyDescent="0.4">
      <c r="E2268" s="1168"/>
      <c r="F2268" s="1168"/>
      <c r="G2268" s="1168"/>
      <c r="H2268" s="1168"/>
      <c r="I2268" s="1168"/>
      <c r="J2268" s="1168"/>
    </row>
    <row r="2269" spans="5:10" x14ac:dyDescent="0.4">
      <c r="E2269" s="1168"/>
      <c r="F2269" s="1168"/>
      <c r="G2269" s="1168"/>
      <c r="H2269" s="1168"/>
      <c r="I2269" s="1168"/>
      <c r="J2269" s="1168"/>
    </row>
    <row r="2270" spans="5:10" x14ac:dyDescent="0.4">
      <c r="E2270" s="1168"/>
      <c r="F2270" s="1168"/>
      <c r="G2270" s="1168"/>
      <c r="H2270" s="1168"/>
      <c r="I2270" s="1168"/>
      <c r="J2270" s="1168"/>
    </row>
    <row r="2271" spans="5:10" x14ac:dyDescent="0.4">
      <c r="E2271" s="1168"/>
      <c r="F2271" s="1168"/>
      <c r="G2271" s="1168"/>
      <c r="H2271" s="1168"/>
      <c r="I2271" s="1168"/>
      <c r="J2271" s="1168"/>
    </row>
    <row r="2272" spans="5:10" x14ac:dyDescent="0.4">
      <c r="E2272" s="1168"/>
      <c r="F2272" s="1168"/>
      <c r="G2272" s="1168"/>
      <c r="H2272" s="1168"/>
      <c r="I2272" s="1168"/>
      <c r="J2272" s="1168"/>
    </row>
    <row r="2273" spans="5:10" x14ac:dyDescent="0.4">
      <c r="E2273" s="1168"/>
      <c r="F2273" s="1168"/>
      <c r="G2273" s="1168"/>
      <c r="H2273" s="1168"/>
      <c r="I2273" s="1168"/>
      <c r="J2273" s="1168"/>
    </row>
    <row r="2274" spans="5:10" x14ac:dyDescent="0.4">
      <c r="E2274" s="1168"/>
      <c r="F2274" s="1168"/>
      <c r="G2274" s="1168"/>
      <c r="H2274" s="1168"/>
      <c r="I2274" s="1168"/>
      <c r="J2274" s="1168"/>
    </row>
    <row r="2275" spans="5:10" x14ac:dyDescent="0.4">
      <c r="E2275" s="1168"/>
      <c r="F2275" s="1168"/>
      <c r="G2275" s="1168"/>
      <c r="H2275" s="1168"/>
      <c r="I2275" s="1168"/>
      <c r="J2275" s="1168"/>
    </row>
    <row r="2276" spans="5:10" x14ac:dyDescent="0.4">
      <c r="E2276" s="1168"/>
      <c r="F2276" s="1168"/>
      <c r="G2276" s="1168"/>
      <c r="H2276" s="1168"/>
      <c r="I2276" s="1168"/>
      <c r="J2276" s="1168"/>
    </row>
    <row r="2277" spans="5:10" x14ac:dyDescent="0.4">
      <c r="E2277" s="1168"/>
      <c r="F2277" s="1168"/>
      <c r="G2277" s="1168"/>
      <c r="H2277" s="1168"/>
      <c r="I2277" s="1168"/>
      <c r="J2277" s="1168"/>
    </row>
    <row r="2278" spans="5:10" x14ac:dyDescent="0.4">
      <c r="E2278" s="1168"/>
      <c r="F2278" s="1168"/>
      <c r="G2278" s="1168"/>
      <c r="H2278" s="1168"/>
      <c r="I2278" s="1168"/>
      <c r="J2278" s="1168"/>
    </row>
    <row r="2279" spans="5:10" x14ac:dyDescent="0.4">
      <c r="E2279" s="1168"/>
      <c r="F2279" s="1168"/>
      <c r="G2279" s="1168"/>
      <c r="H2279" s="1168"/>
      <c r="I2279" s="1168"/>
      <c r="J2279" s="1168"/>
    </row>
    <row r="2280" spans="5:10" x14ac:dyDescent="0.4">
      <c r="E2280" s="1168"/>
      <c r="F2280" s="1168"/>
      <c r="G2280" s="1168"/>
      <c r="H2280" s="1168"/>
      <c r="I2280" s="1168"/>
      <c r="J2280" s="1168"/>
    </row>
    <row r="2281" spans="5:10" x14ac:dyDescent="0.4">
      <c r="E2281" s="1168"/>
      <c r="F2281" s="1168"/>
      <c r="G2281" s="1168"/>
      <c r="H2281" s="1168"/>
      <c r="I2281" s="1168"/>
      <c r="J2281" s="1168"/>
    </row>
    <row r="2282" spans="5:10" x14ac:dyDescent="0.4">
      <c r="E2282" s="1168"/>
      <c r="F2282" s="1168"/>
      <c r="G2282" s="1168"/>
      <c r="H2282" s="1168"/>
      <c r="I2282" s="1168"/>
      <c r="J2282" s="1168"/>
    </row>
    <row r="2283" spans="5:10" x14ac:dyDescent="0.4">
      <c r="E2283" s="1168"/>
      <c r="F2283" s="1168"/>
      <c r="G2283" s="1168"/>
      <c r="H2283" s="1168"/>
      <c r="I2283" s="1168"/>
      <c r="J2283" s="1168"/>
    </row>
    <row r="2284" spans="5:10" x14ac:dyDescent="0.4">
      <c r="E2284" s="1168"/>
      <c r="F2284" s="1168"/>
      <c r="G2284" s="1168"/>
      <c r="H2284" s="1168"/>
      <c r="I2284" s="1168"/>
      <c r="J2284" s="1168"/>
    </row>
    <row r="2285" spans="5:10" x14ac:dyDescent="0.4">
      <c r="E2285" s="1168"/>
      <c r="F2285" s="1168"/>
      <c r="G2285" s="1168"/>
      <c r="H2285" s="1168"/>
      <c r="I2285" s="1168"/>
      <c r="J2285" s="1168"/>
    </row>
    <row r="2286" spans="5:10" x14ac:dyDescent="0.4">
      <c r="E2286" s="1168"/>
      <c r="F2286" s="1168"/>
      <c r="G2286" s="1168"/>
      <c r="H2286" s="1168"/>
      <c r="I2286" s="1168"/>
      <c r="J2286" s="1168"/>
    </row>
    <row r="2287" spans="5:10" x14ac:dyDescent="0.4">
      <c r="E2287" s="1168"/>
      <c r="F2287" s="1168"/>
      <c r="G2287" s="1168"/>
      <c r="H2287" s="1168"/>
      <c r="I2287" s="1168"/>
      <c r="J2287" s="1168"/>
    </row>
    <row r="2288" spans="5:10" x14ac:dyDescent="0.4">
      <c r="E2288" s="1168"/>
      <c r="F2288" s="1168"/>
      <c r="G2288" s="1168"/>
      <c r="H2288" s="1168"/>
      <c r="I2288" s="1168"/>
      <c r="J2288" s="1168"/>
    </row>
    <row r="2289" spans="5:10" x14ac:dyDescent="0.4">
      <c r="E2289" s="1168"/>
      <c r="F2289" s="1168"/>
      <c r="G2289" s="1168"/>
      <c r="H2289" s="1168"/>
      <c r="I2289" s="1168"/>
      <c r="J2289" s="1168"/>
    </row>
    <row r="2290" spans="5:10" x14ac:dyDescent="0.4">
      <c r="E2290" s="1168"/>
      <c r="F2290" s="1168"/>
      <c r="G2290" s="1168"/>
      <c r="H2290" s="1168"/>
      <c r="I2290" s="1168"/>
      <c r="J2290" s="1168"/>
    </row>
    <row r="2291" spans="5:10" x14ac:dyDescent="0.4">
      <c r="E2291" s="1168"/>
      <c r="F2291" s="1168"/>
      <c r="G2291" s="1168"/>
      <c r="H2291" s="1168"/>
      <c r="I2291" s="1168"/>
      <c r="J2291" s="1168"/>
    </row>
    <row r="2292" spans="5:10" x14ac:dyDescent="0.4">
      <c r="E2292" s="1168"/>
      <c r="F2292" s="1168"/>
      <c r="G2292" s="1168"/>
      <c r="H2292" s="1168"/>
      <c r="I2292" s="1168"/>
      <c r="J2292" s="1168"/>
    </row>
    <row r="2293" spans="5:10" x14ac:dyDescent="0.4">
      <c r="E2293" s="1168"/>
      <c r="F2293" s="1168"/>
      <c r="G2293" s="1168"/>
      <c r="H2293" s="1168"/>
      <c r="I2293" s="1168"/>
      <c r="J2293" s="1168"/>
    </row>
    <row r="2294" spans="5:10" x14ac:dyDescent="0.4">
      <c r="E2294" s="1168"/>
      <c r="F2294" s="1168"/>
      <c r="G2294" s="1168"/>
      <c r="H2294" s="1168"/>
      <c r="I2294" s="1168"/>
      <c r="J2294" s="1168"/>
    </row>
    <row r="2295" spans="5:10" x14ac:dyDescent="0.4">
      <c r="E2295" s="1168"/>
      <c r="F2295" s="1168"/>
      <c r="G2295" s="1168"/>
      <c r="H2295" s="1168"/>
      <c r="I2295" s="1168"/>
      <c r="J2295" s="1168"/>
    </row>
    <row r="2296" spans="5:10" x14ac:dyDescent="0.4">
      <c r="E2296" s="1168"/>
      <c r="F2296" s="1168"/>
      <c r="G2296" s="1168"/>
      <c r="H2296" s="1168"/>
      <c r="I2296" s="1168"/>
      <c r="J2296" s="1168"/>
    </row>
    <row r="2297" spans="5:10" x14ac:dyDescent="0.4">
      <c r="E2297" s="1168"/>
      <c r="F2297" s="1168"/>
      <c r="G2297" s="1168"/>
      <c r="H2297" s="1168"/>
      <c r="I2297" s="1168"/>
      <c r="J2297" s="1168"/>
    </row>
    <row r="2298" spans="5:10" x14ac:dyDescent="0.4">
      <c r="E2298" s="1168"/>
      <c r="F2298" s="1168"/>
      <c r="G2298" s="1168"/>
      <c r="H2298" s="1168"/>
      <c r="I2298" s="1168"/>
      <c r="J2298" s="1168"/>
    </row>
    <row r="2299" spans="5:10" x14ac:dyDescent="0.4">
      <c r="E2299" s="1168"/>
      <c r="F2299" s="1168"/>
      <c r="G2299" s="1168"/>
      <c r="H2299" s="1168"/>
      <c r="I2299" s="1168"/>
      <c r="J2299" s="1168"/>
    </row>
    <row r="2300" spans="5:10" x14ac:dyDescent="0.4">
      <c r="E2300" s="1168"/>
      <c r="F2300" s="1168"/>
      <c r="G2300" s="1168"/>
      <c r="H2300" s="1168"/>
      <c r="I2300" s="1168"/>
      <c r="J2300" s="1168"/>
    </row>
    <row r="2301" spans="5:10" x14ac:dyDescent="0.4">
      <c r="E2301" s="1168"/>
      <c r="F2301" s="1168"/>
      <c r="G2301" s="1168"/>
      <c r="H2301" s="1168"/>
      <c r="I2301" s="1168"/>
      <c r="J2301" s="1168"/>
    </row>
    <row r="2302" spans="5:10" x14ac:dyDescent="0.4">
      <c r="E2302" s="1168"/>
      <c r="F2302" s="1168"/>
      <c r="G2302" s="1168"/>
      <c r="H2302" s="1168"/>
      <c r="I2302" s="1168"/>
      <c r="J2302" s="1168"/>
    </row>
    <row r="2303" spans="5:10" x14ac:dyDescent="0.4">
      <c r="E2303" s="1168"/>
      <c r="F2303" s="1168"/>
      <c r="G2303" s="1168"/>
      <c r="H2303" s="1168"/>
      <c r="I2303" s="1168"/>
      <c r="J2303" s="1168"/>
    </row>
    <row r="2304" spans="5:10" x14ac:dyDescent="0.4">
      <c r="E2304" s="1168"/>
      <c r="F2304" s="1168"/>
      <c r="G2304" s="1168"/>
      <c r="H2304" s="1168"/>
      <c r="I2304" s="1168"/>
      <c r="J2304" s="1168"/>
    </row>
    <row r="2305" spans="5:10" x14ac:dyDescent="0.4">
      <c r="E2305" s="1168"/>
      <c r="F2305" s="1168"/>
      <c r="G2305" s="1168"/>
      <c r="H2305" s="1168"/>
      <c r="I2305" s="1168"/>
      <c r="J2305" s="1168"/>
    </row>
    <row r="2306" spans="5:10" x14ac:dyDescent="0.4">
      <c r="E2306" s="1168"/>
      <c r="F2306" s="1168"/>
      <c r="G2306" s="1168"/>
      <c r="H2306" s="1168"/>
      <c r="I2306" s="1168"/>
      <c r="J2306" s="1168"/>
    </row>
    <row r="2307" spans="5:10" x14ac:dyDescent="0.4">
      <c r="E2307" s="1168"/>
      <c r="F2307" s="1168"/>
      <c r="G2307" s="1168"/>
      <c r="H2307" s="1168"/>
      <c r="I2307" s="1168"/>
      <c r="J2307" s="1168"/>
    </row>
    <row r="2308" spans="5:10" x14ac:dyDescent="0.4">
      <c r="E2308" s="1168"/>
      <c r="F2308" s="1168"/>
      <c r="G2308" s="1168"/>
      <c r="H2308" s="1168"/>
      <c r="I2308" s="1168"/>
      <c r="J2308" s="1168"/>
    </row>
    <row r="2309" spans="5:10" x14ac:dyDescent="0.4">
      <c r="E2309" s="1168"/>
      <c r="F2309" s="1168"/>
      <c r="G2309" s="1168"/>
      <c r="H2309" s="1168"/>
      <c r="I2309" s="1168"/>
      <c r="J2309" s="1168"/>
    </row>
    <row r="2310" spans="5:10" x14ac:dyDescent="0.4">
      <c r="E2310" s="1168"/>
      <c r="F2310" s="1168"/>
      <c r="G2310" s="1168"/>
      <c r="H2310" s="1168"/>
      <c r="I2310" s="1168"/>
      <c r="J2310" s="1168"/>
    </row>
    <row r="2311" spans="5:10" x14ac:dyDescent="0.4">
      <c r="E2311" s="1168"/>
      <c r="F2311" s="1168"/>
      <c r="G2311" s="1168"/>
      <c r="H2311" s="1168"/>
      <c r="I2311" s="1168"/>
      <c r="J2311" s="1168"/>
    </row>
    <row r="2312" spans="5:10" x14ac:dyDescent="0.4">
      <c r="E2312" s="1168"/>
      <c r="F2312" s="1168"/>
      <c r="G2312" s="1168"/>
      <c r="H2312" s="1168"/>
      <c r="I2312" s="1168"/>
      <c r="J2312" s="1168"/>
    </row>
    <row r="2313" spans="5:10" x14ac:dyDescent="0.4">
      <c r="E2313" s="1168"/>
      <c r="F2313" s="1168"/>
      <c r="G2313" s="1168"/>
      <c r="H2313" s="1168"/>
      <c r="I2313" s="1168"/>
      <c r="J2313" s="1168"/>
    </row>
    <row r="2314" spans="5:10" x14ac:dyDescent="0.4">
      <c r="E2314" s="1168"/>
      <c r="F2314" s="1168"/>
      <c r="G2314" s="1168"/>
      <c r="H2314" s="1168"/>
      <c r="I2314" s="1168"/>
      <c r="J2314" s="1168"/>
    </row>
    <row r="2315" spans="5:10" x14ac:dyDescent="0.4">
      <c r="E2315" s="1168"/>
      <c r="F2315" s="1168"/>
      <c r="G2315" s="1168"/>
      <c r="H2315" s="1168"/>
      <c r="I2315" s="1168"/>
      <c r="J2315" s="1168"/>
    </row>
    <row r="2316" spans="5:10" x14ac:dyDescent="0.4">
      <c r="E2316" s="1168"/>
      <c r="F2316" s="1168"/>
      <c r="G2316" s="1168"/>
      <c r="H2316" s="1168"/>
      <c r="I2316" s="1168"/>
      <c r="J2316" s="1168"/>
    </row>
    <row r="2317" spans="5:10" x14ac:dyDescent="0.4">
      <c r="E2317" s="1168"/>
      <c r="F2317" s="1168"/>
      <c r="G2317" s="1168"/>
      <c r="H2317" s="1168"/>
      <c r="I2317" s="1168"/>
      <c r="J2317" s="1168"/>
    </row>
    <row r="2318" spans="5:10" x14ac:dyDescent="0.4">
      <c r="E2318" s="1168"/>
      <c r="F2318" s="1168"/>
      <c r="G2318" s="1168"/>
      <c r="H2318" s="1168"/>
      <c r="I2318" s="1168"/>
      <c r="J2318" s="1168"/>
    </row>
    <row r="2319" spans="5:10" x14ac:dyDescent="0.4">
      <c r="E2319" s="1168"/>
      <c r="F2319" s="1168"/>
      <c r="G2319" s="1168"/>
      <c r="H2319" s="1168"/>
      <c r="I2319" s="1168"/>
      <c r="J2319" s="1168"/>
    </row>
    <row r="2320" spans="5:10" x14ac:dyDescent="0.4">
      <c r="E2320" s="1168"/>
      <c r="F2320" s="1168"/>
      <c r="G2320" s="1168"/>
      <c r="H2320" s="1168"/>
      <c r="I2320" s="1168"/>
      <c r="J2320" s="1168"/>
    </row>
    <row r="2321" spans="5:10" x14ac:dyDescent="0.4">
      <c r="E2321" s="1168"/>
      <c r="F2321" s="1168"/>
      <c r="G2321" s="1168"/>
      <c r="H2321" s="1168"/>
      <c r="I2321" s="1168"/>
      <c r="J2321" s="1168"/>
    </row>
    <row r="2322" spans="5:10" x14ac:dyDescent="0.4">
      <c r="E2322" s="1168"/>
      <c r="F2322" s="1168"/>
      <c r="G2322" s="1168"/>
      <c r="H2322" s="1168"/>
      <c r="I2322" s="1168"/>
      <c r="J2322" s="1168"/>
    </row>
    <row r="2323" spans="5:10" x14ac:dyDescent="0.4">
      <c r="E2323" s="1168"/>
      <c r="F2323" s="1168"/>
      <c r="G2323" s="1168"/>
      <c r="H2323" s="1168"/>
      <c r="I2323" s="1168"/>
      <c r="J2323" s="1168"/>
    </row>
    <row r="2324" spans="5:10" x14ac:dyDescent="0.4">
      <c r="E2324" s="1168"/>
      <c r="F2324" s="1168"/>
      <c r="G2324" s="1168"/>
      <c r="H2324" s="1168"/>
      <c r="I2324" s="1168"/>
      <c r="J2324" s="1168"/>
    </row>
    <row r="2325" spans="5:10" x14ac:dyDescent="0.4">
      <c r="E2325" s="1168"/>
      <c r="F2325" s="1168"/>
      <c r="G2325" s="1168"/>
      <c r="H2325" s="1168"/>
      <c r="I2325" s="1168"/>
      <c r="J2325" s="1168"/>
    </row>
    <row r="2326" spans="5:10" x14ac:dyDescent="0.4">
      <c r="E2326" s="1168"/>
      <c r="F2326" s="1168"/>
      <c r="G2326" s="1168"/>
      <c r="H2326" s="1168"/>
      <c r="I2326" s="1168"/>
      <c r="J2326" s="1168"/>
    </row>
    <row r="2327" spans="5:10" x14ac:dyDescent="0.4">
      <c r="E2327" s="1168"/>
      <c r="F2327" s="1168"/>
      <c r="G2327" s="1168"/>
      <c r="H2327" s="1168"/>
      <c r="I2327" s="1168"/>
      <c r="J2327" s="1168"/>
    </row>
    <row r="2328" spans="5:10" x14ac:dyDescent="0.4">
      <c r="E2328" s="1168"/>
      <c r="F2328" s="1168"/>
      <c r="G2328" s="1168"/>
      <c r="H2328" s="1168"/>
      <c r="I2328" s="1168"/>
      <c r="J2328" s="1168"/>
    </row>
    <row r="2329" spans="5:10" x14ac:dyDescent="0.4">
      <c r="E2329" s="1168"/>
      <c r="F2329" s="1168"/>
      <c r="G2329" s="1168"/>
      <c r="H2329" s="1168"/>
      <c r="I2329" s="1168"/>
      <c r="J2329" s="1168"/>
    </row>
    <row r="2330" spans="5:10" x14ac:dyDescent="0.4">
      <c r="E2330" s="1168"/>
      <c r="F2330" s="1168"/>
      <c r="G2330" s="1168"/>
      <c r="H2330" s="1168"/>
      <c r="I2330" s="1168"/>
      <c r="J2330" s="1168"/>
    </row>
    <row r="2331" spans="5:10" x14ac:dyDescent="0.4">
      <c r="E2331" s="1168"/>
      <c r="F2331" s="1168"/>
      <c r="G2331" s="1168"/>
      <c r="H2331" s="1168"/>
      <c r="I2331" s="1168"/>
      <c r="J2331" s="1168"/>
    </row>
    <row r="2332" spans="5:10" x14ac:dyDescent="0.4">
      <c r="E2332" s="1168"/>
      <c r="F2332" s="1168"/>
      <c r="G2332" s="1168"/>
      <c r="H2332" s="1168"/>
      <c r="I2332" s="1168"/>
      <c r="J2332" s="1168"/>
    </row>
    <row r="2333" spans="5:10" x14ac:dyDescent="0.4">
      <c r="E2333" s="1168"/>
      <c r="F2333" s="1168"/>
      <c r="G2333" s="1168"/>
      <c r="H2333" s="1168"/>
      <c r="I2333" s="1168"/>
      <c r="J2333" s="1168"/>
    </row>
    <row r="2334" spans="5:10" x14ac:dyDescent="0.4">
      <c r="E2334" s="1168"/>
      <c r="F2334" s="1168"/>
      <c r="G2334" s="1168"/>
      <c r="H2334" s="1168"/>
      <c r="I2334" s="1168"/>
      <c r="J2334" s="1168"/>
    </row>
    <row r="2335" spans="5:10" x14ac:dyDescent="0.4">
      <c r="E2335" s="1168"/>
      <c r="F2335" s="1168"/>
      <c r="G2335" s="1168"/>
      <c r="H2335" s="1168"/>
      <c r="I2335" s="1168"/>
      <c r="J2335" s="1168"/>
    </row>
    <row r="2336" spans="5:10" x14ac:dyDescent="0.4">
      <c r="E2336" s="1168"/>
      <c r="F2336" s="1168"/>
      <c r="G2336" s="1168"/>
      <c r="H2336" s="1168"/>
      <c r="I2336" s="1168"/>
      <c r="J2336" s="1168"/>
    </row>
    <row r="2337" spans="5:10" x14ac:dyDescent="0.4">
      <c r="E2337" s="1168"/>
      <c r="F2337" s="1168"/>
      <c r="G2337" s="1168"/>
      <c r="H2337" s="1168"/>
      <c r="I2337" s="1168"/>
      <c r="J2337" s="1168"/>
    </row>
    <row r="2338" spans="5:10" x14ac:dyDescent="0.4">
      <c r="E2338" s="1168"/>
      <c r="F2338" s="1168"/>
      <c r="G2338" s="1168"/>
      <c r="H2338" s="1168"/>
      <c r="I2338" s="1168"/>
      <c r="J2338" s="1168"/>
    </row>
    <row r="2339" spans="5:10" x14ac:dyDescent="0.4">
      <c r="E2339" s="1168"/>
      <c r="F2339" s="1168"/>
      <c r="G2339" s="1168"/>
      <c r="H2339" s="1168"/>
      <c r="I2339" s="1168"/>
      <c r="J2339" s="1168"/>
    </row>
    <row r="2340" spans="5:10" x14ac:dyDescent="0.4">
      <c r="E2340" s="1168"/>
      <c r="F2340" s="1168"/>
      <c r="G2340" s="1168"/>
      <c r="H2340" s="1168"/>
      <c r="I2340" s="1168"/>
      <c r="J2340" s="1168"/>
    </row>
    <row r="2341" spans="5:10" x14ac:dyDescent="0.4">
      <c r="E2341" s="1168"/>
      <c r="F2341" s="1168"/>
      <c r="G2341" s="1168"/>
      <c r="H2341" s="1168"/>
      <c r="I2341" s="1168"/>
      <c r="J2341" s="1168"/>
    </row>
    <row r="2342" spans="5:10" x14ac:dyDescent="0.4">
      <c r="E2342" s="1168"/>
      <c r="F2342" s="1168"/>
      <c r="G2342" s="1168"/>
      <c r="H2342" s="1168"/>
      <c r="I2342" s="1168"/>
      <c r="J2342" s="1168"/>
    </row>
    <row r="2343" spans="5:10" x14ac:dyDescent="0.4">
      <c r="E2343" s="1168"/>
      <c r="F2343" s="1168"/>
      <c r="G2343" s="1168"/>
      <c r="H2343" s="1168"/>
      <c r="I2343" s="1168"/>
      <c r="J2343" s="1168"/>
    </row>
    <row r="2344" spans="5:10" x14ac:dyDescent="0.4">
      <c r="E2344" s="1168"/>
      <c r="F2344" s="1168"/>
      <c r="G2344" s="1168"/>
      <c r="H2344" s="1168"/>
      <c r="I2344" s="1168"/>
      <c r="J2344" s="1168"/>
    </row>
    <row r="2345" spans="5:10" x14ac:dyDescent="0.4">
      <c r="E2345" s="1168"/>
      <c r="F2345" s="1168"/>
      <c r="G2345" s="1168"/>
      <c r="H2345" s="1168"/>
      <c r="I2345" s="1168"/>
      <c r="J2345" s="1168"/>
    </row>
    <row r="2346" spans="5:10" x14ac:dyDescent="0.4">
      <c r="E2346" s="1168"/>
      <c r="F2346" s="1168"/>
      <c r="G2346" s="1168"/>
      <c r="H2346" s="1168"/>
      <c r="I2346" s="1168"/>
      <c r="J2346" s="1168"/>
    </row>
    <row r="2347" spans="5:10" x14ac:dyDescent="0.4">
      <c r="E2347" s="1168"/>
      <c r="F2347" s="1168"/>
      <c r="G2347" s="1168"/>
      <c r="H2347" s="1168"/>
      <c r="I2347" s="1168"/>
      <c r="J2347" s="1168"/>
    </row>
    <row r="2348" spans="5:10" x14ac:dyDescent="0.4">
      <c r="E2348" s="1168"/>
      <c r="F2348" s="1168"/>
      <c r="G2348" s="1168"/>
      <c r="H2348" s="1168"/>
      <c r="I2348" s="1168"/>
      <c r="J2348" s="1168"/>
    </row>
    <row r="2349" spans="5:10" x14ac:dyDescent="0.4">
      <c r="E2349" s="1168"/>
      <c r="F2349" s="1168"/>
      <c r="G2349" s="1168"/>
      <c r="H2349" s="1168"/>
      <c r="I2349" s="1168"/>
      <c r="J2349" s="1168"/>
    </row>
    <row r="2350" spans="5:10" x14ac:dyDescent="0.4">
      <c r="E2350" s="1168"/>
      <c r="F2350" s="1168"/>
      <c r="G2350" s="1168"/>
      <c r="H2350" s="1168"/>
      <c r="I2350" s="1168"/>
      <c r="J2350" s="1168"/>
    </row>
    <row r="2351" spans="5:10" x14ac:dyDescent="0.4">
      <c r="E2351" s="1168"/>
      <c r="F2351" s="1168"/>
      <c r="G2351" s="1168"/>
      <c r="H2351" s="1168"/>
      <c r="I2351" s="1168"/>
      <c r="J2351" s="1168"/>
    </row>
    <row r="2352" spans="5:10" x14ac:dyDescent="0.4">
      <c r="E2352" s="1168"/>
      <c r="F2352" s="1168"/>
      <c r="G2352" s="1168"/>
      <c r="H2352" s="1168"/>
      <c r="I2352" s="1168"/>
      <c r="J2352" s="1168"/>
    </row>
    <row r="2353" spans="5:10" x14ac:dyDescent="0.4">
      <c r="E2353" s="1168"/>
      <c r="F2353" s="1168"/>
      <c r="G2353" s="1168"/>
      <c r="H2353" s="1168"/>
      <c r="I2353" s="1168"/>
      <c r="J2353" s="1168"/>
    </row>
    <row r="2354" spans="5:10" x14ac:dyDescent="0.4">
      <c r="E2354" s="1168"/>
      <c r="F2354" s="1168"/>
      <c r="G2354" s="1168"/>
      <c r="H2354" s="1168"/>
      <c r="I2354" s="1168"/>
      <c r="J2354" s="1168"/>
    </row>
    <row r="2355" spans="5:10" x14ac:dyDescent="0.4">
      <c r="E2355" s="1168"/>
      <c r="F2355" s="1168"/>
      <c r="G2355" s="1168"/>
      <c r="H2355" s="1168"/>
      <c r="I2355" s="1168"/>
      <c r="J2355" s="1168"/>
    </row>
    <row r="2356" spans="5:10" x14ac:dyDescent="0.4">
      <c r="E2356" s="1168"/>
      <c r="F2356" s="1168"/>
      <c r="G2356" s="1168"/>
      <c r="H2356" s="1168"/>
      <c r="I2356" s="1168"/>
      <c r="J2356" s="1168"/>
    </row>
    <row r="2357" spans="5:10" x14ac:dyDescent="0.4">
      <c r="E2357" s="1168"/>
      <c r="F2357" s="1168"/>
      <c r="G2357" s="1168"/>
      <c r="H2357" s="1168"/>
      <c r="I2357" s="1168"/>
      <c r="J2357" s="1168"/>
    </row>
    <row r="2358" spans="5:10" x14ac:dyDescent="0.4">
      <c r="E2358" s="1168"/>
      <c r="F2358" s="1168"/>
      <c r="G2358" s="1168"/>
      <c r="H2358" s="1168"/>
      <c r="I2358" s="1168"/>
      <c r="J2358" s="1168"/>
    </row>
    <row r="2359" spans="5:10" x14ac:dyDescent="0.4">
      <c r="E2359" s="1168"/>
      <c r="F2359" s="1168"/>
      <c r="G2359" s="1168"/>
      <c r="H2359" s="1168"/>
      <c r="I2359" s="1168"/>
      <c r="J2359" s="1168"/>
    </row>
    <row r="2360" spans="5:10" x14ac:dyDescent="0.4">
      <c r="E2360" s="1168"/>
      <c r="F2360" s="1168"/>
      <c r="G2360" s="1168"/>
      <c r="H2360" s="1168"/>
      <c r="I2360" s="1168"/>
      <c r="J2360" s="1168"/>
    </row>
    <row r="2361" spans="5:10" x14ac:dyDescent="0.4">
      <c r="E2361" s="1168"/>
      <c r="F2361" s="1168"/>
      <c r="G2361" s="1168"/>
      <c r="H2361" s="1168"/>
      <c r="I2361" s="1168"/>
      <c r="J2361" s="1168"/>
    </row>
    <row r="2362" spans="5:10" x14ac:dyDescent="0.4">
      <c r="E2362" s="1168"/>
      <c r="F2362" s="1168"/>
      <c r="G2362" s="1168"/>
      <c r="H2362" s="1168"/>
      <c r="I2362" s="1168"/>
      <c r="J2362" s="1168"/>
    </row>
    <row r="2363" spans="5:10" x14ac:dyDescent="0.4">
      <c r="E2363" s="1168"/>
      <c r="F2363" s="1168"/>
      <c r="G2363" s="1168"/>
      <c r="H2363" s="1168"/>
      <c r="I2363" s="1168"/>
      <c r="J2363" s="1168"/>
    </row>
    <row r="2364" spans="5:10" x14ac:dyDescent="0.4">
      <c r="E2364" s="1168"/>
      <c r="F2364" s="1168"/>
      <c r="G2364" s="1168"/>
      <c r="H2364" s="1168"/>
      <c r="I2364" s="1168"/>
      <c r="J2364" s="1168"/>
    </row>
    <row r="2365" spans="5:10" x14ac:dyDescent="0.4">
      <c r="E2365" s="1168"/>
      <c r="F2365" s="1168"/>
      <c r="G2365" s="1168"/>
      <c r="H2365" s="1168"/>
      <c r="I2365" s="1168"/>
      <c r="J2365" s="1168"/>
    </row>
    <row r="2366" spans="5:10" x14ac:dyDescent="0.4">
      <c r="E2366" s="1168"/>
      <c r="F2366" s="1168"/>
      <c r="G2366" s="1168"/>
      <c r="H2366" s="1168"/>
      <c r="I2366" s="1168"/>
      <c r="J2366" s="1168"/>
    </row>
    <row r="2367" spans="5:10" x14ac:dyDescent="0.4">
      <c r="E2367" s="1168"/>
      <c r="F2367" s="1168"/>
      <c r="G2367" s="1168"/>
      <c r="H2367" s="1168"/>
      <c r="I2367" s="1168"/>
      <c r="J2367" s="1168"/>
    </row>
    <row r="2368" spans="5:10" x14ac:dyDescent="0.4">
      <c r="E2368" s="1168"/>
      <c r="F2368" s="1168"/>
      <c r="G2368" s="1168"/>
      <c r="H2368" s="1168"/>
      <c r="I2368" s="1168"/>
      <c r="J2368" s="1168"/>
    </row>
    <row r="2369" spans="5:10" x14ac:dyDescent="0.4">
      <c r="E2369" s="1168"/>
      <c r="F2369" s="1168"/>
      <c r="G2369" s="1168"/>
      <c r="H2369" s="1168"/>
      <c r="I2369" s="1168"/>
      <c r="J2369" s="1168"/>
    </row>
    <row r="2370" spans="5:10" x14ac:dyDescent="0.4">
      <c r="E2370" s="1168"/>
      <c r="F2370" s="1168"/>
      <c r="G2370" s="1168"/>
      <c r="H2370" s="1168"/>
      <c r="I2370" s="1168"/>
      <c r="J2370" s="1168"/>
    </row>
    <row r="2371" spans="5:10" x14ac:dyDescent="0.4">
      <c r="E2371" s="1168"/>
      <c r="F2371" s="1168"/>
      <c r="G2371" s="1168"/>
      <c r="H2371" s="1168"/>
      <c r="I2371" s="1168"/>
      <c r="J2371" s="1168"/>
    </row>
    <row r="2372" spans="5:10" x14ac:dyDescent="0.4">
      <c r="E2372" s="1168"/>
      <c r="F2372" s="1168"/>
      <c r="G2372" s="1168"/>
      <c r="H2372" s="1168"/>
      <c r="I2372" s="1168"/>
      <c r="J2372" s="1168"/>
    </row>
    <row r="2373" spans="5:10" x14ac:dyDescent="0.4">
      <c r="E2373" s="1168"/>
      <c r="F2373" s="1168"/>
      <c r="G2373" s="1168"/>
      <c r="H2373" s="1168"/>
      <c r="I2373" s="1168"/>
      <c r="J2373" s="1168"/>
    </row>
    <row r="2374" spans="5:10" x14ac:dyDescent="0.4">
      <c r="E2374" s="1168"/>
      <c r="F2374" s="1168"/>
      <c r="G2374" s="1168"/>
      <c r="H2374" s="1168"/>
      <c r="I2374" s="1168"/>
      <c r="J2374" s="1168"/>
    </row>
    <row r="2375" spans="5:10" x14ac:dyDescent="0.4">
      <c r="E2375" s="1168"/>
      <c r="F2375" s="1168"/>
      <c r="G2375" s="1168"/>
      <c r="H2375" s="1168"/>
      <c r="I2375" s="1168"/>
      <c r="J2375" s="1168"/>
    </row>
    <row r="2376" spans="5:10" x14ac:dyDescent="0.4">
      <c r="E2376" s="1168"/>
      <c r="F2376" s="1168"/>
      <c r="G2376" s="1168"/>
      <c r="H2376" s="1168"/>
      <c r="I2376" s="1168"/>
      <c r="J2376" s="1168"/>
    </row>
    <row r="2377" spans="5:10" x14ac:dyDescent="0.4">
      <c r="E2377" s="1168"/>
      <c r="F2377" s="1168"/>
      <c r="G2377" s="1168"/>
      <c r="H2377" s="1168"/>
      <c r="I2377" s="1168"/>
      <c r="J2377" s="1168"/>
    </row>
    <row r="2378" spans="5:10" x14ac:dyDescent="0.4">
      <c r="E2378" s="1168"/>
      <c r="F2378" s="1168"/>
      <c r="G2378" s="1168"/>
      <c r="H2378" s="1168"/>
      <c r="I2378" s="1168"/>
      <c r="J2378" s="1168"/>
    </row>
    <row r="2379" spans="5:10" x14ac:dyDescent="0.4">
      <c r="E2379" s="1168"/>
      <c r="F2379" s="1168"/>
      <c r="G2379" s="1168"/>
      <c r="H2379" s="1168"/>
      <c r="I2379" s="1168"/>
      <c r="J2379" s="1168"/>
    </row>
    <row r="2380" spans="5:10" x14ac:dyDescent="0.4">
      <c r="E2380" s="1168"/>
      <c r="F2380" s="1168"/>
      <c r="G2380" s="1168"/>
      <c r="H2380" s="1168"/>
      <c r="I2380" s="1168"/>
      <c r="J2380" s="1168"/>
    </row>
    <row r="2381" spans="5:10" x14ac:dyDescent="0.4">
      <c r="E2381" s="1168"/>
      <c r="F2381" s="1168"/>
      <c r="G2381" s="1168"/>
      <c r="H2381" s="1168"/>
      <c r="I2381" s="1168"/>
      <c r="J2381" s="1168"/>
    </row>
    <row r="2382" spans="5:10" x14ac:dyDescent="0.4">
      <c r="E2382" s="1168"/>
      <c r="F2382" s="1168"/>
      <c r="G2382" s="1168"/>
      <c r="H2382" s="1168"/>
      <c r="I2382" s="1168"/>
      <c r="J2382" s="1168"/>
    </row>
    <row r="2383" spans="5:10" x14ac:dyDescent="0.4">
      <c r="E2383" s="1168"/>
      <c r="F2383" s="1168"/>
      <c r="G2383" s="1168"/>
      <c r="H2383" s="1168"/>
      <c r="I2383" s="1168"/>
      <c r="J2383" s="1168"/>
    </row>
    <row r="2384" spans="5:10" x14ac:dyDescent="0.4">
      <c r="E2384" s="1168"/>
      <c r="F2384" s="1168"/>
      <c r="G2384" s="1168"/>
      <c r="H2384" s="1168"/>
      <c r="I2384" s="1168"/>
      <c r="J2384" s="1168"/>
    </row>
    <row r="2385" spans="5:10" x14ac:dyDescent="0.4">
      <c r="E2385" s="1168"/>
      <c r="F2385" s="1168"/>
      <c r="G2385" s="1168"/>
      <c r="H2385" s="1168"/>
      <c r="I2385" s="1168"/>
      <c r="J2385" s="1168"/>
    </row>
    <row r="2386" spans="5:10" x14ac:dyDescent="0.4">
      <c r="E2386" s="1168"/>
      <c r="F2386" s="1168"/>
      <c r="G2386" s="1168"/>
      <c r="H2386" s="1168"/>
      <c r="I2386" s="1168"/>
      <c r="J2386" s="1168"/>
    </row>
    <row r="2387" spans="5:10" x14ac:dyDescent="0.4">
      <c r="E2387" s="1168"/>
      <c r="F2387" s="1168"/>
      <c r="G2387" s="1168"/>
      <c r="H2387" s="1168"/>
      <c r="I2387" s="1168"/>
      <c r="J2387" s="1168"/>
    </row>
    <row r="2388" spans="5:10" x14ac:dyDescent="0.4">
      <c r="E2388" s="1168"/>
      <c r="F2388" s="1168"/>
      <c r="G2388" s="1168"/>
      <c r="H2388" s="1168"/>
      <c r="I2388" s="1168"/>
      <c r="J2388" s="1168"/>
    </row>
    <row r="2389" spans="5:10" x14ac:dyDescent="0.4">
      <c r="E2389" s="1168"/>
      <c r="F2389" s="1168"/>
      <c r="G2389" s="1168"/>
      <c r="H2389" s="1168"/>
      <c r="I2389" s="1168"/>
      <c r="J2389" s="1168"/>
    </row>
    <row r="2390" spans="5:10" x14ac:dyDescent="0.4">
      <c r="E2390" s="1168"/>
      <c r="F2390" s="1168"/>
      <c r="G2390" s="1168"/>
      <c r="H2390" s="1168"/>
      <c r="I2390" s="1168"/>
      <c r="J2390" s="1168"/>
    </row>
    <row r="2391" spans="5:10" x14ac:dyDescent="0.4">
      <c r="E2391" s="1168"/>
      <c r="F2391" s="1168"/>
      <c r="G2391" s="1168"/>
      <c r="H2391" s="1168"/>
      <c r="I2391" s="1168"/>
      <c r="J2391" s="1168"/>
    </row>
    <row r="2392" spans="5:10" x14ac:dyDescent="0.4">
      <c r="E2392" s="1168"/>
      <c r="F2392" s="1168"/>
      <c r="G2392" s="1168"/>
      <c r="H2392" s="1168"/>
      <c r="I2392" s="1168"/>
      <c r="J2392" s="1168"/>
    </row>
    <row r="2393" spans="5:10" x14ac:dyDescent="0.4">
      <c r="E2393" s="1168"/>
      <c r="F2393" s="1168"/>
      <c r="G2393" s="1168"/>
      <c r="H2393" s="1168"/>
      <c r="I2393" s="1168"/>
      <c r="J2393" s="1168"/>
    </row>
    <row r="2394" spans="5:10" x14ac:dyDescent="0.4">
      <c r="E2394" s="1168"/>
      <c r="F2394" s="1168"/>
      <c r="G2394" s="1168"/>
      <c r="H2394" s="1168"/>
      <c r="I2394" s="1168"/>
      <c r="J2394" s="1168"/>
    </row>
    <row r="2395" spans="5:10" x14ac:dyDescent="0.4">
      <c r="E2395" s="1168"/>
      <c r="F2395" s="1168"/>
      <c r="G2395" s="1168"/>
      <c r="H2395" s="1168"/>
      <c r="I2395" s="1168"/>
      <c r="J2395" s="1168"/>
    </row>
    <row r="2396" spans="5:10" x14ac:dyDescent="0.4">
      <c r="E2396" s="1168"/>
      <c r="F2396" s="1168"/>
      <c r="G2396" s="1168"/>
      <c r="H2396" s="1168"/>
      <c r="I2396" s="1168"/>
      <c r="J2396" s="1168"/>
    </row>
    <row r="2397" spans="5:10" x14ac:dyDescent="0.4">
      <c r="E2397" s="1168"/>
      <c r="F2397" s="1168"/>
      <c r="G2397" s="1168"/>
      <c r="H2397" s="1168"/>
      <c r="I2397" s="1168"/>
      <c r="J2397" s="1168"/>
    </row>
    <row r="2398" spans="5:10" x14ac:dyDescent="0.4">
      <c r="E2398" s="1168"/>
      <c r="F2398" s="1168"/>
      <c r="G2398" s="1168"/>
      <c r="H2398" s="1168"/>
      <c r="I2398" s="1168"/>
      <c r="J2398" s="1168"/>
    </row>
    <row r="2399" spans="5:10" x14ac:dyDescent="0.4">
      <c r="E2399" s="1168"/>
      <c r="F2399" s="1168"/>
      <c r="G2399" s="1168"/>
      <c r="H2399" s="1168"/>
      <c r="I2399" s="1168"/>
      <c r="J2399" s="1168"/>
    </row>
    <row r="2400" spans="5:10" x14ac:dyDescent="0.4">
      <c r="E2400" s="1168"/>
      <c r="F2400" s="1168"/>
      <c r="G2400" s="1168"/>
      <c r="H2400" s="1168"/>
      <c r="I2400" s="1168"/>
      <c r="J2400" s="1168"/>
    </row>
    <row r="2401" spans="5:10" x14ac:dyDescent="0.4">
      <c r="E2401" s="1168"/>
      <c r="F2401" s="1168"/>
      <c r="G2401" s="1168"/>
      <c r="H2401" s="1168"/>
      <c r="I2401" s="1168"/>
      <c r="J2401" s="1168"/>
    </row>
    <row r="2402" spans="5:10" x14ac:dyDescent="0.4">
      <c r="E2402" s="1168"/>
      <c r="F2402" s="1168"/>
      <c r="G2402" s="1168"/>
      <c r="H2402" s="1168"/>
      <c r="I2402" s="1168"/>
      <c r="J2402" s="1168"/>
    </row>
    <row r="2403" spans="5:10" x14ac:dyDescent="0.4">
      <c r="E2403" s="1168"/>
      <c r="F2403" s="1168"/>
      <c r="G2403" s="1168"/>
      <c r="H2403" s="1168"/>
      <c r="I2403" s="1168"/>
      <c r="J2403" s="1168"/>
    </row>
    <row r="2404" spans="5:10" x14ac:dyDescent="0.4">
      <c r="E2404" s="1168"/>
      <c r="F2404" s="1168"/>
      <c r="G2404" s="1168"/>
      <c r="H2404" s="1168"/>
      <c r="I2404" s="1168"/>
      <c r="J2404" s="1168"/>
    </row>
    <row r="2405" spans="5:10" x14ac:dyDescent="0.4">
      <c r="E2405" s="1168"/>
      <c r="F2405" s="1168"/>
      <c r="G2405" s="1168"/>
      <c r="H2405" s="1168"/>
      <c r="I2405" s="1168"/>
      <c r="J2405" s="1168"/>
    </row>
    <row r="2406" spans="5:10" x14ac:dyDescent="0.4">
      <c r="E2406" s="1168"/>
      <c r="F2406" s="1168"/>
      <c r="G2406" s="1168"/>
      <c r="H2406" s="1168"/>
      <c r="I2406" s="1168"/>
      <c r="J2406" s="1168"/>
    </row>
    <row r="2407" spans="5:10" x14ac:dyDescent="0.4">
      <c r="E2407" s="1168"/>
      <c r="F2407" s="1168"/>
      <c r="G2407" s="1168"/>
      <c r="H2407" s="1168"/>
      <c r="I2407" s="1168"/>
      <c r="J2407" s="1168"/>
    </row>
    <row r="2408" spans="5:10" x14ac:dyDescent="0.4">
      <c r="E2408" s="1168"/>
      <c r="F2408" s="1168"/>
      <c r="G2408" s="1168"/>
      <c r="H2408" s="1168"/>
      <c r="I2408" s="1168"/>
      <c r="J2408" s="1168"/>
    </row>
    <row r="2409" spans="5:10" x14ac:dyDescent="0.4">
      <c r="E2409" s="1168"/>
      <c r="F2409" s="1168"/>
      <c r="G2409" s="1168"/>
      <c r="H2409" s="1168"/>
      <c r="I2409" s="1168"/>
      <c r="J2409" s="1168"/>
    </row>
    <row r="2410" spans="5:10" x14ac:dyDescent="0.4">
      <c r="E2410" s="1168"/>
      <c r="F2410" s="1168"/>
      <c r="G2410" s="1168"/>
      <c r="H2410" s="1168"/>
      <c r="I2410" s="1168"/>
      <c r="J2410" s="1168"/>
    </row>
    <row r="2411" spans="5:10" x14ac:dyDescent="0.4">
      <c r="E2411" s="1168"/>
      <c r="F2411" s="1168"/>
      <c r="G2411" s="1168"/>
      <c r="H2411" s="1168"/>
      <c r="I2411" s="1168"/>
      <c r="J2411" s="1168"/>
    </row>
    <row r="2412" spans="5:10" x14ac:dyDescent="0.4">
      <c r="E2412" s="1168"/>
      <c r="F2412" s="1168"/>
      <c r="G2412" s="1168"/>
      <c r="H2412" s="1168"/>
      <c r="I2412" s="1168"/>
      <c r="J2412" s="1168"/>
    </row>
    <row r="2413" spans="5:10" x14ac:dyDescent="0.4">
      <c r="E2413" s="1168"/>
      <c r="F2413" s="1168"/>
      <c r="G2413" s="1168"/>
      <c r="H2413" s="1168"/>
      <c r="I2413" s="1168"/>
      <c r="J2413" s="1168"/>
    </row>
    <row r="2414" spans="5:10" x14ac:dyDescent="0.4">
      <c r="E2414" s="1168"/>
      <c r="F2414" s="1168"/>
      <c r="G2414" s="1168"/>
      <c r="H2414" s="1168"/>
      <c r="I2414" s="1168"/>
      <c r="J2414" s="1168"/>
    </row>
    <row r="2415" spans="5:10" x14ac:dyDescent="0.4">
      <c r="E2415" s="1168"/>
      <c r="F2415" s="1168"/>
      <c r="G2415" s="1168"/>
      <c r="H2415" s="1168"/>
      <c r="I2415" s="1168"/>
      <c r="J2415" s="1168"/>
    </row>
    <row r="2416" spans="5:10" x14ac:dyDescent="0.4">
      <c r="E2416" s="1168"/>
      <c r="F2416" s="1168"/>
      <c r="G2416" s="1168"/>
      <c r="H2416" s="1168"/>
      <c r="I2416" s="1168"/>
      <c r="J2416" s="1168"/>
    </row>
    <row r="2417" spans="5:10" x14ac:dyDescent="0.4">
      <c r="E2417" s="1168"/>
      <c r="F2417" s="1168"/>
      <c r="G2417" s="1168"/>
      <c r="H2417" s="1168"/>
      <c r="I2417" s="1168"/>
      <c r="J2417" s="1168"/>
    </row>
    <row r="2418" spans="5:10" x14ac:dyDescent="0.4">
      <c r="E2418" s="1168"/>
      <c r="F2418" s="1168"/>
      <c r="G2418" s="1168"/>
      <c r="H2418" s="1168"/>
      <c r="I2418" s="1168"/>
      <c r="J2418" s="1168"/>
    </row>
    <row r="2419" spans="5:10" x14ac:dyDescent="0.4">
      <c r="E2419" s="1168"/>
      <c r="F2419" s="1168"/>
      <c r="G2419" s="1168"/>
      <c r="H2419" s="1168"/>
      <c r="I2419" s="1168"/>
      <c r="J2419" s="1168"/>
    </row>
    <row r="2420" spans="5:10" x14ac:dyDescent="0.4">
      <c r="E2420" s="1168"/>
      <c r="F2420" s="1168"/>
      <c r="G2420" s="1168"/>
      <c r="H2420" s="1168"/>
      <c r="I2420" s="1168"/>
      <c r="J2420" s="1168"/>
    </row>
    <row r="2421" spans="5:10" x14ac:dyDescent="0.4">
      <c r="E2421" s="1168"/>
      <c r="F2421" s="1168"/>
      <c r="G2421" s="1168"/>
      <c r="H2421" s="1168"/>
      <c r="I2421" s="1168"/>
      <c r="J2421" s="1168"/>
    </row>
    <row r="2422" spans="5:10" x14ac:dyDescent="0.4">
      <c r="E2422" s="1168"/>
      <c r="F2422" s="1168"/>
      <c r="G2422" s="1168"/>
      <c r="H2422" s="1168"/>
      <c r="I2422" s="1168"/>
      <c r="J2422" s="1168"/>
    </row>
    <row r="2423" spans="5:10" x14ac:dyDescent="0.4">
      <c r="E2423" s="1168"/>
      <c r="F2423" s="1168"/>
      <c r="G2423" s="1168"/>
      <c r="H2423" s="1168"/>
      <c r="I2423" s="1168"/>
      <c r="J2423" s="1168"/>
    </row>
    <row r="2424" spans="5:10" x14ac:dyDescent="0.4">
      <c r="E2424" s="1168"/>
      <c r="F2424" s="1168"/>
      <c r="G2424" s="1168"/>
      <c r="H2424" s="1168"/>
      <c r="I2424" s="1168"/>
      <c r="J2424" s="1168"/>
    </row>
    <row r="2425" spans="5:10" x14ac:dyDescent="0.4">
      <c r="E2425" s="1168"/>
      <c r="F2425" s="1168"/>
      <c r="G2425" s="1168"/>
      <c r="H2425" s="1168"/>
      <c r="I2425" s="1168"/>
      <c r="J2425" s="1168"/>
    </row>
    <row r="2426" spans="5:10" x14ac:dyDescent="0.4">
      <c r="E2426" s="1168"/>
      <c r="F2426" s="1168"/>
      <c r="G2426" s="1168"/>
      <c r="H2426" s="1168"/>
      <c r="I2426" s="1168"/>
      <c r="J2426" s="1168"/>
    </row>
    <row r="2427" spans="5:10" x14ac:dyDescent="0.4">
      <c r="E2427" s="1168"/>
      <c r="F2427" s="1168"/>
      <c r="G2427" s="1168"/>
      <c r="H2427" s="1168"/>
      <c r="I2427" s="1168"/>
      <c r="J2427" s="1168"/>
    </row>
    <row r="2428" spans="5:10" x14ac:dyDescent="0.4">
      <c r="E2428" s="1168"/>
      <c r="F2428" s="1168"/>
      <c r="G2428" s="1168"/>
      <c r="H2428" s="1168"/>
      <c r="I2428" s="1168"/>
      <c r="J2428" s="1168"/>
    </row>
    <row r="2429" spans="5:10" x14ac:dyDescent="0.4">
      <c r="E2429" s="1168"/>
      <c r="F2429" s="1168"/>
      <c r="G2429" s="1168"/>
      <c r="H2429" s="1168"/>
      <c r="I2429" s="1168"/>
      <c r="J2429" s="1168"/>
    </row>
    <row r="2430" spans="5:10" x14ac:dyDescent="0.4">
      <c r="E2430" s="1168"/>
      <c r="F2430" s="1168"/>
      <c r="G2430" s="1168"/>
      <c r="H2430" s="1168"/>
      <c r="I2430" s="1168"/>
      <c r="J2430" s="1168"/>
    </row>
    <row r="2431" spans="5:10" x14ac:dyDescent="0.4">
      <c r="E2431" s="1168"/>
      <c r="F2431" s="1168"/>
      <c r="G2431" s="1168"/>
      <c r="H2431" s="1168"/>
      <c r="I2431" s="1168"/>
      <c r="J2431" s="1168"/>
    </row>
    <row r="2432" spans="5:10" x14ac:dyDescent="0.4">
      <c r="E2432" s="1168"/>
      <c r="F2432" s="1168"/>
      <c r="G2432" s="1168"/>
      <c r="H2432" s="1168"/>
      <c r="I2432" s="1168"/>
      <c r="J2432" s="1168"/>
    </row>
    <row r="2433" spans="5:10" x14ac:dyDescent="0.4">
      <c r="E2433" s="1168"/>
      <c r="F2433" s="1168"/>
      <c r="G2433" s="1168"/>
      <c r="H2433" s="1168"/>
      <c r="I2433" s="1168"/>
      <c r="J2433" s="1168"/>
    </row>
    <row r="2434" spans="5:10" x14ac:dyDescent="0.4">
      <c r="E2434" s="1168"/>
      <c r="F2434" s="1168"/>
      <c r="G2434" s="1168"/>
      <c r="H2434" s="1168"/>
      <c r="I2434" s="1168"/>
      <c r="J2434" s="1168"/>
    </row>
    <row r="2435" spans="5:10" x14ac:dyDescent="0.4">
      <c r="E2435" s="1168"/>
      <c r="F2435" s="1168"/>
      <c r="G2435" s="1168"/>
      <c r="H2435" s="1168"/>
      <c r="I2435" s="1168"/>
      <c r="J2435" s="1168"/>
    </row>
    <row r="2436" spans="5:10" x14ac:dyDescent="0.4">
      <c r="E2436" s="1168"/>
      <c r="F2436" s="1168"/>
      <c r="G2436" s="1168"/>
      <c r="H2436" s="1168"/>
      <c r="I2436" s="1168"/>
      <c r="J2436" s="1168"/>
    </row>
    <row r="2437" spans="5:10" x14ac:dyDescent="0.4">
      <c r="E2437" s="1168"/>
      <c r="F2437" s="1168"/>
      <c r="G2437" s="1168"/>
      <c r="H2437" s="1168"/>
      <c r="I2437" s="1168"/>
      <c r="J2437" s="1168"/>
    </row>
    <row r="2438" spans="5:10" x14ac:dyDescent="0.4">
      <c r="E2438" s="1168"/>
      <c r="F2438" s="1168"/>
      <c r="G2438" s="1168"/>
      <c r="H2438" s="1168"/>
      <c r="I2438" s="1168"/>
      <c r="J2438" s="1168"/>
    </row>
    <row r="2439" spans="5:10" x14ac:dyDescent="0.4">
      <c r="E2439" s="1168"/>
      <c r="F2439" s="1168"/>
      <c r="G2439" s="1168"/>
      <c r="H2439" s="1168"/>
      <c r="I2439" s="1168"/>
      <c r="J2439" s="1168"/>
    </row>
    <row r="2440" spans="5:10" x14ac:dyDescent="0.4">
      <c r="E2440" s="1168"/>
      <c r="F2440" s="1168"/>
      <c r="G2440" s="1168"/>
      <c r="H2440" s="1168"/>
      <c r="I2440" s="1168"/>
      <c r="J2440" s="1168"/>
    </row>
    <row r="2441" spans="5:10" x14ac:dyDescent="0.4">
      <c r="E2441" s="1168"/>
      <c r="F2441" s="1168"/>
      <c r="G2441" s="1168"/>
      <c r="H2441" s="1168"/>
      <c r="I2441" s="1168"/>
      <c r="J2441" s="1168"/>
    </row>
    <row r="2442" spans="5:10" x14ac:dyDescent="0.4">
      <c r="E2442" s="1168"/>
      <c r="F2442" s="1168"/>
      <c r="G2442" s="1168"/>
      <c r="H2442" s="1168"/>
      <c r="I2442" s="1168"/>
      <c r="J2442" s="1168"/>
    </row>
    <row r="2443" spans="5:10" x14ac:dyDescent="0.4">
      <c r="E2443" s="1168"/>
      <c r="F2443" s="1168"/>
      <c r="G2443" s="1168"/>
      <c r="H2443" s="1168"/>
      <c r="I2443" s="1168"/>
      <c r="J2443" s="1168"/>
    </row>
    <row r="2444" spans="5:10" x14ac:dyDescent="0.4">
      <c r="E2444" s="1168"/>
      <c r="F2444" s="1168"/>
      <c r="G2444" s="1168"/>
      <c r="H2444" s="1168"/>
      <c r="I2444" s="1168"/>
      <c r="J2444" s="1168"/>
    </row>
    <row r="2445" spans="5:10" x14ac:dyDescent="0.4">
      <c r="E2445" s="1168"/>
      <c r="F2445" s="1168"/>
      <c r="G2445" s="1168"/>
      <c r="H2445" s="1168"/>
      <c r="I2445" s="1168"/>
      <c r="J2445" s="1168"/>
    </row>
    <row r="2446" spans="5:10" x14ac:dyDescent="0.4">
      <c r="E2446" s="1168"/>
      <c r="F2446" s="1168"/>
      <c r="G2446" s="1168"/>
      <c r="H2446" s="1168"/>
      <c r="I2446" s="1168"/>
      <c r="J2446" s="1168"/>
    </row>
    <row r="2447" spans="5:10" x14ac:dyDescent="0.4">
      <c r="E2447" s="1168"/>
      <c r="F2447" s="1168"/>
      <c r="G2447" s="1168"/>
      <c r="H2447" s="1168"/>
      <c r="I2447" s="1168"/>
      <c r="J2447" s="1168"/>
    </row>
    <row r="2448" spans="5:10" x14ac:dyDescent="0.4">
      <c r="E2448" s="1168"/>
      <c r="F2448" s="1168"/>
      <c r="G2448" s="1168"/>
      <c r="H2448" s="1168"/>
      <c r="I2448" s="1168"/>
      <c r="J2448" s="1168"/>
    </row>
    <row r="2449" spans="5:10" x14ac:dyDescent="0.4">
      <c r="E2449" s="1168"/>
      <c r="F2449" s="1168"/>
      <c r="G2449" s="1168"/>
      <c r="H2449" s="1168"/>
      <c r="I2449" s="1168"/>
      <c r="J2449" s="1168"/>
    </row>
    <row r="2450" spans="5:10" x14ac:dyDescent="0.4">
      <c r="E2450" s="1168"/>
      <c r="F2450" s="1168"/>
      <c r="G2450" s="1168"/>
      <c r="H2450" s="1168"/>
      <c r="I2450" s="1168"/>
      <c r="J2450" s="1168"/>
    </row>
    <row r="2451" spans="5:10" x14ac:dyDescent="0.4">
      <c r="E2451" s="1168"/>
      <c r="F2451" s="1168"/>
      <c r="G2451" s="1168"/>
      <c r="H2451" s="1168"/>
      <c r="I2451" s="1168"/>
      <c r="J2451" s="1168"/>
    </row>
    <row r="2452" spans="5:10" x14ac:dyDescent="0.4">
      <c r="E2452" s="1168"/>
      <c r="F2452" s="1168"/>
      <c r="G2452" s="1168"/>
      <c r="H2452" s="1168"/>
      <c r="I2452" s="1168"/>
      <c r="J2452" s="1168"/>
    </row>
    <row r="2453" spans="5:10" x14ac:dyDescent="0.4">
      <c r="E2453" s="1168"/>
      <c r="F2453" s="1168"/>
      <c r="G2453" s="1168"/>
      <c r="H2453" s="1168"/>
      <c r="I2453" s="1168"/>
      <c r="J2453" s="1168"/>
    </row>
    <row r="2454" spans="5:10" x14ac:dyDescent="0.4">
      <c r="E2454" s="1168"/>
      <c r="F2454" s="1168"/>
      <c r="G2454" s="1168"/>
      <c r="H2454" s="1168"/>
      <c r="I2454" s="1168"/>
      <c r="J2454" s="1168"/>
    </row>
    <row r="2455" spans="5:10" x14ac:dyDescent="0.4">
      <c r="E2455" s="1168"/>
      <c r="F2455" s="1168"/>
      <c r="G2455" s="1168"/>
      <c r="H2455" s="1168"/>
      <c r="I2455" s="1168"/>
      <c r="J2455" s="1168"/>
    </row>
    <row r="2456" spans="5:10" x14ac:dyDescent="0.4">
      <c r="E2456" s="1168"/>
      <c r="F2456" s="1168"/>
      <c r="G2456" s="1168"/>
      <c r="H2456" s="1168"/>
      <c r="I2456" s="1168"/>
      <c r="J2456" s="1168"/>
    </row>
    <row r="2457" spans="5:10" x14ac:dyDescent="0.4">
      <c r="E2457" s="1168"/>
      <c r="F2457" s="1168"/>
      <c r="G2457" s="1168"/>
      <c r="H2457" s="1168"/>
      <c r="I2457" s="1168"/>
      <c r="J2457" s="1168"/>
    </row>
    <row r="2458" spans="5:10" x14ac:dyDescent="0.4">
      <c r="E2458" s="1168"/>
      <c r="F2458" s="1168"/>
      <c r="G2458" s="1168"/>
      <c r="H2458" s="1168"/>
      <c r="I2458" s="1168"/>
      <c r="J2458" s="1168"/>
    </row>
    <row r="2459" spans="5:10" x14ac:dyDescent="0.4">
      <c r="E2459" s="1168"/>
      <c r="F2459" s="1168"/>
      <c r="G2459" s="1168"/>
      <c r="H2459" s="1168"/>
      <c r="I2459" s="1168"/>
      <c r="J2459" s="1168"/>
    </row>
    <row r="2460" spans="5:10" x14ac:dyDescent="0.4">
      <c r="E2460" s="1168"/>
      <c r="F2460" s="1168"/>
      <c r="G2460" s="1168"/>
      <c r="H2460" s="1168"/>
      <c r="I2460" s="1168"/>
      <c r="J2460" s="1168"/>
    </row>
    <row r="2461" spans="5:10" x14ac:dyDescent="0.4">
      <c r="E2461" s="1168"/>
      <c r="F2461" s="1168"/>
      <c r="G2461" s="1168"/>
      <c r="H2461" s="1168"/>
      <c r="I2461" s="1168"/>
      <c r="J2461" s="1168"/>
    </row>
    <row r="2462" spans="5:10" x14ac:dyDescent="0.4">
      <c r="E2462" s="1168"/>
      <c r="F2462" s="1168"/>
      <c r="G2462" s="1168"/>
      <c r="H2462" s="1168"/>
      <c r="I2462" s="1168"/>
      <c r="J2462" s="1168"/>
    </row>
    <row r="2463" spans="5:10" x14ac:dyDescent="0.4">
      <c r="E2463" s="1168"/>
      <c r="F2463" s="1168"/>
      <c r="G2463" s="1168"/>
      <c r="H2463" s="1168"/>
      <c r="I2463" s="1168"/>
      <c r="J2463" s="1168"/>
    </row>
    <row r="2464" spans="5:10" x14ac:dyDescent="0.4">
      <c r="E2464" s="1168"/>
      <c r="F2464" s="1168"/>
      <c r="G2464" s="1168"/>
      <c r="H2464" s="1168"/>
      <c r="I2464" s="1168"/>
      <c r="J2464" s="1168"/>
    </row>
    <row r="2465" spans="5:10" x14ac:dyDescent="0.4">
      <c r="E2465" s="1168"/>
      <c r="F2465" s="1168"/>
      <c r="G2465" s="1168"/>
      <c r="H2465" s="1168"/>
      <c r="I2465" s="1168"/>
      <c r="J2465" s="1168"/>
    </row>
    <row r="2466" spans="5:10" x14ac:dyDescent="0.4">
      <c r="E2466" s="1168"/>
      <c r="F2466" s="1168"/>
      <c r="G2466" s="1168"/>
      <c r="H2466" s="1168"/>
      <c r="I2466" s="1168"/>
      <c r="J2466" s="1168"/>
    </row>
    <row r="2467" spans="5:10" x14ac:dyDescent="0.4">
      <c r="E2467" s="1168"/>
      <c r="F2467" s="1168"/>
      <c r="G2467" s="1168"/>
      <c r="H2467" s="1168"/>
      <c r="I2467" s="1168"/>
      <c r="J2467" s="1168"/>
    </row>
    <row r="2468" spans="5:10" x14ac:dyDescent="0.4">
      <c r="E2468" s="1168"/>
      <c r="F2468" s="1168"/>
      <c r="G2468" s="1168"/>
      <c r="H2468" s="1168"/>
      <c r="I2468" s="1168"/>
      <c r="J2468" s="1168"/>
    </row>
    <row r="2469" spans="5:10" x14ac:dyDescent="0.4">
      <c r="E2469" s="1168"/>
      <c r="F2469" s="1168"/>
      <c r="G2469" s="1168"/>
      <c r="H2469" s="1168"/>
      <c r="I2469" s="1168"/>
      <c r="J2469" s="1168"/>
    </row>
    <row r="2470" spans="5:10" x14ac:dyDescent="0.4">
      <c r="E2470" s="1168"/>
      <c r="F2470" s="1168"/>
      <c r="G2470" s="1168"/>
      <c r="H2470" s="1168"/>
      <c r="I2470" s="1168"/>
      <c r="J2470" s="1168"/>
    </row>
    <row r="2471" spans="5:10" x14ac:dyDescent="0.4">
      <c r="E2471" s="1168"/>
      <c r="F2471" s="1168"/>
      <c r="G2471" s="1168"/>
      <c r="H2471" s="1168"/>
      <c r="I2471" s="1168"/>
      <c r="J2471" s="1168"/>
    </row>
    <row r="2472" spans="5:10" x14ac:dyDescent="0.4">
      <c r="E2472" s="1168"/>
      <c r="F2472" s="1168"/>
      <c r="G2472" s="1168"/>
      <c r="H2472" s="1168"/>
      <c r="I2472" s="1168"/>
      <c r="J2472" s="1168"/>
    </row>
    <row r="2473" spans="5:10" x14ac:dyDescent="0.4">
      <c r="E2473" s="1168"/>
      <c r="F2473" s="1168"/>
      <c r="G2473" s="1168"/>
      <c r="H2473" s="1168"/>
      <c r="I2473" s="1168"/>
      <c r="J2473" s="1168"/>
    </row>
    <row r="2474" spans="5:10" x14ac:dyDescent="0.4">
      <c r="E2474" s="1168"/>
      <c r="F2474" s="1168"/>
      <c r="G2474" s="1168"/>
      <c r="H2474" s="1168"/>
      <c r="I2474" s="1168"/>
      <c r="J2474" s="1168"/>
    </row>
    <row r="2475" spans="5:10" x14ac:dyDescent="0.4">
      <c r="E2475" s="1168"/>
      <c r="F2475" s="1168"/>
      <c r="G2475" s="1168"/>
      <c r="H2475" s="1168"/>
      <c r="I2475" s="1168"/>
      <c r="J2475" s="1168"/>
    </row>
    <row r="2476" spans="5:10" x14ac:dyDescent="0.4">
      <c r="E2476" s="1168"/>
      <c r="F2476" s="1168"/>
      <c r="G2476" s="1168"/>
      <c r="H2476" s="1168"/>
      <c r="I2476" s="1168"/>
      <c r="J2476" s="1168"/>
    </row>
    <row r="2477" spans="5:10" x14ac:dyDescent="0.4">
      <c r="E2477" s="1168"/>
      <c r="F2477" s="1168"/>
      <c r="G2477" s="1168"/>
      <c r="H2477" s="1168"/>
      <c r="I2477" s="1168"/>
      <c r="J2477" s="1168"/>
    </row>
    <row r="2478" spans="5:10" x14ac:dyDescent="0.4">
      <c r="E2478" s="1168"/>
      <c r="F2478" s="1168"/>
      <c r="G2478" s="1168"/>
      <c r="H2478" s="1168"/>
      <c r="I2478" s="1168"/>
      <c r="J2478" s="1168"/>
    </row>
    <row r="2479" spans="5:10" x14ac:dyDescent="0.4">
      <c r="E2479" s="1168"/>
      <c r="F2479" s="1168"/>
      <c r="G2479" s="1168"/>
      <c r="H2479" s="1168"/>
      <c r="I2479" s="1168"/>
      <c r="J2479" s="1168"/>
    </row>
    <row r="2480" spans="5:10" x14ac:dyDescent="0.4">
      <c r="E2480" s="1168"/>
      <c r="F2480" s="1168"/>
      <c r="G2480" s="1168"/>
      <c r="H2480" s="1168"/>
      <c r="I2480" s="1168"/>
      <c r="J2480" s="1168"/>
    </row>
    <row r="2481" spans="5:10" x14ac:dyDescent="0.4">
      <c r="E2481" s="1168"/>
      <c r="F2481" s="1168"/>
      <c r="G2481" s="1168"/>
      <c r="H2481" s="1168"/>
      <c r="I2481" s="1168"/>
      <c r="J2481" s="1168"/>
    </row>
    <row r="2482" spans="5:10" x14ac:dyDescent="0.4">
      <c r="E2482" s="1168"/>
      <c r="F2482" s="1168"/>
      <c r="G2482" s="1168"/>
      <c r="H2482" s="1168"/>
      <c r="I2482" s="1168"/>
      <c r="J2482" s="1168"/>
    </row>
    <row r="2483" spans="5:10" x14ac:dyDescent="0.4">
      <c r="E2483" s="1168"/>
      <c r="F2483" s="1168"/>
      <c r="G2483" s="1168"/>
      <c r="H2483" s="1168"/>
      <c r="I2483" s="1168"/>
      <c r="J2483" s="1168"/>
    </row>
    <row r="2484" spans="5:10" x14ac:dyDescent="0.4">
      <c r="E2484" s="1168"/>
      <c r="F2484" s="1168"/>
      <c r="G2484" s="1168"/>
      <c r="H2484" s="1168"/>
      <c r="I2484" s="1168"/>
      <c r="J2484" s="1168"/>
    </row>
    <row r="2485" spans="5:10" x14ac:dyDescent="0.4">
      <c r="E2485" s="1168"/>
      <c r="F2485" s="1168"/>
      <c r="G2485" s="1168"/>
      <c r="H2485" s="1168"/>
      <c r="I2485" s="1168"/>
      <c r="J2485" s="1168"/>
    </row>
    <row r="2486" spans="5:10" x14ac:dyDescent="0.4">
      <c r="E2486" s="1168"/>
      <c r="F2486" s="1168"/>
      <c r="G2486" s="1168"/>
      <c r="H2486" s="1168"/>
      <c r="I2486" s="1168"/>
      <c r="J2486" s="1168"/>
    </row>
    <row r="2487" spans="5:10" x14ac:dyDescent="0.4">
      <c r="E2487" s="1168"/>
      <c r="F2487" s="1168"/>
      <c r="G2487" s="1168"/>
      <c r="H2487" s="1168"/>
      <c r="I2487" s="1168"/>
      <c r="J2487" s="1168"/>
    </row>
    <row r="2488" spans="5:10" x14ac:dyDescent="0.4">
      <c r="E2488" s="1168"/>
      <c r="F2488" s="1168"/>
      <c r="G2488" s="1168"/>
      <c r="H2488" s="1168"/>
      <c r="I2488" s="1168"/>
      <c r="J2488" s="1168"/>
    </row>
    <row r="2489" spans="5:10" x14ac:dyDescent="0.4">
      <c r="E2489" s="1168"/>
      <c r="F2489" s="1168"/>
      <c r="G2489" s="1168"/>
      <c r="H2489" s="1168"/>
      <c r="I2489" s="1168"/>
      <c r="J2489" s="1168"/>
    </row>
    <row r="2490" spans="5:10" x14ac:dyDescent="0.4">
      <c r="E2490" s="1168"/>
      <c r="F2490" s="1168"/>
      <c r="G2490" s="1168"/>
      <c r="H2490" s="1168"/>
      <c r="I2490" s="1168"/>
      <c r="J2490" s="1168"/>
    </row>
    <row r="2491" spans="5:10" x14ac:dyDescent="0.4">
      <c r="E2491" s="1168"/>
      <c r="F2491" s="1168"/>
      <c r="G2491" s="1168"/>
      <c r="H2491" s="1168"/>
      <c r="I2491" s="1168"/>
      <c r="J2491" s="1168"/>
    </row>
    <row r="2492" spans="5:10" x14ac:dyDescent="0.4">
      <c r="E2492" s="1168"/>
      <c r="F2492" s="1168"/>
      <c r="G2492" s="1168"/>
      <c r="H2492" s="1168"/>
      <c r="I2492" s="1168"/>
      <c r="J2492" s="1168"/>
    </row>
    <row r="2493" spans="5:10" x14ac:dyDescent="0.4">
      <c r="E2493" s="1168"/>
      <c r="F2493" s="1168"/>
      <c r="G2493" s="1168"/>
      <c r="H2493" s="1168"/>
      <c r="I2493" s="1168"/>
      <c r="J2493" s="1168"/>
    </row>
    <row r="2494" spans="5:10" x14ac:dyDescent="0.4">
      <c r="E2494" s="1168"/>
      <c r="F2494" s="1168"/>
      <c r="G2494" s="1168"/>
      <c r="H2494" s="1168"/>
      <c r="I2494" s="1168"/>
      <c r="J2494" s="1168"/>
    </row>
    <row r="2495" spans="5:10" x14ac:dyDescent="0.4">
      <c r="E2495" s="1168"/>
      <c r="F2495" s="1168"/>
      <c r="G2495" s="1168"/>
      <c r="H2495" s="1168"/>
      <c r="I2495" s="1168"/>
      <c r="J2495" s="1168"/>
    </row>
    <row r="2496" spans="5:10" x14ac:dyDescent="0.4">
      <c r="E2496" s="1168"/>
      <c r="F2496" s="1168"/>
      <c r="G2496" s="1168"/>
      <c r="H2496" s="1168"/>
      <c r="I2496" s="1168"/>
      <c r="J2496" s="1168"/>
    </row>
    <row r="2497" spans="5:10" x14ac:dyDescent="0.4">
      <c r="E2497" s="1168"/>
      <c r="F2497" s="1168"/>
      <c r="G2497" s="1168"/>
      <c r="H2497" s="1168"/>
      <c r="I2497" s="1168"/>
      <c r="J2497" s="1168"/>
    </row>
    <row r="2498" spans="5:10" x14ac:dyDescent="0.4">
      <c r="E2498" s="1168"/>
      <c r="F2498" s="1168"/>
      <c r="G2498" s="1168"/>
      <c r="H2498" s="1168"/>
      <c r="I2498" s="1168"/>
      <c r="J2498" s="1168"/>
    </row>
    <row r="2499" spans="5:10" x14ac:dyDescent="0.4">
      <c r="E2499" s="1168"/>
      <c r="F2499" s="1168"/>
      <c r="G2499" s="1168"/>
      <c r="H2499" s="1168"/>
      <c r="I2499" s="1168"/>
      <c r="J2499" s="1168"/>
    </row>
    <row r="2500" spans="5:10" x14ac:dyDescent="0.4">
      <c r="E2500" s="1168"/>
      <c r="F2500" s="1168"/>
      <c r="G2500" s="1168"/>
      <c r="H2500" s="1168"/>
      <c r="I2500" s="1168"/>
      <c r="J2500" s="1168"/>
    </row>
    <row r="2501" spans="5:10" x14ac:dyDescent="0.4">
      <c r="E2501" s="1168"/>
      <c r="F2501" s="1168"/>
      <c r="G2501" s="1168"/>
      <c r="H2501" s="1168"/>
      <c r="I2501" s="1168"/>
      <c r="J2501" s="1168"/>
    </row>
    <row r="2502" spans="5:10" x14ac:dyDescent="0.4">
      <c r="E2502" s="1168"/>
      <c r="F2502" s="1168"/>
      <c r="G2502" s="1168"/>
      <c r="H2502" s="1168"/>
      <c r="I2502" s="1168"/>
      <c r="J2502" s="1168"/>
    </row>
    <row r="2503" spans="5:10" x14ac:dyDescent="0.4">
      <c r="E2503" s="1168"/>
      <c r="F2503" s="1168"/>
      <c r="G2503" s="1168"/>
      <c r="H2503" s="1168"/>
      <c r="I2503" s="1168"/>
      <c r="J2503" s="1168"/>
    </row>
    <row r="2504" spans="5:10" x14ac:dyDescent="0.4">
      <c r="E2504" s="1168"/>
      <c r="F2504" s="1168"/>
      <c r="G2504" s="1168"/>
      <c r="H2504" s="1168"/>
      <c r="I2504" s="1168"/>
      <c r="J2504" s="1168"/>
    </row>
    <row r="2505" spans="5:10" x14ac:dyDescent="0.4">
      <c r="E2505" s="1168"/>
      <c r="F2505" s="1168"/>
      <c r="G2505" s="1168"/>
      <c r="H2505" s="1168"/>
      <c r="I2505" s="1168"/>
      <c r="J2505" s="1168"/>
    </row>
    <row r="2506" spans="5:10" x14ac:dyDescent="0.4">
      <c r="E2506" s="1168"/>
      <c r="F2506" s="1168"/>
      <c r="G2506" s="1168"/>
      <c r="H2506" s="1168"/>
      <c r="I2506" s="1168"/>
      <c r="J2506" s="1168"/>
    </row>
    <row r="2507" spans="5:10" x14ac:dyDescent="0.4">
      <c r="E2507" s="1168"/>
      <c r="F2507" s="1168"/>
      <c r="G2507" s="1168"/>
      <c r="H2507" s="1168"/>
      <c r="I2507" s="1168"/>
      <c r="J2507" s="1168"/>
    </row>
    <row r="2508" spans="5:10" x14ac:dyDescent="0.4">
      <c r="E2508" s="1168"/>
      <c r="F2508" s="1168"/>
      <c r="G2508" s="1168"/>
      <c r="H2508" s="1168"/>
      <c r="I2508" s="1168"/>
      <c r="J2508" s="1168"/>
    </row>
    <row r="2509" spans="5:10" x14ac:dyDescent="0.4">
      <c r="E2509" s="1168"/>
      <c r="F2509" s="1168"/>
      <c r="G2509" s="1168"/>
      <c r="H2509" s="1168"/>
      <c r="I2509" s="1168"/>
      <c r="J2509" s="1168"/>
    </row>
    <row r="2510" spans="5:10" x14ac:dyDescent="0.4">
      <c r="E2510" s="1168"/>
      <c r="F2510" s="1168"/>
      <c r="G2510" s="1168"/>
      <c r="H2510" s="1168"/>
      <c r="I2510" s="1168"/>
      <c r="J2510" s="1168"/>
    </row>
    <row r="2511" spans="5:10" x14ac:dyDescent="0.4">
      <c r="E2511" s="1168"/>
      <c r="F2511" s="1168"/>
      <c r="G2511" s="1168"/>
      <c r="H2511" s="1168"/>
      <c r="I2511" s="1168"/>
      <c r="J2511" s="1168"/>
    </row>
    <row r="2512" spans="5:10" x14ac:dyDescent="0.4">
      <c r="E2512" s="1168"/>
      <c r="F2512" s="1168"/>
      <c r="G2512" s="1168"/>
      <c r="H2512" s="1168"/>
      <c r="I2512" s="1168"/>
      <c r="J2512" s="1168"/>
    </row>
    <row r="2513" spans="5:10" x14ac:dyDescent="0.4">
      <c r="E2513" s="1168"/>
      <c r="F2513" s="1168"/>
      <c r="G2513" s="1168"/>
      <c r="H2513" s="1168"/>
      <c r="I2513" s="1168"/>
      <c r="J2513" s="1168"/>
    </row>
    <row r="2514" spans="5:10" x14ac:dyDescent="0.4">
      <c r="E2514" s="1168"/>
      <c r="F2514" s="1168"/>
      <c r="G2514" s="1168"/>
      <c r="H2514" s="1168"/>
      <c r="I2514" s="1168"/>
      <c r="J2514" s="1168"/>
    </row>
    <row r="2515" spans="5:10" x14ac:dyDescent="0.4">
      <c r="E2515" s="1168"/>
      <c r="F2515" s="1168"/>
      <c r="G2515" s="1168"/>
      <c r="H2515" s="1168"/>
      <c r="I2515" s="1168"/>
      <c r="J2515" s="1168"/>
    </row>
    <row r="2516" spans="5:10" x14ac:dyDescent="0.4">
      <c r="E2516" s="1168"/>
      <c r="F2516" s="1168"/>
      <c r="G2516" s="1168"/>
      <c r="H2516" s="1168"/>
      <c r="I2516" s="1168"/>
      <c r="J2516" s="1168"/>
    </row>
    <row r="2517" spans="5:10" x14ac:dyDescent="0.4">
      <c r="E2517" s="1168"/>
      <c r="F2517" s="1168"/>
      <c r="G2517" s="1168"/>
      <c r="H2517" s="1168"/>
      <c r="I2517" s="1168"/>
      <c r="J2517" s="1168"/>
    </row>
    <row r="2518" spans="5:10" x14ac:dyDescent="0.4">
      <c r="E2518" s="1168"/>
      <c r="F2518" s="1168"/>
      <c r="G2518" s="1168"/>
      <c r="H2518" s="1168"/>
      <c r="I2518" s="1168"/>
      <c r="J2518" s="1168"/>
    </row>
    <row r="2519" spans="5:10" x14ac:dyDescent="0.4">
      <c r="E2519" s="1168"/>
      <c r="F2519" s="1168"/>
      <c r="G2519" s="1168"/>
      <c r="H2519" s="1168"/>
      <c r="I2519" s="1168"/>
      <c r="J2519" s="1168"/>
    </row>
    <row r="2520" spans="5:10" x14ac:dyDescent="0.4">
      <c r="E2520" s="1168"/>
      <c r="F2520" s="1168"/>
      <c r="G2520" s="1168"/>
      <c r="H2520" s="1168"/>
      <c r="I2520" s="1168"/>
      <c r="J2520" s="1168"/>
    </row>
    <row r="2521" spans="5:10" x14ac:dyDescent="0.4">
      <c r="E2521" s="1168"/>
      <c r="F2521" s="1168"/>
      <c r="G2521" s="1168"/>
      <c r="H2521" s="1168"/>
      <c r="I2521" s="1168"/>
      <c r="J2521" s="1168"/>
    </row>
    <row r="2522" spans="5:10" x14ac:dyDescent="0.4">
      <c r="E2522" s="1168"/>
      <c r="F2522" s="1168"/>
      <c r="G2522" s="1168"/>
      <c r="H2522" s="1168"/>
      <c r="I2522" s="1168"/>
      <c r="J2522" s="1168"/>
    </row>
    <row r="2523" spans="5:10" x14ac:dyDescent="0.4">
      <c r="E2523" s="1168"/>
      <c r="F2523" s="1168"/>
      <c r="G2523" s="1168"/>
      <c r="H2523" s="1168"/>
      <c r="I2523" s="1168"/>
      <c r="J2523" s="1168"/>
    </row>
    <row r="2524" spans="5:10" x14ac:dyDescent="0.4">
      <c r="E2524" s="1168"/>
      <c r="F2524" s="1168"/>
      <c r="G2524" s="1168"/>
      <c r="H2524" s="1168"/>
      <c r="I2524" s="1168"/>
      <c r="J2524" s="1168"/>
    </row>
    <row r="2525" spans="5:10" x14ac:dyDescent="0.4">
      <c r="E2525" s="1168"/>
      <c r="F2525" s="1168"/>
      <c r="G2525" s="1168"/>
      <c r="H2525" s="1168"/>
      <c r="I2525" s="1168"/>
      <c r="J2525" s="1168"/>
    </row>
    <row r="2526" spans="5:10" x14ac:dyDescent="0.4">
      <c r="E2526" s="1168"/>
      <c r="F2526" s="1168"/>
      <c r="G2526" s="1168"/>
      <c r="H2526" s="1168"/>
      <c r="I2526" s="1168"/>
      <c r="J2526" s="1168"/>
    </row>
    <row r="2527" spans="5:10" x14ac:dyDescent="0.4">
      <c r="E2527" s="1168"/>
      <c r="F2527" s="1168"/>
      <c r="G2527" s="1168"/>
      <c r="H2527" s="1168"/>
      <c r="I2527" s="1168"/>
      <c r="J2527" s="1168"/>
    </row>
    <row r="2528" spans="5:10" x14ac:dyDescent="0.4">
      <c r="E2528" s="1168"/>
      <c r="F2528" s="1168"/>
      <c r="G2528" s="1168"/>
      <c r="H2528" s="1168"/>
      <c r="I2528" s="1168"/>
      <c r="J2528" s="1168"/>
    </row>
    <row r="2529" spans="5:10" x14ac:dyDescent="0.4">
      <c r="E2529" s="1168"/>
      <c r="F2529" s="1168"/>
      <c r="G2529" s="1168"/>
      <c r="H2529" s="1168"/>
      <c r="I2529" s="1168"/>
      <c r="J2529" s="1168"/>
    </row>
    <row r="2530" spans="5:10" x14ac:dyDescent="0.4">
      <c r="E2530" s="1168"/>
      <c r="F2530" s="1168"/>
      <c r="G2530" s="1168"/>
      <c r="H2530" s="1168"/>
      <c r="I2530" s="1168"/>
      <c r="J2530" s="1168"/>
    </row>
    <row r="2531" spans="5:10" x14ac:dyDescent="0.4">
      <c r="E2531" s="1168"/>
      <c r="F2531" s="1168"/>
      <c r="G2531" s="1168"/>
      <c r="H2531" s="1168"/>
      <c r="I2531" s="1168"/>
      <c r="J2531" s="1168"/>
    </row>
    <row r="2532" spans="5:10" x14ac:dyDescent="0.4">
      <c r="E2532" s="1168"/>
      <c r="F2532" s="1168"/>
      <c r="G2532" s="1168"/>
      <c r="H2532" s="1168"/>
      <c r="I2532" s="1168"/>
      <c r="J2532" s="1168"/>
    </row>
    <row r="2533" spans="5:10" x14ac:dyDescent="0.4">
      <c r="E2533" s="1168"/>
      <c r="F2533" s="1168"/>
      <c r="G2533" s="1168"/>
      <c r="H2533" s="1168"/>
      <c r="I2533" s="1168"/>
      <c r="J2533" s="1168"/>
    </row>
    <row r="2534" spans="5:10" x14ac:dyDescent="0.4">
      <c r="E2534" s="1168"/>
      <c r="F2534" s="1168"/>
      <c r="G2534" s="1168"/>
      <c r="H2534" s="1168"/>
      <c r="I2534" s="1168"/>
      <c r="J2534" s="1168"/>
    </row>
    <row r="2535" spans="5:10" x14ac:dyDescent="0.4">
      <c r="E2535" s="1168"/>
      <c r="F2535" s="1168"/>
      <c r="G2535" s="1168"/>
      <c r="H2535" s="1168"/>
      <c r="I2535" s="1168"/>
      <c r="J2535" s="1168"/>
    </row>
    <row r="2536" spans="5:10" x14ac:dyDescent="0.4">
      <c r="E2536" s="1168"/>
      <c r="F2536" s="1168"/>
      <c r="G2536" s="1168"/>
      <c r="H2536" s="1168"/>
      <c r="I2536" s="1168"/>
      <c r="J2536" s="1168"/>
    </row>
    <row r="2537" spans="5:10" x14ac:dyDescent="0.4">
      <c r="E2537" s="1168"/>
      <c r="F2537" s="1168"/>
      <c r="G2537" s="1168"/>
      <c r="H2537" s="1168"/>
      <c r="I2537" s="1168"/>
      <c r="J2537" s="1168"/>
    </row>
    <row r="2538" spans="5:10" x14ac:dyDescent="0.4">
      <c r="E2538" s="1168"/>
      <c r="F2538" s="1168"/>
      <c r="G2538" s="1168"/>
      <c r="H2538" s="1168"/>
      <c r="I2538" s="1168"/>
      <c r="J2538" s="1168"/>
    </row>
    <row r="2539" spans="5:10" x14ac:dyDescent="0.4">
      <c r="E2539" s="1168"/>
      <c r="F2539" s="1168"/>
      <c r="G2539" s="1168"/>
      <c r="H2539" s="1168"/>
      <c r="I2539" s="1168"/>
      <c r="J2539" s="1168"/>
    </row>
    <row r="2540" spans="5:10" x14ac:dyDescent="0.4">
      <c r="E2540" s="1168"/>
      <c r="F2540" s="1168"/>
      <c r="G2540" s="1168"/>
      <c r="H2540" s="1168"/>
      <c r="I2540" s="1168"/>
      <c r="J2540" s="1168"/>
    </row>
    <row r="2541" spans="5:10" x14ac:dyDescent="0.4">
      <c r="E2541" s="1168"/>
      <c r="F2541" s="1168"/>
      <c r="G2541" s="1168"/>
      <c r="H2541" s="1168"/>
      <c r="I2541" s="1168"/>
      <c r="J2541" s="1168"/>
    </row>
    <row r="2542" spans="5:10" x14ac:dyDescent="0.4">
      <c r="E2542" s="1168"/>
      <c r="F2542" s="1168"/>
      <c r="G2542" s="1168"/>
      <c r="H2542" s="1168"/>
      <c r="I2542" s="1168"/>
      <c r="J2542" s="1168"/>
    </row>
    <row r="2543" spans="5:10" x14ac:dyDescent="0.4">
      <c r="E2543" s="1168"/>
      <c r="F2543" s="1168"/>
      <c r="G2543" s="1168"/>
      <c r="H2543" s="1168"/>
      <c r="I2543" s="1168"/>
      <c r="J2543" s="1168"/>
    </row>
    <row r="2544" spans="5:10" x14ac:dyDescent="0.4">
      <c r="E2544" s="1168"/>
      <c r="F2544" s="1168"/>
      <c r="G2544" s="1168"/>
      <c r="H2544" s="1168"/>
      <c r="I2544" s="1168"/>
      <c r="J2544" s="1168"/>
    </row>
    <row r="2545" spans="5:10" x14ac:dyDescent="0.4">
      <c r="E2545" s="1168"/>
      <c r="F2545" s="1168"/>
      <c r="G2545" s="1168"/>
      <c r="H2545" s="1168"/>
      <c r="I2545" s="1168"/>
      <c r="J2545" s="1168"/>
    </row>
    <row r="2546" spans="5:10" x14ac:dyDescent="0.4">
      <c r="E2546" s="1168"/>
      <c r="F2546" s="1168"/>
      <c r="G2546" s="1168"/>
      <c r="H2546" s="1168"/>
      <c r="I2546" s="1168"/>
      <c r="J2546" s="1168"/>
    </row>
    <row r="2547" spans="5:10" x14ac:dyDescent="0.4">
      <c r="E2547" s="1168"/>
      <c r="F2547" s="1168"/>
      <c r="G2547" s="1168"/>
      <c r="H2547" s="1168"/>
      <c r="I2547" s="1168"/>
      <c r="J2547" s="1168"/>
    </row>
    <row r="2548" spans="5:10" x14ac:dyDescent="0.4">
      <c r="E2548" s="1168"/>
      <c r="F2548" s="1168"/>
      <c r="G2548" s="1168"/>
      <c r="H2548" s="1168"/>
      <c r="I2548" s="1168"/>
      <c r="J2548" s="1168"/>
    </row>
    <row r="2549" spans="5:10" x14ac:dyDescent="0.4">
      <c r="E2549" s="1168"/>
      <c r="F2549" s="1168"/>
      <c r="G2549" s="1168"/>
      <c r="H2549" s="1168"/>
      <c r="I2549" s="1168"/>
      <c r="J2549" s="1168"/>
    </row>
    <row r="2550" spans="5:10" x14ac:dyDescent="0.4">
      <c r="E2550" s="1168"/>
      <c r="F2550" s="1168"/>
      <c r="G2550" s="1168"/>
      <c r="H2550" s="1168"/>
      <c r="I2550" s="1168"/>
      <c r="J2550" s="1168"/>
    </row>
    <row r="2551" spans="5:10" x14ac:dyDescent="0.4">
      <c r="E2551" s="1168"/>
      <c r="F2551" s="1168"/>
      <c r="G2551" s="1168"/>
      <c r="H2551" s="1168"/>
      <c r="I2551" s="1168"/>
      <c r="J2551" s="1168"/>
    </row>
    <row r="2552" spans="5:10" x14ac:dyDescent="0.4">
      <c r="E2552" s="1168"/>
      <c r="F2552" s="1168"/>
      <c r="G2552" s="1168"/>
      <c r="H2552" s="1168"/>
      <c r="I2552" s="1168"/>
      <c r="J2552" s="1168"/>
    </row>
    <row r="2553" spans="5:10" x14ac:dyDescent="0.4">
      <c r="E2553" s="1168"/>
      <c r="F2553" s="1168"/>
      <c r="G2553" s="1168"/>
      <c r="H2553" s="1168"/>
      <c r="I2553" s="1168"/>
      <c r="J2553" s="1168"/>
    </row>
    <row r="2554" spans="5:10" x14ac:dyDescent="0.4">
      <c r="E2554" s="1168"/>
      <c r="F2554" s="1168"/>
      <c r="G2554" s="1168"/>
      <c r="H2554" s="1168"/>
      <c r="I2554" s="1168"/>
      <c r="J2554" s="1168"/>
    </row>
    <row r="2555" spans="5:10" x14ac:dyDescent="0.4">
      <c r="E2555" s="1168"/>
      <c r="F2555" s="1168"/>
      <c r="G2555" s="1168"/>
      <c r="H2555" s="1168"/>
      <c r="I2555" s="1168"/>
      <c r="J2555" s="1168"/>
    </row>
    <row r="2556" spans="5:10" x14ac:dyDescent="0.4">
      <c r="E2556" s="1168"/>
      <c r="F2556" s="1168"/>
      <c r="G2556" s="1168"/>
      <c r="H2556" s="1168"/>
      <c r="I2556" s="1168"/>
      <c r="J2556" s="1168"/>
    </row>
    <row r="2557" spans="5:10" x14ac:dyDescent="0.4">
      <c r="E2557" s="1168"/>
      <c r="F2557" s="1168"/>
      <c r="G2557" s="1168"/>
      <c r="H2557" s="1168"/>
      <c r="I2557" s="1168"/>
      <c r="J2557" s="1168"/>
    </row>
    <row r="2558" spans="5:10" x14ac:dyDescent="0.4">
      <c r="E2558" s="1168"/>
      <c r="F2558" s="1168"/>
      <c r="G2558" s="1168"/>
      <c r="H2558" s="1168"/>
      <c r="I2558" s="1168"/>
      <c r="J2558" s="1168"/>
    </row>
    <row r="2559" spans="5:10" x14ac:dyDescent="0.4">
      <c r="E2559" s="1168"/>
      <c r="F2559" s="1168"/>
      <c r="G2559" s="1168"/>
      <c r="H2559" s="1168"/>
      <c r="I2559" s="1168"/>
      <c r="J2559" s="1168"/>
    </row>
    <row r="2560" spans="5:10" x14ac:dyDescent="0.4">
      <c r="E2560" s="1168"/>
      <c r="F2560" s="1168"/>
      <c r="G2560" s="1168"/>
      <c r="H2560" s="1168"/>
      <c r="I2560" s="1168"/>
      <c r="J2560" s="1168"/>
    </row>
    <row r="2561" spans="5:10" x14ac:dyDescent="0.4">
      <c r="E2561" s="1168"/>
      <c r="F2561" s="1168"/>
      <c r="G2561" s="1168"/>
      <c r="H2561" s="1168"/>
      <c r="I2561" s="1168"/>
      <c r="J2561" s="1168"/>
    </row>
    <row r="2562" spans="5:10" x14ac:dyDescent="0.4">
      <c r="E2562" s="1168"/>
      <c r="F2562" s="1168"/>
      <c r="G2562" s="1168"/>
      <c r="H2562" s="1168"/>
      <c r="I2562" s="1168"/>
      <c r="J2562" s="1168"/>
    </row>
    <row r="2563" spans="5:10" x14ac:dyDescent="0.4">
      <c r="E2563" s="1168"/>
      <c r="F2563" s="1168"/>
      <c r="G2563" s="1168"/>
      <c r="H2563" s="1168"/>
      <c r="I2563" s="1168"/>
      <c r="J2563" s="1168"/>
    </row>
    <row r="2564" spans="5:10" x14ac:dyDescent="0.4">
      <c r="E2564" s="1168"/>
      <c r="F2564" s="1168"/>
      <c r="G2564" s="1168"/>
      <c r="H2564" s="1168"/>
      <c r="I2564" s="1168"/>
      <c r="J2564" s="1168"/>
    </row>
    <row r="2565" spans="5:10" x14ac:dyDescent="0.4">
      <c r="E2565" s="1168"/>
      <c r="F2565" s="1168"/>
      <c r="G2565" s="1168"/>
      <c r="H2565" s="1168"/>
      <c r="I2565" s="1168"/>
      <c r="J2565" s="1168"/>
    </row>
    <row r="2566" spans="5:10" x14ac:dyDescent="0.4">
      <c r="E2566" s="1168"/>
      <c r="F2566" s="1168"/>
      <c r="G2566" s="1168"/>
      <c r="H2566" s="1168"/>
      <c r="I2566" s="1168"/>
      <c r="J2566" s="1168"/>
    </row>
    <row r="2567" spans="5:10" x14ac:dyDescent="0.4">
      <c r="E2567" s="1168"/>
      <c r="F2567" s="1168"/>
      <c r="G2567" s="1168"/>
      <c r="H2567" s="1168"/>
      <c r="I2567" s="1168"/>
      <c r="J2567" s="1168"/>
    </row>
    <row r="2568" spans="5:10" x14ac:dyDescent="0.4">
      <c r="E2568" s="1168"/>
      <c r="F2568" s="1168"/>
      <c r="G2568" s="1168"/>
      <c r="H2568" s="1168"/>
      <c r="I2568" s="1168"/>
      <c r="J2568" s="1168"/>
    </row>
    <row r="2569" spans="5:10" x14ac:dyDescent="0.4">
      <c r="E2569" s="1168"/>
      <c r="F2569" s="1168"/>
      <c r="G2569" s="1168"/>
      <c r="H2569" s="1168"/>
      <c r="I2569" s="1168"/>
      <c r="J2569" s="1168"/>
    </row>
    <row r="2570" spans="5:10" x14ac:dyDescent="0.4">
      <c r="E2570" s="1168"/>
      <c r="F2570" s="1168"/>
      <c r="G2570" s="1168"/>
      <c r="H2570" s="1168"/>
      <c r="I2570" s="1168"/>
      <c r="J2570" s="1168"/>
    </row>
    <row r="2571" spans="5:10" x14ac:dyDescent="0.4">
      <c r="E2571" s="1168"/>
      <c r="F2571" s="1168"/>
      <c r="G2571" s="1168"/>
      <c r="H2571" s="1168"/>
      <c r="I2571" s="1168"/>
      <c r="J2571" s="1168"/>
    </row>
    <row r="2572" spans="5:10" x14ac:dyDescent="0.4">
      <c r="E2572" s="1168"/>
      <c r="F2572" s="1168"/>
      <c r="G2572" s="1168"/>
      <c r="H2572" s="1168"/>
      <c r="I2572" s="1168"/>
      <c r="J2572" s="1168"/>
    </row>
    <row r="2573" spans="5:10" x14ac:dyDescent="0.4">
      <c r="E2573" s="1168"/>
      <c r="F2573" s="1168"/>
      <c r="G2573" s="1168"/>
      <c r="H2573" s="1168"/>
      <c r="I2573" s="1168"/>
      <c r="J2573" s="1168"/>
    </row>
    <row r="2574" spans="5:10" x14ac:dyDescent="0.4">
      <c r="E2574" s="1168"/>
      <c r="F2574" s="1168"/>
      <c r="G2574" s="1168"/>
      <c r="H2574" s="1168"/>
      <c r="I2574" s="1168"/>
      <c r="J2574" s="1168"/>
    </row>
    <row r="2575" spans="5:10" x14ac:dyDescent="0.4">
      <c r="E2575" s="1168"/>
      <c r="F2575" s="1168"/>
      <c r="G2575" s="1168"/>
      <c r="H2575" s="1168"/>
      <c r="I2575" s="1168"/>
      <c r="J2575" s="1168"/>
    </row>
    <row r="2576" spans="5:10" x14ac:dyDescent="0.4">
      <c r="E2576" s="1168"/>
      <c r="F2576" s="1168"/>
      <c r="G2576" s="1168"/>
      <c r="H2576" s="1168"/>
      <c r="I2576" s="1168"/>
      <c r="J2576" s="1168"/>
    </row>
    <row r="2577" spans="5:10" x14ac:dyDescent="0.4">
      <c r="E2577" s="1168"/>
      <c r="F2577" s="1168"/>
      <c r="G2577" s="1168"/>
      <c r="H2577" s="1168"/>
      <c r="I2577" s="1168"/>
      <c r="J2577" s="1168"/>
    </row>
    <row r="2578" spans="5:10" x14ac:dyDescent="0.4">
      <c r="E2578" s="1168"/>
      <c r="F2578" s="1168"/>
      <c r="G2578" s="1168"/>
      <c r="H2578" s="1168"/>
      <c r="I2578" s="1168"/>
      <c r="J2578" s="1168"/>
    </row>
    <row r="2579" spans="5:10" x14ac:dyDescent="0.4">
      <c r="E2579" s="1168"/>
      <c r="F2579" s="1168"/>
      <c r="G2579" s="1168"/>
      <c r="H2579" s="1168"/>
      <c r="I2579" s="1168"/>
      <c r="J2579" s="1168"/>
    </row>
    <row r="2580" spans="5:10" x14ac:dyDescent="0.4">
      <c r="E2580" s="1168"/>
      <c r="F2580" s="1168"/>
      <c r="G2580" s="1168"/>
      <c r="H2580" s="1168"/>
      <c r="I2580" s="1168"/>
      <c r="J2580" s="1168"/>
    </row>
    <row r="2581" spans="5:10" x14ac:dyDescent="0.4">
      <c r="E2581" s="1168"/>
      <c r="F2581" s="1168"/>
      <c r="G2581" s="1168"/>
      <c r="H2581" s="1168"/>
      <c r="I2581" s="1168"/>
      <c r="J2581" s="1168"/>
    </row>
    <row r="2582" spans="5:10" x14ac:dyDescent="0.4">
      <c r="E2582" s="1168"/>
      <c r="F2582" s="1168"/>
      <c r="G2582" s="1168"/>
      <c r="H2582" s="1168"/>
      <c r="I2582" s="1168"/>
      <c r="J2582" s="1168"/>
    </row>
    <row r="2583" spans="5:10" x14ac:dyDescent="0.4">
      <c r="E2583" s="1168"/>
      <c r="F2583" s="1168"/>
      <c r="G2583" s="1168"/>
      <c r="H2583" s="1168"/>
      <c r="I2583" s="1168"/>
      <c r="J2583" s="1168"/>
    </row>
    <row r="2584" spans="5:10" x14ac:dyDescent="0.4">
      <c r="E2584" s="1168"/>
      <c r="F2584" s="1168"/>
      <c r="G2584" s="1168"/>
      <c r="H2584" s="1168"/>
      <c r="I2584" s="1168"/>
      <c r="J2584" s="1168"/>
    </row>
    <row r="2585" spans="5:10" x14ac:dyDescent="0.4">
      <c r="E2585" s="1168"/>
      <c r="F2585" s="1168"/>
      <c r="G2585" s="1168"/>
      <c r="H2585" s="1168"/>
      <c r="I2585" s="1168"/>
      <c r="J2585" s="1168"/>
    </row>
    <row r="2586" spans="5:10" x14ac:dyDescent="0.4">
      <c r="E2586" s="1168"/>
      <c r="F2586" s="1168"/>
      <c r="G2586" s="1168"/>
      <c r="H2586" s="1168"/>
      <c r="I2586" s="1168"/>
      <c r="J2586" s="1168"/>
    </row>
    <row r="2587" spans="5:10" x14ac:dyDescent="0.4">
      <c r="E2587" s="1168"/>
      <c r="F2587" s="1168"/>
      <c r="G2587" s="1168"/>
      <c r="H2587" s="1168"/>
      <c r="I2587" s="1168"/>
      <c r="J2587" s="1168"/>
    </row>
    <row r="2588" spans="5:10" x14ac:dyDescent="0.4">
      <c r="E2588" s="1168"/>
      <c r="F2588" s="1168"/>
      <c r="G2588" s="1168"/>
      <c r="H2588" s="1168"/>
      <c r="I2588" s="1168"/>
      <c r="J2588" s="1168"/>
    </row>
    <row r="2589" spans="5:10" x14ac:dyDescent="0.4">
      <c r="E2589" s="1168"/>
      <c r="F2589" s="1168"/>
      <c r="G2589" s="1168"/>
      <c r="H2589" s="1168"/>
      <c r="I2589" s="1168"/>
      <c r="J2589" s="1168"/>
    </row>
    <row r="2590" spans="5:10" x14ac:dyDescent="0.4">
      <c r="E2590" s="1168"/>
      <c r="F2590" s="1168"/>
      <c r="G2590" s="1168"/>
      <c r="H2590" s="1168"/>
      <c r="I2590" s="1168"/>
      <c r="J2590" s="1168"/>
    </row>
    <row r="2591" spans="5:10" x14ac:dyDescent="0.4">
      <c r="E2591" s="1168"/>
      <c r="F2591" s="1168"/>
      <c r="G2591" s="1168"/>
      <c r="H2591" s="1168"/>
      <c r="I2591" s="1168"/>
      <c r="J2591" s="1168"/>
    </row>
    <row r="2592" spans="5:10" x14ac:dyDescent="0.4">
      <c r="E2592" s="1168"/>
      <c r="F2592" s="1168"/>
      <c r="G2592" s="1168"/>
      <c r="H2592" s="1168"/>
      <c r="I2592" s="1168"/>
      <c r="J2592" s="1168"/>
    </row>
    <row r="2593" spans="5:10" x14ac:dyDescent="0.4">
      <c r="E2593" s="1168"/>
      <c r="F2593" s="1168"/>
      <c r="G2593" s="1168"/>
      <c r="H2593" s="1168"/>
      <c r="I2593" s="1168"/>
      <c r="J2593" s="1168"/>
    </row>
    <row r="2594" spans="5:10" x14ac:dyDescent="0.4">
      <c r="E2594" s="1168"/>
      <c r="F2594" s="1168"/>
      <c r="G2594" s="1168"/>
      <c r="H2594" s="1168"/>
      <c r="I2594" s="1168"/>
      <c r="J2594" s="1168"/>
    </row>
    <row r="2595" spans="5:10" x14ac:dyDescent="0.4">
      <c r="E2595" s="1168"/>
      <c r="F2595" s="1168"/>
      <c r="G2595" s="1168"/>
      <c r="H2595" s="1168"/>
      <c r="I2595" s="1168"/>
      <c r="J2595" s="1168"/>
    </row>
    <row r="2596" spans="5:10" x14ac:dyDescent="0.4">
      <c r="E2596" s="1168"/>
      <c r="F2596" s="1168"/>
      <c r="G2596" s="1168"/>
      <c r="H2596" s="1168"/>
      <c r="I2596" s="1168"/>
      <c r="J2596" s="1168"/>
    </row>
    <row r="2597" spans="5:10" x14ac:dyDescent="0.4">
      <c r="E2597" s="1168"/>
      <c r="F2597" s="1168"/>
      <c r="G2597" s="1168"/>
      <c r="H2597" s="1168"/>
      <c r="I2597" s="1168"/>
      <c r="J2597" s="1168"/>
    </row>
    <row r="2598" spans="5:10" x14ac:dyDescent="0.4">
      <c r="E2598" s="1168"/>
      <c r="F2598" s="1168"/>
      <c r="G2598" s="1168"/>
      <c r="H2598" s="1168"/>
      <c r="I2598" s="1168"/>
      <c r="J2598" s="1168"/>
    </row>
    <row r="2599" spans="5:10" x14ac:dyDescent="0.4">
      <c r="E2599" s="1168"/>
      <c r="F2599" s="1168"/>
      <c r="G2599" s="1168"/>
      <c r="H2599" s="1168"/>
      <c r="I2599" s="1168"/>
      <c r="J2599" s="1168"/>
    </row>
    <row r="2600" spans="5:10" x14ac:dyDescent="0.4">
      <c r="E2600" s="1168"/>
      <c r="F2600" s="1168"/>
      <c r="G2600" s="1168"/>
      <c r="H2600" s="1168"/>
      <c r="I2600" s="1168"/>
      <c r="J2600" s="1168"/>
    </row>
    <row r="2601" spans="5:10" x14ac:dyDescent="0.4">
      <c r="E2601" s="1168"/>
      <c r="F2601" s="1168"/>
      <c r="G2601" s="1168"/>
      <c r="H2601" s="1168"/>
      <c r="I2601" s="1168"/>
      <c r="J2601" s="1168"/>
    </row>
    <row r="2602" spans="5:10" x14ac:dyDescent="0.4">
      <c r="E2602" s="1168"/>
      <c r="F2602" s="1168"/>
      <c r="G2602" s="1168"/>
      <c r="H2602" s="1168"/>
      <c r="I2602" s="1168"/>
      <c r="J2602" s="1168"/>
    </row>
    <row r="2603" spans="5:10" x14ac:dyDescent="0.4">
      <c r="E2603" s="1168"/>
      <c r="F2603" s="1168"/>
      <c r="G2603" s="1168"/>
      <c r="H2603" s="1168"/>
      <c r="I2603" s="1168"/>
      <c r="J2603" s="1168"/>
    </row>
    <row r="2604" spans="5:10" x14ac:dyDescent="0.4">
      <c r="E2604" s="1168"/>
      <c r="F2604" s="1168"/>
      <c r="G2604" s="1168"/>
      <c r="H2604" s="1168"/>
      <c r="I2604" s="1168"/>
      <c r="J2604" s="1168"/>
    </row>
    <row r="2605" spans="5:10" x14ac:dyDescent="0.4">
      <c r="E2605" s="1168"/>
      <c r="F2605" s="1168"/>
      <c r="G2605" s="1168"/>
      <c r="H2605" s="1168"/>
      <c r="I2605" s="1168"/>
      <c r="J2605" s="1168"/>
    </row>
    <row r="2606" spans="5:10" x14ac:dyDescent="0.4">
      <c r="E2606" s="1168"/>
      <c r="F2606" s="1168"/>
      <c r="G2606" s="1168"/>
      <c r="H2606" s="1168"/>
      <c r="I2606" s="1168"/>
      <c r="J2606" s="1168"/>
    </row>
    <row r="2607" spans="5:10" x14ac:dyDescent="0.4">
      <c r="E2607" s="1168"/>
      <c r="F2607" s="1168"/>
      <c r="G2607" s="1168"/>
      <c r="H2607" s="1168"/>
      <c r="I2607" s="1168"/>
      <c r="J2607" s="1168"/>
    </row>
    <row r="2608" spans="5:10" x14ac:dyDescent="0.4">
      <c r="E2608" s="1168"/>
      <c r="F2608" s="1168"/>
      <c r="G2608" s="1168"/>
      <c r="H2608" s="1168"/>
      <c r="I2608" s="1168"/>
      <c r="J2608" s="1168"/>
    </row>
    <row r="2609" spans="5:10" x14ac:dyDescent="0.4">
      <c r="E2609" s="1168"/>
      <c r="F2609" s="1168"/>
      <c r="G2609" s="1168"/>
      <c r="H2609" s="1168"/>
      <c r="I2609" s="1168"/>
      <c r="J2609" s="1168"/>
    </row>
    <row r="2610" spans="5:10" x14ac:dyDescent="0.4">
      <c r="E2610" s="1168"/>
      <c r="F2610" s="1168"/>
      <c r="G2610" s="1168"/>
      <c r="H2610" s="1168"/>
      <c r="I2610" s="1168"/>
      <c r="J2610" s="1168"/>
    </row>
    <row r="2611" spans="5:10" x14ac:dyDescent="0.4">
      <c r="E2611" s="1168"/>
      <c r="F2611" s="1168"/>
      <c r="G2611" s="1168"/>
      <c r="H2611" s="1168"/>
      <c r="I2611" s="1168"/>
      <c r="J2611" s="1168"/>
    </row>
    <row r="2612" spans="5:10" x14ac:dyDescent="0.4">
      <c r="E2612" s="1168"/>
      <c r="F2612" s="1168"/>
      <c r="G2612" s="1168"/>
      <c r="H2612" s="1168"/>
      <c r="I2612" s="1168"/>
      <c r="J2612" s="1168"/>
    </row>
    <row r="2613" spans="5:10" x14ac:dyDescent="0.4">
      <c r="E2613" s="1168"/>
      <c r="F2613" s="1168"/>
      <c r="G2613" s="1168"/>
      <c r="H2613" s="1168"/>
      <c r="I2613" s="1168"/>
      <c r="J2613" s="1168"/>
    </row>
    <row r="2614" spans="5:10" x14ac:dyDescent="0.4">
      <c r="E2614" s="1168"/>
      <c r="F2614" s="1168"/>
      <c r="G2614" s="1168"/>
      <c r="H2614" s="1168"/>
      <c r="I2614" s="1168"/>
      <c r="J2614" s="1168"/>
    </row>
    <row r="2615" spans="5:10" x14ac:dyDescent="0.4">
      <c r="E2615" s="1168"/>
      <c r="F2615" s="1168"/>
      <c r="G2615" s="1168"/>
      <c r="H2615" s="1168"/>
      <c r="I2615" s="1168"/>
      <c r="J2615" s="1168"/>
    </row>
    <row r="2616" spans="5:10" x14ac:dyDescent="0.4">
      <c r="E2616" s="1168"/>
      <c r="F2616" s="1168"/>
      <c r="G2616" s="1168"/>
      <c r="H2616" s="1168"/>
      <c r="I2616" s="1168"/>
      <c r="J2616" s="1168"/>
    </row>
    <row r="2617" spans="5:10" x14ac:dyDescent="0.4">
      <c r="E2617" s="1168"/>
      <c r="F2617" s="1168"/>
      <c r="G2617" s="1168"/>
      <c r="H2617" s="1168"/>
      <c r="I2617" s="1168"/>
      <c r="J2617" s="1168"/>
    </row>
    <row r="2618" spans="5:10" x14ac:dyDescent="0.4">
      <c r="E2618" s="1168"/>
      <c r="F2618" s="1168"/>
      <c r="G2618" s="1168"/>
      <c r="H2618" s="1168"/>
      <c r="I2618" s="1168"/>
      <c r="J2618" s="1168"/>
    </row>
    <row r="2619" spans="5:10" x14ac:dyDescent="0.4">
      <c r="E2619" s="1168"/>
      <c r="F2619" s="1168"/>
      <c r="G2619" s="1168"/>
      <c r="H2619" s="1168"/>
      <c r="I2619" s="1168"/>
      <c r="J2619" s="1168"/>
    </row>
    <row r="2620" spans="5:10" x14ac:dyDescent="0.4">
      <c r="E2620" s="1168"/>
      <c r="F2620" s="1168"/>
      <c r="G2620" s="1168"/>
      <c r="H2620" s="1168"/>
      <c r="I2620" s="1168"/>
      <c r="J2620" s="1168"/>
    </row>
    <row r="2621" spans="5:10" x14ac:dyDescent="0.4">
      <c r="E2621" s="1168"/>
      <c r="F2621" s="1168"/>
      <c r="G2621" s="1168"/>
      <c r="H2621" s="1168"/>
      <c r="I2621" s="1168"/>
      <c r="J2621" s="1168"/>
    </row>
    <row r="2622" spans="5:10" x14ac:dyDescent="0.4">
      <c r="E2622" s="1168"/>
      <c r="F2622" s="1168"/>
      <c r="G2622" s="1168"/>
      <c r="H2622" s="1168"/>
      <c r="I2622" s="1168"/>
      <c r="J2622" s="1168"/>
    </row>
    <row r="2623" spans="5:10" x14ac:dyDescent="0.4">
      <c r="E2623" s="1168"/>
      <c r="F2623" s="1168"/>
      <c r="G2623" s="1168"/>
      <c r="H2623" s="1168"/>
      <c r="I2623" s="1168"/>
      <c r="J2623" s="1168"/>
    </row>
    <row r="2624" spans="5:10" x14ac:dyDescent="0.4">
      <c r="E2624" s="1168"/>
      <c r="F2624" s="1168"/>
      <c r="G2624" s="1168"/>
      <c r="H2624" s="1168"/>
      <c r="I2624" s="1168"/>
      <c r="J2624" s="1168"/>
    </row>
    <row r="2625" spans="5:10" x14ac:dyDescent="0.4">
      <c r="E2625" s="1168"/>
      <c r="F2625" s="1168"/>
      <c r="G2625" s="1168"/>
      <c r="H2625" s="1168"/>
      <c r="I2625" s="1168"/>
      <c r="J2625" s="1168"/>
    </row>
    <row r="2626" spans="5:10" x14ac:dyDescent="0.4">
      <c r="E2626" s="1168"/>
      <c r="F2626" s="1168"/>
      <c r="G2626" s="1168"/>
      <c r="H2626" s="1168"/>
      <c r="I2626" s="1168"/>
      <c r="J2626" s="1168"/>
    </row>
    <row r="2627" spans="5:10" x14ac:dyDescent="0.4">
      <c r="E2627" s="1168"/>
      <c r="F2627" s="1168"/>
      <c r="G2627" s="1168"/>
      <c r="H2627" s="1168"/>
      <c r="I2627" s="1168"/>
      <c r="J2627" s="1168"/>
    </row>
    <row r="2628" spans="5:10" x14ac:dyDescent="0.4">
      <c r="E2628" s="1168"/>
      <c r="F2628" s="1168"/>
      <c r="G2628" s="1168"/>
      <c r="H2628" s="1168"/>
      <c r="I2628" s="1168"/>
      <c r="J2628" s="1168"/>
    </row>
    <row r="2629" spans="5:10" x14ac:dyDescent="0.4">
      <c r="E2629" s="1168"/>
      <c r="F2629" s="1168"/>
      <c r="G2629" s="1168"/>
      <c r="H2629" s="1168"/>
      <c r="I2629" s="1168"/>
      <c r="J2629" s="1168"/>
    </row>
    <row r="2630" spans="5:10" x14ac:dyDescent="0.4">
      <c r="E2630" s="1168"/>
      <c r="F2630" s="1168"/>
      <c r="G2630" s="1168"/>
      <c r="H2630" s="1168"/>
      <c r="I2630" s="1168"/>
      <c r="J2630" s="1168"/>
    </row>
    <row r="2631" spans="5:10" x14ac:dyDescent="0.4">
      <c r="E2631" s="1168"/>
      <c r="F2631" s="1168"/>
      <c r="G2631" s="1168"/>
      <c r="H2631" s="1168"/>
      <c r="I2631" s="1168"/>
      <c r="J2631" s="1168"/>
    </row>
    <row r="2632" spans="5:10" x14ac:dyDescent="0.4">
      <c r="E2632" s="1168"/>
      <c r="F2632" s="1168"/>
      <c r="G2632" s="1168"/>
      <c r="H2632" s="1168"/>
      <c r="I2632" s="1168"/>
      <c r="J2632" s="1168"/>
    </row>
    <row r="2633" spans="5:10" x14ac:dyDescent="0.4">
      <c r="E2633" s="1168"/>
      <c r="F2633" s="1168"/>
      <c r="G2633" s="1168"/>
      <c r="H2633" s="1168"/>
      <c r="I2633" s="1168"/>
      <c r="J2633" s="1168"/>
    </row>
    <row r="2634" spans="5:10" x14ac:dyDescent="0.4">
      <c r="E2634" s="1168"/>
      <c r="F2634" s="1168"/>
      <c r="G2634" s="1168"/>
      <c r="H2634" s="1168"/>
      <c r="I2634" s="1168"/>
      <c r="J2634" s="1168"/>
    </row>
    <row r="2635" spans="5:10" x14ac:dyDescent="0.4">
      <c r="E2635" s="1168"/>
      <c r="F2635" s="1168"/>
      <c r="G2635" s="1168"/>
      <c r="H2635" s="1168"/>
      <c r="I2635" s="1168"/>
      <c r="J2635" s="1168"/>
    </row>
    <row r="2636" spans="5:10" x14ac:dyDescent="0.4">
      <c r="E2636" s="1168"/>
      <c r="F2636" s="1168"/>
      <c r="G2636" s="1168"/>
      <c r="H2636" s="1168"/>
      <c r="I2636" s="1168"/>
      <c r="J2636" s="1168"/>
    </row>
    <row r="2637" spans="5:10" x14ac:dyDescent="0.4">
      <c r="E2637" s="1168"/>
      <c r="F2637" s="1168"/>
      <c r="G2637" s="1168"/>
      <c r="H2637" s="1168"/>
      <c r="I2637" s="1168"/>
      <c r="J2637" s="1168"/>
    </row>
    <row r="2638" spans="5:10" x14ac:dyDescent="0.4">
      <c r="E2638" s="1168"/>
      <c r="F2638" s="1168"/>
      <c r="G2638" s="1168"/>
      <c r="H2638" s="1168"/>
      <c r="I2638" s="1168"/>
      <c r="J2638" s="1168"/>
    </row>
    <row r="2639" spans="5:10" x14ac:dyDescent="0.4">
      <c r="E2639" s="1168"/>
      <c r="F2639" s="1168"/>
      <c r="G2639" s="1168"/>
      <c r="H2639" s="1168"/>
      <c r="I2639" s="1168"/>
      <c r="J2639" s="1168"/>
    </row>
    <row r="2640" spans="5:10" x14ac:dyDescent="0.4">
      <c r="E2640" s="1168"/>
      <c r="F2640" s="1168"/>
      <c r="G2640" s="1168"/>
      <c r="H2640" s="1168"/>
      <c r="I2640" s="1168"/>
      <c r="J2640" s="1168"/>
    </row>
    <row r="2641" spans="5:10" x14ac:dyDescent="0.4">
      <c r="E2641" s="1168"/>
      <c r="F2641" s="1168"/>
      <c r="G2641" s="1168"/>
      <c r="H2641" s="1168"/>
      <c r="I2641" s="1168"/>
      <c r="J2641" s="1168"/>
    </row>
    <row r="2642" spans="5:10" x14ac:dyDescent="0.4">
      <c r="E2642" s="1168"/>
      <c r="F2642" s="1168"/>
      <c r="G2642" s="1168"/>
      <c r="H2642" s="1168"/>
      <c r="I2642" s="1168"/>
      <c r="J2642" s="1168"/>
    </row>
    <row r="2643" spans="5:10" x14ac:dyDescent="0.4">
      <c r="E2643" s="1168"/>
      <c r="F2643" s="1168"/>
      <c r="G2643" s="1168"/>
      <c r="H2643" s="1168"/>
      <c r="I2643" s="1168"/>
      <c r="J2643" s="1168"/>
    </row>
    <row r="2644" spans="5:10" x14ac:dyDescent="0.4">
      <c r="E2644" s="1168"/>
      <c r="F2644" s="1168"/>
      <c r="G2644" s="1168"/>
      <c r="H2644" s="1168"/>
      <c r="I2644" s="1168"/>
      <c r="J2644" s="1168"/>
    </row>
    <row r="2645" spans="5:10" x14ac:dyDescent="0.4">
      <c r="E2645" s="1168"/>
      <c r="F2645" s="1168"/>
      <c r="G2645" s="1168"/>
      <c r="H2645" s="1168"/>
      <c r="I2645" s="1168"/>
      <c r="J2645" s="1168"/>
    </row>
    <row r="2646" spans="5:10" x14ac:dyDescent="0.4">
      <c r="E2646" s="1168"/>
      <c r="F2646" s="1168"/>
      <c r="G2646" s="1168"/>
      <c r="H2646" s="1168"/>
      <c r="I2646" s="1168"/>
      <c r="J2646" s="1168"/>
    </row>
    <row r="2647" spans="5:10" x14ac:dyDescent="0.4">
      <c r="E2647" s="1168"/>
      <c r="F2647" s="1168"/>
      <c r="G2647" s="1168"/>
      <c r="H2647" s="1168"/>
      <c r="I2647" s="1168"/>
      <c r="J2647" s="1168"/>
    </row>
    <row r="2648" spans="5:10" x14ac:dyDescent="0.4">
      <c r="E2648" s="1168"/>
      <c r="F2648" s="1168"/>
      <c r="G2648" s="1168"/>
      <c r="H2648" s="1168"/>
      <c r="I2648" s="1168"/>
      <c r="J2648" s="1168"/>
    </row>
    <row r="2649" spans="5:10" x14ac:dyDescent="0.4">
      <c r="E2649" s="1168"/>
      <c r="F2649" s="1168"/>
      <c r="G2649" s="1168"/>
      <c r="H2649" s="1168"/>
      <c r="I2649" s="1168"/>
      <c r="J2649" s="1168"/>
    </row>
    <row r="2650" spans="5:10" x14ac:dyDescent="0.4">
      <c r="E2650" s="1168"/>
      <c r="F2650" s="1168"/>
      <c r="G2650" s="1168"/>
      <c r="H2650" s="1168"/>
      <c r="I2650" s="1168"/>
      <c r="J2650" s="1168"/>
    </row>
    <row r="2651" spans="5:10" x14ac:dyDescent="0.4">
      <c r="E2651" s="1168"/>
      <c r="F2651" s="1168"/>
      <c r="G2651" s="1168"/>
      <c r="H2651" s="1168"/>
      <c r="I2651" s="1168"/>
      <c r="J2651" s="1168"/>
    </row>
    <row r="2652" spans="5:10" x14ac:dyDescent="0.4">
      <c r="E2652" s="1168"/>
      <c r="F2652" s="1168"/>
      <c r="G2652" s="1168"/>
      <c r="H2652" s="1168"/>
      <c r="I2652" s="1168"/>
      <c r="J2652" s="1168"/>
    </row>
    <row r="2653" spans="5:10" x14ac:dyDescent="0.4">
      <c r="E2653" s="1168"/>
      <c r="F2653" s="1168"/>
      <c r="G2653" s="1168"/>
      <c r="H2653" s="1168"/>
      <c r="I2653" s="1168"/>
      <c r="J2653" s="1168"/>
    </row>
    <row r="2654" spans="5:10" x14ac:dyDescent="0.4">
      <c r="E2654" s="1168"/>
      <c r="F2654" s="1168"/>
      <c r="G2654" s="1168"/>
      <c r="H2654" s="1168"/>
      <c r="I2654" s="1168"/>
      <c r="J2654" s="1168"/>
    </row>
    <row r="2655" spans="5:10" x14ac:dyDescent="0.4">
      <c r="E2655" s="1168"/>
      <c r="F2655" s="1168"/>
      <c r="G2655" s="1168"/>
      <c r="H2655" s="1168"/>
      <c r="I2655" s="1168"/>
      <c r="J2655" s="1168"/>
    </row>
    <row r="2656" spans="5:10" x14ac:dyDescent="0.4">
      <c r="E2656" s="1168"/>
      <c r="F2656" s="1168"/>
      <c r="G2656" s="1168"/>
      <c r="H2656" s="1168"/>
      <c r="I2656" s="1168"/>
      <c r="J2656" s="1168"/>
    </row>
    <row r="2657" spans="5:10" x14ac:dyDescent="0.4">
      <c r="E2657" s="1168"/>
      <c r="F2657" s="1168"/>
      <c r="G2657" s="1168"/>
      <c r="H2657" s="1168"/>
      <c r="I2657" s="1168"/>
      <c r="J2657" s="1168"/>
    </row>
    <row r="2658" spans="5:10" x14ac:dyDescent="0.4">
      <c r="E2658" s="1168"/>
      <c r="F2658" s="1168"/>
      <c r="G2658" s="1168"/>
      <c r="H2658" s="1168"/>
      <c r="I2658" s="1168"/>
      <c r="J2658" s="1168"/>
    </row>
    <row r="2659" spans="5:10" x14ac:dyDescent="0.4">
      <c r="E2659" s="1168"/>
      <c r="F2659" s="1168"/>
      <c r="G2659" s="1168"/>
      <c r="H2659" s="1168"/>
      <c r="I2659" s="1168"/>
      <c r="J2659" s="1168"/>
    </row>
    <row r="2660" spans="5:10" x14ac:dyDescent="0.4">
      <c r="E2660" s="1168"/>
      <c r="F2660" s="1168"/>
      <c r="G2660" s="1168"/>
      <c r="H2660" s="1168"/>
      <c r="I2660" s="1168"/>
      <c r="J2660" s="1168"/>
    </row>
    <row r="2661" spans="5:10" x14ac:dyDescent="0.4">
      <c r="E2661" s="1168"/>
      <c r="F2661" s="1168"/>
      <c r="G2661" s="1168"/>
      <c r="H2661" s="1168"/>
      <c r="I2661" s="1168"/>
      <c r="J2661" s="1168"/>
    </row>
    <row r="2662" spans="5:10" x14ac:dyDescent="0.4">
      <c r="E2662" s="1168"/>
      <c r="F2662" s="1168"/>
      <c r="G2662" s="1168"/>
      <c r="H2662" s="1168"/>
      <c r="I2662" s="1168"/>
      <c r="J2662" s="1168"/>
    </row>
    <row r="2663" spans="5:10" x14ac:dyDescent="0.4">
      <c r="E2663" s="1168"/>
      <c r="F2663" s="1168"/>
      <c r="G2663" s="1168"/>
      <c r="H2663" s="1168"/>
      <c r="I2663" s="1168"/>
      <c r="J2663" s="1168"/>
    </row>
    <row r="2664" spans="5:10" x14ac:dyDescent="0.4">
      <c r="E2664" s="1168"/>
      <c r="F2664" s="1168"/>
      <c r="G2664" s="1168"/>
      <c r="H2664" s="1168"/>
      <c r="I2664" s="1168"/>
      <c r="J2664" s="1168"/>
    </row>
    <row r="2665" spans="5:10" x14ac:dyDescent="0.4">
      <c r="E2665" s="1168"/>
      <c r="F2665" s="1168"/>
      <c r="G2665" s="1168"/>
      <c r="H2665" s="1168"/>
      <c r="I2665" s="1168"/>
      <c r="J2665" s="1168"/>
    </row>
    <row r="2666" spans="5:10" x14ac:dyDescent="0.4">
      <c r="E2666" s="1168"/>
      <c r="F2666" s="1168"/>
      <c r="G2666" s="1168"/>
      <c r="H2666" s="1168"/>
      <c r="I2666" s="1168"/>
      <c r="J2666" s="1168"/>
    </row>
    <row r="2667" spans="5:10" x14ac:dyDescent="0.4">
      <c r="E2667" s="1168"/>
      <c r="F2667" s="1168"/>
      <c r="G2667" s="1168"/>
      <c r="H2667" s="1168"/>
      <c r="I2667" s="1168"/>
      <c r="J2667" s="1168"/>
    </row>
    <row r="2668" spans="5:10" x14ac:dyDescent="0.4">
      <c r="E2668" s="1168"/>
      <c r="F2668" s="1168"/>
      <c r="G2668" s="1168"/>
      <c r="H2668" s="1168"/>
      <c r="I2668" s="1168"/>
      <c r="J2668" s="1168"/>
    </row>
    <row r="2669" spans="5:10" x14ac:dyDescent="0.4">
      <c r="E2669" s="1168"/>
      <c r="F2669" s="1168"/>
      <c r="G2669" s="1168"/>
      <c r="H2669" s="1168"/>
      <c r="I2669" s="1168"/>
      <c r="J2669" s="1168"/>
    </row>
    <row r="2670" spans="5:10" x14ac:dyDescent="0.4">
      <c r="E2670" s="1168"/>
      <c r="F2670" s="1168"/>
      <c r="G2670" s="1168"/>
      <c r="H2670" s="1168"/>
      <c r="I2670" s="1168"/>
      <c r="J2670" s="1168"/>
    </row>
    <row r="2671" spans="5:10" x14ac:dyDescent="0.4">
      <c r="E2671" s="1168"/>
      <c r="F2671" s="1168"/>
      <c r="G2671" s="1168"/>
      <c r="H2671" s="1168"/>
      <c r="I2671" s="1168"/>
      <c r="J2671" s="1168"/>
    </row>
    <row r="2672" spans="5:10" x14ac:dyDescent="0.4">
      <c r="E2672" s="1168"/>
      <c r="F2672" s="1168"/>
      <c r="G2672" s="1168"/>
      <c r="H2672" s="1168"/>
      <c r="I2672" s="1168"/>
      <c r="J2672" s="1168"/>
    </row>
    <row r="2673" spans="5:10" x14ac:dyDescent="0.4">
      <c r="E2673" s="1168"/>
      <c r="F2673" s="1168"/>
      <c r="G2673" s="1168"/>
      <c r="H2673" s="1168"/>
      <c r="I2673" s="1168"/>
      <c r="J2673" s="1168"/>
    </row>
    <row r="2674" spans="5:10" x14ac:dyDescent="0.4">
      <c r="E2674" s="1168"/>
      <c r="F2674" s="1168"/>
      <c r="G2674" s="1168"/>
      <c r="H2674" s="1168"/>
      <c r="I2674" s="1168"/>
      <c r="J2674" s="1168"/>
    </row>
    <row r="2675" spans="5:10" x14ac:dyDescent="0.4">
      <c r="E2675" s="1168"/>
      <c r="F2675" s="1168"/>
      <c r="G2675" s="1168"/>
      <c r="H2675" s="1168"/>
      <c r="I2675" s="1168"/>
      <c r="J2675" s="1168"/>
    </row>
    <row r="2676" spans="5:10" x14ac:dyDescent="0.4">
      <c r="E2676" s="1168"/>
      <c r="F2676" s="1168"/>
      <c r="G2676" s="1168"/>
      <c r="H2676" s="1168"/>
      <c r="I2676" s="1168"/>
      <c r="J2676" s="1168"/>
    </row>
    <row r="2677" spans="5:10" x14ac:dyDescent="0.4">
      <c r="E2677" s="1168"/>
      <c r="F2677" s="1168"/>
      <c r="G2677" s="1168"/>
      <c r="H2677" s="1168"/>
      <c r="I2677" s="1168"/>
      <c r="J2677" s="1168"/>
    </row>
    <row r="2678" spans="5:10" x14ac:dyDescent="0.4">
      <c r="E2678" s="1168"/>
      <c r="F2678" s="1168"/>
      <c r="G2678" s="1168"/>
      <c r="H2678" s="1168"/>
      <c r="I2678" s="1168"/>
      <c r="J2678" s="1168"/>
    </row>
    <row r="2679" spans="5:10" x14ac:dyDescent="0.4">
      <c r="E2679" s="1168"/>
      <c r="F2679" s="1168"/>
      <c r="G2679" s="1168"/>
      <c r="H2679" s="1168"/>
      <c r="I2679" s="1168"/>
      <c r="J2679" s="1168"/>
    </row>
    <row r="2680" spans="5:10" x14ac:dyDescent="0.4">
      <c r="E2680" s="1168"/>
      <c r="F2680" s="1168"/>
      <c r="G2680" s="1168"/>
      <c r="H2680" s="1168"/>
      <c r="I2680" s="1168"/>
      <c r="J2680" s="1168"/>
    </row>
    <row r="2681" spans="5:10" x14ac:dyDescent="0.4">
      <c r="E2681" s="1168"/>
      <c r="F2681" s="1168"/>
      <c r="G2681" s="1168"/>
      <c r="H2681" s="1168"/>
      <c r="I2681" s="1168"/>
      <c r="J2681" s="1168"/>
    </row>
    <row r="2682" spans="5:10" x14ac:dyDescent="0.4">
      <c r="E2682" s="1168"/>
      <c r="F2682" s="1168"/>
      <c r="G2682" s="1168"/>
      <c r="H2682" s="1168"/>
      <c r="I2682" s="1168"/>
      <c r="J2682" s="1168"/>
    </row>
    <row r="2683" spans="5:10" x14ac:dyDescent="0.4">
      <c r="E2683" s="1168"/>
      <c r="F2683" s="1168"/>
      <c r="G2683" s="1168"/>
      <c r="H2683" s="1168"/>
      <c r="I2683" s="1168"/>
      <c r="J2683" s="1168"/>
    </row>
    <row r="2684" spans="5:10" x14ac:dyDescent="0.4">
      <c r="E2684" s="1168"/>
      <c r="F2684" s="1168"/>
      <c r="G2684" s="1168"/>
      <c r="H2684" s="1168"/>
      <c r="I2684" s="1168"/>
      <c r="J2684" s="1168"/>
    </row>
    <row r="2685" spans="5:10" x14ac:dyDescent="0.4">
      <c r="E2685" s="1168"/>
      <c r="F2685" s="1168"/>
      <c r="G2685" s="1168"/>
      <c r="H2685" s="1168"/>
      <c r="I2685" s="1168"/>
      <c r="J2685" s="1168"/>
    </row>
    <row r="2686" spans="5:10" x14ac:dyDescent="0.4">
      <c r="E2686" s="1168"/>
      <c r="F2686" s="1168"/>
      <c r="G2686" s="1168"/>
      <c r="H2686" s="1168"/>
      <c r="I2686" s="1168"/>
      <c r="J2686" s="1168"/>
    </row>
    <row r="2687" spans="5:10" x14ac:dyDescent="0.4">
      <c r="E2687" s="1168"/>
      <c r="F2687" s="1168"/>
      <c r="G2687" s="1168"/>
      <c r="H2687" s="1168"/>
      <c r="I2687" s="1168"/>
      <c r="J2687" s="1168"/>
    </row>
    <row r="2688" spans="5:10" x14ac:dyDescent="0.4">
      <c r="E2688" s="1168"/>
      <c r="F2688" s="1168"/>
      <c r="G2688" s="1168"/>
      <c r="H2688" s="1168"/>
      <c r="I2688" s="1168"/>
      <c r="J2688" s="1168"/>
    </row>
    <row r="2689" spans="5:10" x14ac:dyDescent="0.4">
      <c r="E2689" s="1168"/>
      <c r="F2689" s="1168"/>
      <c r="G2689" s="1168"/>
      <c r="H2689" s="1168"/>
      <c r="I2689" s="1168"/>
      <c r="J2689" s="1168"/>
    </row>
    <row r="2690" spans="5:10" x14ac:dyDescent="0.4">
      <c r="E2690" s="1168"/>
      <c r="F2690" s="1168"/>
      <c r="G2690" s="1168"/>
      <c r="H2690" s="1168"/>
      <c r="I2690" s="1168"/>
      <c r="J2690" s="1168"/>
    </row>
    <row r="2691" spans="5:10" x14ac:dyDescent="0.4">
      <c r="E2691" s="1168"/>
      <c r="F2691" s="1168"/>
      <c r="G2691" s="1168"/>
      <c r="H2691" s="1168"/>
      <c r="I2691" s="1168"/>
      <c r="J2691" s="1168"/>
    </row>
    <row r="2692" spans="5:10" x14ac:dyDescent="0.4">
      <c r="E2692" s="1168"/>
      <c r="F2692" s="1168"/>
      <c r="G2692" s="1168"/>
      <c r="H2692" s="1168"/>
      <c r="I2692" s="1168"/>
      <c r="J2692" s="1168"/>
    </row>
    <row r="2693" spans="5:10" x14ac:dyDescent="0.4">
      <c r="E2693" s="1168"/>
      <c r="F2693" s="1168"/>
      <c r="G2693" s="1168"/>
      <c r="H2693" s="1168"/>
      <c r="I2693" s="1168"/>
      <c r="J2693" s="1168"/>
    </row>
    <row r="2694" spans="5:10" x14ac:dyDescent="0.4">
      <c r="E2694" s="1168"/>
      <c r="F2694" s="1168"/>
      <c r="G2694" s="1168"/>
      <c r="H2694" s="1168"/>
      <c r="I2694" s="1168"/>
      <c r="J2694" s="1168"/>
    </row>
    <row r="2695" spans="5:10" x14ac:dyDescent="0.4">
      <c r="E2695" s="1168"/>
      <c r="F2695" s="1168"/>
      <c r="G2695" s="1168"/>
      <c r="H2695" s="1168"/>
      <c r="I2695" s="1168"/>
      <c r="J2695" s="1168"/>
    </row>
    <row r="2696" spans="5:10" x14ac:dyDescent="0.4">
      <c r="E2696" s="1168"/>
      <c r="F2696" s="1168"/>
      <c r="G2696" s="1168"/>
      <c r="H2696" s="1168"/>
      <c r="I2696" s="1168"/>
      <c r="J2696" s="1168"/>
    </row>
    <row r="2697" spans="5:10" x14ac:dyDescent="0.4">
      <c r="E2697" s="1168"/>
      <c r="F2697" s="1168"/>
      <c r="G2697" s="1168"/>
      <c r="H2697" s="1168"/>
      <c r="I2697" s="1168"/>
      <c r="J2697" s="1168"/>
    </row>
    <row r="2698" spans="5:10" x14ac:dyDescent="0.4">
      <c r="E2698" s="1168"/>
      <c r="F2698" s="1168"/>
      <c r="G2698" s="1168"/>
      <c r="H2698" s="1168"/>
      <c r="I2698" s="1168"/>
      <c r="J2698" s="1168"/>
    </row>
    <row r="2699" spans="5:10" x14ac:dyDescent="0.4">
      <c r="E2699" s="1168"/>
      <c r="F2699" s="1168"/>
      <c r="G2699" s="1168"/>
      <c r="H2699" s="1168"/>
      <c r="I2699" s="1168"/>
      <c r="J2699" s="1168"/>
    </row>
    <row r="2700" spans="5:10" x14ac:dyDescent="0.4">
      <c r="E2700" s="1168"/>
      <c r="F2700" s="1168"/>
      <c r="G2700" s="1168"/>
      <c r="H2700" s="1168"/>
      <c r="I2700" s="1168"/>
      <c r="J2700" s="1168"/>
    </row>
    <row r="2701" spans="5:10" x14ac:dyDescent="0.4">
      <c r="E2701" s="1168"/>
      <c r="F2701" s="1168"/>
      <c r="G2701" s="1168"/>
      <c r="H2701" s="1168"/>
      <c r="I2701" s="1168"/>
      <c r="J2701" s="1168"/>
    </row>
    <row r="2702" spans="5:10" x14ac:dyDescent="0.4">
      <c r="E2702" s="1168"/>
      <c r="F2702" s="1168"/>
      <c r="G2702" s="1168"/>
      <c r="H2702" s="1168"/>
      <c r="I2702" s="1168"/>
      <c r="J2702" s="1168"/>
    </row>
    <row r="2703" spans="5:10" x14ac:dyDescent="0.4">
      <c r="E2703" s="1168"/>
      <c r="F2703" s="1168"/>
      <c r="G2703" s="1168"/>
      <c r="H2703" s="1168"/>
      <c r="I2703" s="1168"/>
      <c r="J2703" s="1168"/>
    </row>
    <row r="2704" spans="5:10" x14ac:dyDescent="0.4">
      <c r="E2704" s="1168"/>
      <c r="F2704" s="1168"/>
      <c r="G2704" s="1168"/>
      <c r="H2704" s="1168"/>
      <c r="I2704" s="1168"/>
      <c r="J2704" s="1168"/>
    </row>
    <row r="2705" spans="5:10" x14ac:dyDescent="0.4">
      <c r="E2705" s="1168"/>
      <c r="F2705" s="1168"/>
      <c r="G2705" s="1168"/>
      <c r="H2705" s="1168"/>
      <c r="I2705" s="1168"/>
      <c r="J2705" s="1168"/>
    </row>
    <row r="2706" spans="5:10" x14ac:dyDescent="0.4">
      <c r="E2706" s="1168"/>
      <c r="F2706" s="1168"/>
      <c r="G2706" s="1168"/>
      <c r="H2706" s="1168"/>
      <c r="I2706" s="1168"/>
      <c r="J2706" s="1168"/>
    </row>
    <row r="2707" spans="5:10" x14ac:dyDescent="0.4">
      <c r="E2707" s="1168"/>
      <c r="F2707" s="1168"/>
      <c r="G2707" s="1168"/>
      <c r="H2707" s="1168"/>
      <c r="I2707" s="1168"/>
      <c r="J2707" s="1168"/>
    </row>
    <row r="2708" spans="5:10" x14ac:dyDescent="0.4">
      <c r="E2708" s="1168"/>
      <c r="F2708" s="1168"/>
      <c r="G2708" s="1168"/>
      <c r="H2708" s="1168"/>
      <c r="I2708" s="1168"/>
      <c r="J2708" s="1168"/>
    </row>
    <row r="2709" spans="5:10" x14ac:dyDescent="0.4">
      <c r="E2709" s="1168"/>
      <c r="F2709" s="1168"/>
      <c r="G2709" s="1168"/>
      <c r="H2709" s="1168"/>
      <c r="I2709" s="1168"/>
      <c r="J2709" s="1168"/>
    </row>
    <row r="2710" spans="5:10" x14ac:dyDescent="0.4">
      <c r="E2710" s="1168"/>
      <c r="F2710" s="1168"/>
      <c r="G2710" s="1168"/>
      <c r="H2710" s="1168"/>
      <c r="I2710" s="1168"/>
      <c r="J2710" s="1168"/>
    </row>
    <row r="2711" spans="5:10" x14ac:dyDescent="0.4">
      <c r="E2711" s="1168"/>
      <c r="F2711" s="1168"/>
      <c r="G2711" s="1168"/>
      <c r="H2711" s="1168"/>
      <c r="I2711" s="1168"/>
      <c r="J2711" s="1168"/>
    </row>
    <row r="2712" spans="5:10" x14ac:dyDescent="0.4">
      <c r="E2712" s="1168"/>
      <c r="F2712" s="1168"/>
      <c r="G2712" s="1168"/>
      <c r="H2712" s="1168"/>
      <c r="I2712" s="1168"/>
      <c r="J2712" s="1168"/>
    </row>
    <row r="2713" spans="5:10" x14ac:dyDescent="0.4">
      <c r="E2713" s="1168"/>
      <c r="F2713" s="1168"/>
      <c r="G2713" s="1168"/>
      <c r="H2713" s="1168"/>
      <c r="I2713" s="1168"/>
      <c r="J2713" s="1168"/>
    </row>
    <row r="2714" spans="5:10" x14ac:dyDescent="0.4">
      <c r="E2714" s="1168"/>
      <c r="F2714" s="1168"/>
      <c r="G2714" s="1168"/>
      <c r="H2714" s="1168"/>
      <c r="I2714" s="1168"/>
      <c r="J2714" s="1168"/>
    </row>
    <row r="2715" spans="5:10" x14ac:dyDescent="0.4">
      <c r="E2715" s="1168"/>
      <c r="F2715" s="1168"/>
      <c r="G2715" s="1168"/>
      <c r="H2715" s="1168"/>
      <c r="I2715" s="1168"/>
      <c r="J2715" s="1168"/>
    </row>
    <row r="2716" spans="5:10" x14ac:dyDescent="0.4">
      <c r="E2716" s="1168"/>
      <c r="F2716" s="1168"/>
      <c r="G2716" s="1168"/>
      <c r="H2716" s="1168"/>
      <c r="I2716" s="1168"/>
      <c r="J2716" s="1168"/>
    </row>
    <row r="2717" spans="5:10" x14ac:dyDescent="0.4">
      <c r="E2717" s="1168"/>
      <c r="F2717" s="1168"/>
      <c r="G2717" s="1168"/>
      <c r="H2717" s="1168"/>
      <c r="I2717" s="1168"/>
      <c r="J2717" s="1168"/>
    </row>
    <row r="2718" spans="5:10" x14ac:dyDescent="0.4">
      <c r="E2718" s="1168"/>
      <c r="F2718" s="1168"/>
      <c r="G2718" s="1168"/>
      <c r="H2718" s="1168"/>
      <c r="I2718" s="1168"/>
      <c r="J2718" s="1168"/>
    </row>
    <row r="2719" spans="5:10" x14ac:dyDescent="0.4">
      <c r="E2719" s="1168"/>
      <c r="F2719" s="1168"/>
      <c r="G2719" s="1168"/>
      <c r="H2719" s="1168"/>
      <c r="I2719" s="1168"/>
      <c r="J2719" s="1168"/>
    </row>
    <row r="2720" spans="5:10" x14ac:dyDescent="0.4">
      <c r="E2720" s="1168"/>
      <c r="F2720" s="1168"/>
      <c r="G2720" s="1168"/>
      <c r="H2720" s="1168"/>
      <c r="I2720" s="1168"/>
      <c r="J2720" s="1168"/>
    </row>
    <row r="2721" spans="5:10" x14ac:dyDescent="0.4">
      <c r="E2721" s="1168"/>
      <c r="F2721" s="1168"/>
      <c r="G2721" s="1168"/>
      <c r="H2721" s="1168"/>
      <c r="I2721" s="1168"/>
      <c r="J2721" s="1168"/>
    </row>
    <row r="2722" spans="5:10" x14ac:dyDescent="0.4">
      <c r="E2722" s="1168"/>
      <c r="F2722" s="1168"/>
      <c r="G2722" s="1168"/>
      <c r="H2722" s="1168"/>
      <c r="I2722" s="1168"/>
      <c r="J2722" s="1168"/>
    </row>
    <row r="2723" spans="5:10" x14ac:dyDescent="0.4">
      <c r="E2723" s="1168"/>
      <c r="F2723" s="1168"/>
      <c r="G2723" s="1168"/>
      <c r="H2723" s="1168"/>
      <c r="I2723" s="1168"/>
      <c r="J2723" s="1168"/>
    </row>
    <row r="2724" spans="5:10" x14ac:dyDescent="0.4">
      <c r="E2724" s="1168"/>
      <c r="F2724" s="1168"/>
      <c r="G2724" s="1168"/>
      <c r="H2724" s="1168"/>
      <c r="I2724" s="1168"/>
      <c r="J2724" s="1168"/>
    </row>
    <row r="2725" spans="5:10" x14ac:dyDescent="0.4">
      <c r="E2725" s="1168"/>
      <c r="F2725" s="1168"/>
      <c r="G2725" s="1168"/>
      <c r="H2725" s="1168"/>
      <c r="I2725" s="1168"/>
      <c r="J2725" s="1168"/>
    </row>
    <row r="2726" spans="5:10" x14ac:dyDescent="0.4">
      <c r="E2726" s="1168"/>
      <c r="F2726" s="1168"/>
      <c r="G2726" s="1168"/>
      <c r="H2726" s="1168"/>
      <c r="I2726" s="1168"/>
      <c r="J2726" s="1168"/>
    </row>
    <row r="2727" spans="5:10" x14ac:dyDescent="0.4">
      <c r="E2727" s="1168"/>
      <c r="F2727" s="1168"/>
      <c r="G2727" s="1168"/>
      <c r="H2727" s="1168"/>
      <c r="I2727" s="1168"/>
      <c r="J2727" s="1168"/>
    </row>
    <row r="2728" spans="5:10" x14ac:dyDescent="0.4">
      <c r="E2728" s="1168"/>
      <c r="F2728" s="1168"/>
      <c r="G2728" s="1168"/>
      <c r="H2728" s="1168"/>
      <c r="I2728" s="1168"/>
      <c r="J2728" s="1168"/>
    </row>
    <row r="2729" spans="5:10" x14ac:dyDescent="0.4">
      <c r="E2729" s="1168"/>
      <c r="F2729" s="1168"/>
      <c r="G2729" s="1168"/>
      <c r="H2729" s="1168"/>
      <c r="I2729" s="1168"/>
      <c r="J2729" s="1168"/>
    </row>
    <row r="2730" spans="5:10" x14ac:dyDescent="0.4">
      <c r="E2730" s="1168"/>
      <c r="F2730" s="1168"/>
      <c r="G2730" s="1168"/>
      <c r="H2730" s="1168"/>
      <c r="I2730" s="1168"/>
      <c r="J2730" s="1168"/>
    </row>
    <row r="2731" spans="5:10" x14ac:dyDescent="0.4">
      <c r="E2731" s="1168"/>
      <c r="F2731" s="1168"/>
      <c r="G2731" s="1168"/>
      <c r="H2731" s="1168"/>
      <c r="I2731" s="1168"/>
      <c r="J2731" s="1168"/>
    </row>
    <row r="2732" spans="5:10" x14ac:dyDescent="0.4">
      <c r="E2732" s="1168"/>
      <c r="F2732" s="1168"/>
      <c r="G2732" s="1168"/>
      <c r="H2732" s="1168"/>
      <c r="I2732" s="1168"/>
      <c r="J2732" s="1168"/>
    </row>
    <row r="2733" spans="5:10" x14ac:dyDescent="0.4">
      <c r="E2733" s="1168"/>
      <c r="F2733" s="1168"/>
      <c r="G2733" s="1168"/>
      <c r="H2733" s="1168"/>
      <c r="I2733" s="1168"/>
      <c r="J2733" s="1168"/>
    </row>
    <row r="2734" spans="5:10" x14ac:dyDescent="0.4">
      <c r="E2734" s="1168"/>
      <c r="F2734" s="1168"/>
      <c r="G2734" s="1168"/>
      <c r="H2734" s="1168"/>
      <c r="I2734" s="1168"/>
      <c r="J2734" s="1168"/>
    </row>
    <row r="2735" spans="5:10" x14ac:dyDescent="0.4">
      <c r="E2735" s="1168"/>
      <c r="F2735" s="1168"/>
      <c r="G2735" s="1168"/>
      <c r="H2735" s="1168"/>
      <c r="I2735" s="1168"/>
      <c r="J2735" s="1168"/>
    </row>
    <row r="2736" spans="5:10" x14ac:dyDescent="0.4">
      <c r="E2736" s="1168"/>
      <c r="F2736" s="1168"/>
      <c r="G2736" s="1168"/>
      <c r="H2736" s="1168"/>
      <c r="I2736" s="1168"/>
      <c r="J2736" s="1168"/>
    </row>
    <row r="2737" spans="5:10" x14ac:dyDescent="0.4">
      <c r="E2737" s="1168"/>
      <c r="F2737" s="1168"/>
      <c r="G2737" s="1168"/>
      <c r="H2737" s="1168"/>
      <c r="I2737" s="1168"/>
      <c r="J2737" s="1168"/>
    </row>
    <row r="2738" spans="5:10" x14ac:dyDescent="0.4">
      <c r="E2738" s="1168"/>
      <c r="F2738" s="1168"/>
      <c r="G2738" s="1168"/>
      <c r="H2738" s="1168"/>
      <c r="I2738" s="1168"/>
      <c r="J2738" s="1168"/>
    </row>
    <row r="2739" spans="5:10" x14ac:dyDescent="0.4">
      <c r="E2739" s="1168"/>
      <c r="F2739" s="1168"/>
      <c r="G2739" s="1168"/>
      <c r="H2739" s="1168"/>
      <c r="I2739" s="1168"/>
      <c r="J2739" s="1168"/>
    </row>
    <row r="2740" spans="5:10" x14ac:dyDescent="0.4">
      <c r="E2740" s="1168"/>
      <c r="F2740" s="1168"/>
      <c r="G2740" s="1168"/>
      <c r="H2740" s="1168"/>
      <c r="I2740" s="1168"/>
      <c r="J2740" s="1168"/>
    </row>
    <row r="2741" spans="5:10" x14ac:dyDescent="0.4">
      <c r="E2741" s="1168"/>
      <c r="F2741" s="1168"/>
      <c r="G2741" s="1168"/>
      <c r="H2741" s="1168"/>
      <c r="I2741" s="1168"/>
      <c r="J2741" s="1168"/>
    </row>
    <row r="2742" spans="5:10" x14ac:dyDescent="0.4">
      <c r="E2742" s="1168"/>
      <c r="F2742" s="1168"/>
      <c r="G2742" s="1168"/>
      <c r="H2742" s="1168"/>
      <c r="I2742" s="1168"/>
      <c r="J2742" s="1168"/>
    </row>
    <row r="2743" spans="5:10" x14ac:dyDescent="0.4">
      <c r="E2743" s="1168"/>
      <c r="F2743" s="1168"/>
      <c r="G2743" s="1168"/>
      <c r="H2743" s="1168"/>
      <c r="I2743" s="1168"/>
      <c r="J2743" s="1168"/>
    </row>
    <row r="2744" spans="5:10" x14ac:dyDescent="0.4">
      <c r="E2744" s="1168"/>
      <c r="F2744" s="1168"/>
      <c r="G2744" s="1168"/>
      <c r="H2744" s="1168"/>
      <c r="I2744" s="1168"/>
      <c r="J2744" s="1168"/>
    </row>
    <row r="2745" spans="5:10" x14ac:dyDescent="0.4">
      <c r="E2745" s="1168"/>
      <c r="F2745" s="1168"/>
      <c r="G2745" s="1168"/>
      <c r="H2745" s="1168"/>
      <c r="I2745" s="1168"/>
      <c r="J2745" s="1168"/>
    </row>
    <row r="2746" spans="5:10" x14ac:dyDescent="0.4">
      <c r="E2746" s="1168"/>
      <c r="F2746" s="1168"/>
      <c r="G2746" s="1168"/>
      <c r="H2746" s="1168"/>
      <c r="I2746" s="1168"/>
      <c r="J2746" s="1168"/>
    </row>
    <row r="2747" spans="5:10" x14ac:dyDescent="0.4">
      <c r="E2747" s="1168"/>
      <c r="F2747" s="1168"/>
      <c r="G2747" s="1168"/>
      <c r="H2747" s="1168"/>
      <c r="I2747" s="1168"/>
      <c r="J2747" s="1168"/>
    </row>
    <row r="2748" spans="5:10" x14ac:dyDescent="0.4">
      <c r="E2748" s="1168"/>
      <c r="F2748" s="1168"/>
      <c r="G2748" s="1168"/>
      <c r="H2748" s="1168"/>
      <c r="I2748" s="1168"/>
      <c r="J2748" s="1168"/>
    </row>
    <row r="2749" spans="5:10" x14ac:dyDescent="0.4">
      <c r="E2749" s="1168"/>
      <c r="F2749" s="1168"/>
      <c r="G2749" s="1168"/>
      <c r="H2749" s="1168"/>
      <c r="I2749" s="1168"/>
      <c r="J2749" s="1168"/>
    </row>
    <row r="2750" spans="5:10" x14ac:dyDescent="0.4">
      <c r="E2750" s="1168"/>
      <c r="F2750" s="1168"/>
      <c r="G2750" s="1168"/>
      <c r="H2750" s="1168"/>
      <c r="I2750" s="1168"/>
      <c r="J2750" s="1168"/>
    </row>
    <row r="2751" spans="5:10" x14ac:dyDescent="0.4">
      <c r="E2751" s="1168"/>
      <c r="F2751" s="1168"/>
      <c r="G2751" s="1168"/>
      <c r="H2751" s="1168"/>
      <c r="I2751" s="1168"/>
      <c r="J2751" s="1168"/>
    </row>
    <row r="2752" spans="5:10" x14ac:dyDescent="0.4">
      <c r="E2752" s="1168"/>
      <c r="F2752" s="1168"/>
      <c r="G2752" s="1168"/>
      <c r="H2752" s="1168"/>
      <c r="I2752" s="1168"/>
      <c r="J2752" s="1168"/>
    </row>
    <row r="2753" spans="5:10" x14ac:dyDescent="0.4">
      <c r="E2753" s="1168"/>
      <c r="F2753" s="1168"/>
      <c r="G2753" s="1168"/>
      <c r="H2753" s="1168"/>
      <c r="I2753" s="1168"/>
      <c r="J2753" s="1168"/>
    </row>
    <row r="2754" spans="5:10" x14ac:dyDescent="0.4">
      <c r="E2754" s="1168"/>
      <c r="F2754" s="1168"/>
      <c r="G2754" s="1168"/>
      <c r="H2754" s="1168"/>
      <c r="I2754" s="1168"/>
      <c r="J2754" s="1168"/>
    </row>
    <row r="2755" spans="5:10" x14ac:dyDescent="0.4">
      <c r="E2755" s="1168"/>
      <c r="F2755" s="1168"/>
      <c r="G2755" s="1168"/>
      <c r="H2755" s="1168"/>
      <c r="I2755" s="1168"/>
      <c r="J2755" s="1168"/>
    </row>
    <row r="2756" spans="5:10" x14ac:dyDescent="0.4">
      <c r="E2756" s="1168"/>
      <c r="F2756" s="1168"/>
      <c r="G2756" s="1168"/>
      <c r="H2756" s="1168"/>
      <c r="I2756" s="1168"/>
      <c r="J2756" s="1168"/>
    </row>
    <row r="2757" spans="5:10" x14ac:dyDescent="0.4">
      <c r="E2757" s="1168"/>
      <c r="F2757" s="1168"/>
      <c r="G2757" s="1168"/>
      <c r="H2757" s="1168"/>
      <c r="I2757" s="1168"/>
      <c r="J2757" s="1168"/>
    </row>
    <row r="2758" spans="5:10" x14ac:dyDescent="0.4">
      <c r="E2758" s="1168"/>
      <c r="F2758" s="1168"/>
      <c r="G2758" s="1168"/>
      <c r="H2758" s="1168"/>
      <c r="I2758" s="1168"/>
      <c r="J2758" s="1168"/>
    </row>
    <row r="2759" spans="5:10" x14ac:dyDescent="0.4">
      <c r="E2759" s="1168"/>
      <c r="F2759" s="1168"/>
      <c r="G2759" s="1168"/>
      <c r="H2759" s="1168"/>
      <c r="I2759" s="1168"/>
      <c r="J2759" s="1168"/>
    </row>
    <row r="2760" spans="5:10" x14ac:dyDescent="0.4">
      <c r="E2760" s="1168"/>
      <c r="F2760" s="1168"/>
      <c r="G2760" s="1168"/>
      <c r="H2760" s="1168"/>
      <c r="I2760" s="1168"/>
      <c r="J2760" s="1168"/>
    </row>
    <row r="2761" spans="5:10" x14ac:dyDescent="0.4">
      <c r="E2761" s="1168"/>
      <c r="F2761" s="1168"/>
      <c r="G2761" s="1168"/>
      <c r="H2761" s="1168"/>
      <c r="I2761" s="1168"/>
      <c r="J2761" s="1168"/>
    </row>
    <row r="2762" spans="5:10" x14ac:dyDescent="0.4">
      <c r="E2762" s="1168"/>
      <c r="F2762" s="1168"/>
      <c r="G2762" s="1168"/>
      <c r="H2762" s="1168"/>
      <c r="I2762" s="1168"/>
      <c r="J2762" s="1168"/>
    </row>
    <row r="2763" spans="5:10" x14ac:dyDescent="0.4">
      <c r="E2763" s="1168"/>
      <c r="F2763" s="1168"/>
      <c r="G2763" s="1168"/>
      <c r="H2763" s="1168"/>
      <c r="I2763" s="1168"/>
      <c r="J2763" s="1168"/>
    </row>
    <row r="2764" spans="5:10" x14ac:dyDescent="0.4">
      <c r="E2764" s="1168"/>
      <c r="F2764" s="1168"/>
      <c r="G2764" s="1168"/>
      <c r="H2764" s="1168"/>
      <c r="I2764" s="1168"/>
      <c r="J2764" s="1168"/>
    </row>
    <row r="2765" spans="5:10" x14ac:dyDescent="0.4">
      <c r="E2765" s="1168"/>
      <c r="F2765" s="1168"/>
      <c r="G2765" s="1168"/>
      <c r="H2765" s="1168"/>
      <c r="I2765" s="1168"/>
      <c r="J2765" s="1168"/>
    </row>
    <row r="2766" spans="5:10" x14ac:dyDescent="0.4">
      <c r="E2766" s="1168"/>
      <c r="F2766" s="1168"/>
      <c r="G2766" s="1168"/>
      <c r="H2766" s="1168"/>
      <c r="I2766" s="1168"/>
      <c r="J2766" s="1168"/>
    </row>
    <row r="2767" spans="5:10" x14ac:dyDescent="0.4">
      <c r="E2767" s="1168"/>
      <c r="F2767" s="1168"/>
      <c r="G2767" s="1168"/>
      <c r="H2767" s="1168"/>
      <c r="I2767" s="1168"/>
      <c r="J2767" s="1168"/>
    </row>
    <row r="2768" spans="5:10" x14ac:dyDescent="0.4">
      <c r="E2768" s="1168"/>
      <c r="F2768" s="1168"/>
      <c r="G2768" s="1168"/>
      <c r="H2768" s="1168"/>
      <c r="I2768" s="1168"/>
      <c r="J2768" s="1168"/>
    </row>
    <row r="2769" spans="5:10" x14ac:dyDescent="0.4">
      <c r="E2769" s="1168"/>
      <c r="F2769" s="1168"/>
      <c r="G2769" s="1168"/>
      <c r="H2769" s="1168"/>
      <c r="I2769" s="1168"/>
      <c r="J2769" s="1168"/>
    </row>
    <row r="2770" spans="5:10" x14ac:dyDescent="0.4">
      <c r="E2770" s="1168"/>
      <c r="F2770" s="1168"/>
      <c r="G2770" s="1168"/>
      <c r="H2770" s="1168"/>
      <c r="I2770" s="1168"/>
      <c r="J2770" s="1168"/>
    </row>
    <row r="2771" spans="5:10" x14ac:dyDescent="0.4">
      <c r="E2771" s="1168"/>
      <c r="F2771" s="1168"/>
      <c r="G2771" s="1168"/>
      <c r="H2771" s="1168"/>
      <c r="I2771" s="1168"/>
      <c r="J2771" s="1168"/>
    </row>
    <row r="2772" spans="5:10" x14ac:dyDescent="0.4">
      <c r="E2772" s="1168"/>
      <c r="F2772" s="1168"/>
      <c r="G2772" s="1168"/>
      <c r="H2772" s="1168"/>
      <c r="I2772" s="1168"/>
      <c r="J2772" s="1168"/>
    </row>
    <row r="2773" spans="5:10" x14ac:dyDescent="0.4">
      <c r="E2773" s="1168"/>
      <c r="F2773" s="1168"/>
      <c r="G2773" s="1168"/>
      <c r="H2773" s="1168"/>
      <c r="I2773" s="1168"/>
      <c r="J2773" s="1168"/>
    </row>
    <row r="2774" spans="5:10" x14ac:dyDescent="0.4">
      <c r="E2774" s="1168"/>
      <c r="F2774" s="1168"/>
      <c r="G2774" s="1168"/>
      <c r="H2774" s="1168"/>
      <c r="I2774" s="1168"/>
      <c r="J2774" s="1168"/>
    </row>
    <row r="2775" spans="5:10" x14ac:dyDescent="0.4">
      <c r="E2775" s="1168"/>
      <c r="F2775" s="1168"/>
      <c r="G2775" s="1168"/>
      <c r="H2775" s="1168"/>
      <c r="I2775" s="1168"/>
      <c r="J2775" s="1168"/>
    </row>
    <row r="2776" spans="5:10" x14ac:dyDescent="0.4">
      <c r="E2776" s="1168"/>
      <c r="F2776" s="1168"/>
      <c r="G2776" s="1168"/>
      <c r="H2776" s="1168"/>
      <c r="I2776" s="1168"/>
      <c r="J2776" s="1168"/>
    </row>
    <row r="2777" spans="5:10" x14ac:dyDescent="0.4">
      <c r="E2777" s="1168"/>
      <c r="F2777" s="1168"/>
      <c r="G2777" s="1168"/>
      <c r="H2777" s="1168"/>
      <c r="I2777" s="1168"/>
      <c r="J2777" s="1168"/>
    </row>
    <row r="2778" spans="5:10" x14ac:dyDescent="0.4">
      <c r="E2778" s="1168"/>
      <c r="F2778" s="1168"/>
      <c r="G2778" s="1168"/>
      <c r="H2778" s="1168"/>
      <c r="I2778" s="1168"/>
      <c r="J2778" s="1168"/>
    </row>
    <row r="2779" spans="5:10" x14ac:dyDescent="0.4">
      <c r="E2779" s="1168"/>
      <c r="F2779" s="1168"/>
      <c r="G2779" s="1168"/>
      <c r="H2779" s="1168"/>
      <c r="I2779" s="1168"/>
      <c r="J2779" s="1168"/>
    </row>
    <row r="2780" spans="5:10" x14ac:dyDescent="0.4">
      <c r="E2780" s="1168"/>
      <c r="F2780" s="1168"/>
      <c r="G2780" s="1168"/>
      <c r="H2780" s="1168"/>
      <c r="I2780" s="1168"/>
      <c r="J2780" s="1168"/>
    </row>
    <row r="2781" spans="5:10" x14ac:dyDescent="0.4">
      <c r="E2781" s="1168"/>
      <c r="F2781" s="1168"/>
      <c r="G2781" s="1168"/>
      <c r="H2781" s="1168"/>
      <c r="I2781" s="1168"/>
      <c r="J2781" s="1168"/>
    </row>
    <row r="2782" spans="5:10" x14ac:dyDescent="0.4">
      <c r="E2782" s="1168"/>
      <c r="F2782" s="1168"/>
      <c r="G2782" s="1168"/>
      <c r="H2782" s="1168"/>
      <c r="I2782" s="1168"/>
      <c r="J2782" s="1168"/>
    </row>
    <row r="2783" spans="5:10" x14ac:dyDescent="0.4">
      <c r="E2783" s="1168"/>
      <c r="F2783" s="1168"/>
      <c r="G2783" s="1168"/>
      <c r="H2783" s="1168"/>
      <c r="I2783" s="1168"/>
      <c r="J2783" s="1168"/>
    </row>
    <row r="2784" spans="5:10" x14ac:dyDescent="0.4">
      <c r="E2784" s="1168"/>
      <c r="F2784" s="1168"/>
      <c r="G2784" s="1168"/>
      <c r="H2784" s="1168"/>
      <c r="I2784" s="1168"/>
      <c r="J2784" s="1168"/>
    </row>
    <row r="2785" spans="5:10" x14ac:dyDescent="0.4">
      <c r="E2785" s="1168"/>
      <c r="F2785" s="1168"/>
      <c r="G2785" s="1168"/>
      <c r="H2785" s="1168"/>
      <c r="I2785" s="1168"/>
      <c r="J2785" s="1168"/>
    </row>
    <row r="2786" spans="5:10" x14ac:dyDescent="0.4">
      <c r="E2786" s="1168"/>
      <c r="F2786" s="1168"/>
      <c r="G2786" s="1168"/>
      <c r="H2786" s="1168"/>
      <c r="I2786" s="1168"/>
      <c r="J2786" s="1168"/>
    </row>
    <row r="2787" spans="5:10" x14ac:dyDescent="0.4">
      <c r="E2787" s="1168"/>
      <c r="F2787" s="1168"/>
      <c r="G2787" s="1168"/>
      <c r="H2787" s="1168"/>
      <c r="I2787" s="1168"/>
      <c r="J2787" s="1168"/>
    </row>
    <row r="2788" spans="5:10" x14ac:dyDescent="0.4">
      <c r="E2788" s="1168"/>
      <c r="F2788" s="1168"/>
      <c r="G2788" s="1168"/>
      <c r="H2788" s="1168"/>
      <c r="I2788" s="1168"/>
      <c r="J2788" s="1168"/>
    </row>
    <row r="2789" spans="5:10" x14ac:dyDescent="0.4">
      <c r="E2789" s="1168"/>
      <c r="F2789" s="1168"/>
      <c r="G2789" s="1168"/>
      <c r="H2789" s="1168"/>
      <c r="I2789" s="1168"/>
      <c r="J2789" s="1168"/>
    </row>
    <row r="2790" spans="5:10" x14ac:dyDescent="0.4">
      <c r="E2790" s="1168"/>
      <c r="F2790" s="1168"/>
      <c r="G2790" s="1168"/>
      <c r="H2790" s="1168"/>
      <c r="I2790" s="1168"/>
      <c r="J2790" s="1168"/>
    </row>
    <row r="2791" spans="5:10" x14ac:dyDescent="0.4">
      <c r="E2791" s="1168"/>
      <c r="F2791" s="1168"/>
      <c r="G2791" s="1168"/>
      <c r="H2791" s="1168"/>
      <c r="I2791" s="1168"/>
      <c r="J2791" s="1168"/>
    </row>
    <row r="2792" spans="5:10" x14ac:dyDescent="0.4">
      <c r="E2792" s="1168"/>
      <c r="F2792" s="1168"/>
      <c r="G2792" s="1168"/>
      <c r="H2792" s="1168"/>
      <c r="I2792" s="1168"/>
      <c r="J2792" s="1168"/>
    </row>
    <row r="2793" spans="5:10" x14ac:dyDescent="0.4">
      <c r="E2793" s="1168"/>
      <c r="F2793" s="1168"/>
      <c r="G2793" s="1168"/>
      <c r="H2793" s="1168"/>
      <c r="I2793" s="1168"/>
      <c r="J2793" s="1168"/>
    </row>
    <row r="2794" spans="5:10" x14ac:dyDescent="0.4">
      <c r="E2794" s="1168"/>
      <c r="F2794" s="1168"/>
      <c r="G2794" s="1168"/>
      <c r="H2794" s="1168"/>
      <c r="I2794" s="1168"/>
      <c r="J2794" s="1168"/>
    </row>
    <row r="2795" spans="5:10" x14ac:dyDescent="0.4">
      <c r="E2795" s="1168"/>
      <c r="F2795" s="1168"/>
      <c r="G2795" s="1168"/>
      <c r="H2795" s="1168"/>
      <c r="I2795" s="1168"/>
      <c r="J2795" s="1168"/>
    </row>
    <row r="2796" spans="5:10" x14ac:dyDescent="0.4">
      <c r="E2796" s="1168"/>
      <c r="F2796" s="1168"/>
      <c r="G2796" s="1168"/>
      <c r="H2796" s="1168"/>
      <c r="I2796" s="1168"/>
      <c r="J2796" s="1168"/>
    </row>
    <row r="2797" spans="5:10" x14ac:dyDescent="0.4">
      <c r="E2797" s="1168"/>
      <c r="F2797" s="1168"/>
      <c r="G2797" s="1168"/>
      <c r="H2797" s="1168"/>
      <c r="I2797" s="1168"/>
      <c r="J2797" s="1168"/>
    </row>
    <row r="2798" spans="5:10" x14ac:dyDescent="0.4">
      <c r="E2798" s="1168"/>
      <c r="F2798" s="1168"/>
      <c r="G2798" s="1168"/>
      <c r="H2798" s="1168"/>
      <c r="I2798" s="1168"/>
      <c r="J2798" s="1168"/>
    </row>
    <row r="2799" spans="5:10" x14ac:dyDescent="0.4">
      <c r="E2799" s="1168"/>
      <c r="F2799" s="1168"/>
      <c r="G2799" s="1168"/>
      <c r="H2799" s="1168"/>
      <c r="I2799" s="1168"/>
      <c r="J2799" s="1168"/>
    </row>
    <row r="2800" spans="5:10" x14ac:dyDescent="0.4">
      <c r="E2800" s="1168"/>
      <c r="F2800" s="1168"/>
      <c r="G2800" s="1168"/>
      <c r="H2800" s="1168"/>
      <c r="I2800" s="1168"/>
      <c r="J2800" s="1168"/>
    </row>
    <row r="2801" spans="5:10" x14ac:dyDescent="0.4">
      <c r="E2801" s="1168"/>
      <c r="F2801" s="1168"/>
      <c r="G2801" s="1168"/>
      <c r="H2801" s="1168"/>
      <c r="I2801" s="1168"/>
      <c r="J2801" s="1168"/>
    </row>
    <row r="2802" spans="5:10" x14ac:dyDescent="0.4">
      <c r="E2802" s="1168"/>
      <c r="F2802" s="1168"/>
      <c r="G2802" s="1168"/>
      <c r="H2802" s="1168"/>
      <c r="I2802" s="1168"/>
      <c r="J2802" s="1168"/>
    </row>
    <row r="2803" spans="5:10" x14ac:dyDescent="0.4">
      <c r="E2803" s="1168"/>
      <c r="F2803" s="1168"/>
      <c r="G2803" s="1168"/>
      <c r="H2803" s="1168"/>
      <c r="I2803" s="1168"/>
      <c r="J2803" s="1168"/>
    </row>
    <row r="2804" spans="5:10" x14ac:dyDescent="0.4">
      <c r="E2804" s="1168"/>
      <c r="F2804" s="1168"/>
      <c r="G2804" s="1168"/>
      <c r="H2804" s="1168"/>
      <c r="I2804" s="1168"/>
      <c r="J2804" s="1168"/>
    </row>
    <row r="2805" spans="5:10" x14ac:dyDescent="0.4">
      <c r="E2805" s="1168"/>
      <c r="F2805" s="1168"/>
      <c r="G2805" s="1168"/>
      <c r="H2805" s="1168"/>
      <c r="I2805" s="1168"/>
      <c r="J2805" s="1168"/>
    </row>
    <row r="2806" spans="5:10" x14ac:dyDescent="0.4">
      <c r="E2806" s="1168"/>
      <c r="F2806" s="1168"/>
      <c r="G2806" s="1168"/>
      <c r="H2806" s="1168"/>
      <c r="I2806" s="1168"/>
      <c r="J2806" s="1168"/>
    </row>
    <row r="2807" spans="5:10" x14ac:dyDescent="0.4">
      <c r="E2807" s="1168"/>
      <c r="F2807" s="1168"/>
      <c r="G2807" s="1168"/>
      <c r="H2807" s="1168"/>
      <c r="I2807" s="1168"/>
      <c r="J2807" s="1168"/>
    </row>
    <row r="2808" spans="5:10" x14ac:dyDescent="0.4">
      <c r="E2808" s="1168"/>
      <c r="F2808" s="1168"/>
      <c r="G2808" s="1168"/>
      <c r="H2808" s="1168"/>
      <c r="I2808" s="1168"/>
      <c r="J2808" s="1168"/>
    </row>
    <row r="2809" spans="5:10" x14ac:dyDescent="0.4">
      <c r="E2809" s="1168"/>
      <c r="F2809" s="1168"/>
      <c r="G2809" s="1168"/>
      <c r="H2809" s="1168"/>
      <c r="I2809" s="1168"/>
      <c r="J2809" s="1168"/>
    </row>
    <row r="2810" spans="5:10" x14ac:dyDescent="0.4">
      <c r="E2810" s="1168"/>
      <c r="F2810" s="1168"/>
      <c r="G2810" s="1168"/>
      <c r="H2810" s="1168"/>
      <c r="I2810" s="1168"/>
      <c r="J2810" s="1168"/>
    </row>
    <row r="2811" spans="5:10" x14ac:dyDescent="0.4">
      <c r="E2811" s="1168"/>
      <c r="F2811" s="1168"/>
      <c r="G2811" s="1168"/>
      <c r="H2811" s="1168"/>
      <c r="I2811" s="1168"/>
      <c r="J2811" s="1168"/>
    </row>
    <row r="2812" spans="5:10" x14ac:dyDescent="0.4">
      <c r="E2812" s="1168"/>
      <c r="F2812" s="1168"/>
      <c r="G2812" s="1168"/>
      <c r="H2812" s="1168"/>
      <c r="I2812" s="1168"/>
      <c r="J2812" s="1168"/>
    </row>
    <row r="2813" spans="5:10" x14ac:dyDescent="0.4">
      <c r="E2813" s="1168"/>
      <c r="F2813" s="1168"/>
      <c r="G2813" s="1168"/>
      <c r="H2813" s="1168"/>
      <c r="I2813" s="1168"/>
      <c r="J2813" s="1168"/>
    </row>
    <row r="2814" spans="5:10" x14ac:dyDescent="0.4">
      <c r="E2814" s="1168"/>
      <c r="F2814" s="1168"/>
      <c r="G2814" s="1168"/>
      <c r="H2814" s="1168"/>
      <c r="I2814" s="1168"/>
      <c r="J2814" s="1168"/>
    </row>
    <row r="2815" spans="5:10" x14ac:dyDescent="0.4">
      <c r="E2815" s="1168"/>
      <c r="F2815" s="1168"/>
      <c r="G2815" s="1168"/>
      <c r="H2815" s="1168"/>
      <c r="I2815" s="1168"/>
      <c r="J2815" s="1168"/>
    </row>
    <row r="2816" spans="5:10" x14ac:dyDescent="0.4">
      <c r="E2816" s="1168"/>
      <c r="F2816" s="1168"/>
      <c r="G2816" s="1168"/>
      <c r="H2816" s="1168"/>
      <c r="I2816" s="1168"/>
      <c r="J2816" s="1168"/>
    </row>
    <row r="2817" spans="5:10" x14ac:dyDescent="0.4">
      <c r="E2817" s="1168"/>
      <c r="F2817" s="1168"/>
      <c r="G2817" s="1168"/>
      <c r="H2817" s="1168"/>
      <c r="I2817" s="1168"/>
      <c r="J2817" s="1168"/>
    </row>
    <row r="2818" spans="5:10" x14ac:dyDescent="0.4">
      <c r="E2818" s="1168"/>
      <c r="F2818" s="1168"/>
      <c r="G2818" s="1168"/>
      <c r="H2818" s="1168"/>
      <c r="I2818" s="1168"/>
      <c r="J2818" s="1168"/>
    </row>
    <row r="2819" spans="5:10" x14ac:dyDescent="0.4">
      <c r="E2819" s="1168"/>
      <c r="F2819" s="1168"/>
      <c r="G2819" s="1168"/>
      <c r="H2819" s="1168"/>
      <c r="I2819" s="1168"/>
      <c r="J2819" s="1168"/>
    </row>
    <row r="2820" spans="5:10" x14ac:dyDescent="0.4">
      <c r="E2820" s="1168"/>
      <c r="F2820" s="1168"/>
      <c r="G2820" s="1168"/>
      <c r="H2820" s="1168"/>
      <c r="I2820" s="1168"/>
      <c r="J2820" s="1168"/>
    </row>
    <row r="2821" spans="5:10" x14ac:dyDescent="0.4">
      <c r="E2821" s="1168"/>
      <c r="F2821" s="1168"/>
      <c r="G2821" s="1168"/>
      <c r="H2821" s="1168"/>
      <c r="I2821" s="1168"/>
      <c r="J2821" s="1168"/>
    </row>
    <row r="2822" spans="5:10" x14ac:dyDescent="0.4">
      <c r="E2822" s="1168"/>
      <c r="F2822" s="1168"/>
      <c r="G2822" s="1168"/>
      <c r="H2822" s="1168"/>
      <c r="I2822" s="1168"/>
      <c r="J2822" s="1168"/>
    </row>
    <row r="2823" spans="5:10" x14ac:dyDescent="0.4">
      <c r="E2823" s="1168"/>
      <c r="F2823" s="1168"/>
      <c r="G2823" s="1168"/>
      <c r="H2823" s="1168"/>
      <c r="I2823" s="1168"/>
      <c r="J2823" s="1168"/>
    </row>
    <row r="2824" spans="5:10" x14ac:dyDescent="0.4">
      <c r="E2824" s="1168"/>
      <c r="F2824" s="1168"/>
      <c r="G2824" s="1168"/>
      <c r="H2824" s="1168"/>
      <c r="I2824" s="1168"/>
      <c r="J2824" s="1168"/>
    </row>
    <row r="2825" spans="5:10" x14ac:dyDescent="0.4">
      <c r="E2825" s="1168"/>
      <c r="F2825" s="1168"/>
      <c r="G2825" s="1168"/>
      <c r="H2825" s="1168"/>
      <c r="I2825" s="1168"/>
      <c r="J2825" s="1168"/>
    </row>
    <row r="2826" spans="5:10" x14ac:dyDescent="0.4">
      <c r="E2826" s="1168"/>
      <c r="F2826" s="1168"/>
      <c r="G2826" s="1168"/>
      <c r="H2826" s="1168"/>
      <c r="I2826" s="1168"/>
      <c r="J2826" s="1168"/>
    </row>
    <row r="2827" spans="5:10" x14ac:dyDescent="0.4">
      <c r="E2827" s="1168"/>
      <c r="F2827" s="1168"/>
      <c r="G2827" s="1168"/>
      <c r="H2827" s="1168"/>
      <c r="I2827" s="1168"/>
      <c r="J2827" s="1168"/>
    </row>
    <row r="2828" spans="5:10" x14ac:dyDescent="0.4">
      <c r="E2828" s="1168"/>
      <c r="F2828" s="1168"/>
      <c r="G2828" s="1168"/>
      <c r="H2828" s="1168"/>
      <c r="I2828" s="1168"/>
      <c r="J2828" s="1168"/>
    </row>
    <row r="2829" spans="5:10" x14ac:dyDescent="0.4">
      <c r="E2829" s="1168"/>
      <c r="F2829" s="1168"/>
      <c r="G2829" s="1168"/>
      <c r="H2829" s="1168"/>
      <c r="I2829" s="1168"/>
      <c r="J2829" s="1168"/>
    </row>
    <row r="2830" spans="5:10" x14ac:dyDescent="0.4">
      <c r="E2830" s="1168"/>
      <c r="F2830" s="1168"/>
      <c r="G2830" s="1168"/>
      <c r="H2830" s="1168"/>
      <c r="I2830" s="1168"/>
      <c r="J2830" s="1168"/>
    </row>
    <row r="2831" spans="5:10" x14ac:dyDescent="0.4">
      <c r="E2831" s="1168"/>
      <c r="F2831" s="1168"/>
      <c r="G2831" s="1168"/>
      <c r="H2831" s="1168"/>
      <c r="I2831" s="1168"/>
      <c r="J2831" s="1168"/>
    </row>
    <row r="2832" spans="5:10" x14ac:dyDescent="0.4">
      <c r="E2832" s="1168"/>
      <c r="F2832" s="1168"/>
      <c r="G2832" s="1168"/>
      <c r="H2832" s="1168"/>
      <c r="I2832" s="1168"/>
      <c r="J2832" s="1168"/>
    </row>
    <row r="2833" spans="5:10" x14ac:dyDescent="0.4">
      <c r="E2833" s="1168"/>
      <c r="F2833" s="1168"/>
      <c r="G2833" s="1168"/>
      <c r="H2833" s="1168"/>
      <c r="I2833" s="1168"/>
      <c r="J2833" s="1168"/>
    </row>
    <row r="2834" spans="5:10" x14ac:dyDescent="0.4">
      <c r="E2834" s="1168"/>
      <c r="F2834" s="1168"/>
      <c r="G2834" s="1168"/>
      <c r="H2834" s="1168"/>
      <c r="I2834" s="1168"/>
      <c r="J2834" s="1168"/>
    </row>
    <row r="2835" spans="5:10" x14ac:dyDescent="0.4">
      <c r="E2835" s="1168"/>
      <c r="F2835" s="1168"/>
      <c r="G2835" s="1168"/>
      <c r="H2835" s="1168"/>
      <c r="I2835" s="1168"/>
      <c r="J2835" s="1168"/>
    </row>
    <row r="2836" spans="5:10" x14ac:dyDescent="0.4">
      <c r="E2836" s="1168"/>
      <c r="F2836" s="1168"/>
      <c r="G2836" s="1168"/>
      <c r="H2836" s="1168"/>
      <c r="I2836" s="1168"/>
      <c r="J2836" s="1168"/>
    </row>
    <row r="2837" spans="5:10" x14ac:dyDescent="0.4">
      <c r="E2837" s="1168"/>
      <c r="F2837" s="1168"/>
      <c r="G2837" s="1168"/>
      <c r="H2837" s="1168"/>
      <c r="I2837" s="1168"/>
      <c r="J2837" s="1168"/>
    </row>
    <row r="2838" spans="5:10" x14ac:dyDescent="0.4">
      <c r="E2838" s="1168"/>
      <c r="F2838" s="1168"/>
      <c r="G2838" s="1168"/>
      <c r="H2838" s="1168"/>
      <c r="I2838" s="1168"/>
      <c r="J2838" s="1168"/>
    </row>
    <row r="2839" spans="5:10" x14ac:dyDescent="0.4">
      <c r="E2839" s="1168"/>
      <c r="F2839" s="1168"/>
      <c r="G2839" s="1168"/>
      <c r="H2839" s="1168"/>
      <c r="I2839" s="1168"/>
      <c r="J2839" s="1168"/>
    </row>
    <row r="2840" spans="5:10" x14ac:dyDescent="0.4">
      <c r="E2840" s="1168"/>
      <c r="F2840" s="1168"/>
      <c r="G2840" s="1168"/>
      <c r="H2840" s="1168"/>
      <c r="I2840" s="1168"/>
      <c r="J2840" s="1168"/>
    </row>
    <row r="2841" spans="5:10" x14ac:dyDescent="0.4">
      <c r="E2841" s="1168"/>
      <c r="F2841" s="1168"/>
      <c r="G2841" s="1168"/>
      <c r="H2841" s="1168"/>
      <c r="I2841" s="1168"/>
      <c r="J2841" s="1168"/>
    </row>
    <row r="2842" spans="5:10" x14ac:dyDescent="0.4">
      <c r="E2842" s="1168"/>
      <c r="F2842" s="1168"/>
      <c r="G2842" s="1168"/>
      <c r="H2842" s="1168"/>
      <c r="I2842" s="1168"/>
      <c r="J2842" s="1168"/>
    </row>
    <row r="2843" spans="5:10" x14ac:dyDescent="0.4">
      <c r="E2843" s="1168"/>
      <c r="F2843" s="1168"/>
      <c r="G2843" s="1168"/>
      <c r="H2843" s="1168"/>
      <c r="I2843" s="1168"/>
      <c r="J2843" s="1168"/>
    </row>
    <row r="2844" spans="5:10" x14ac:dyDescent="0.4">
      <c r="E2844" s="1168"/>
      <c r="F2844" s="1168"/>
      <c r="G2844" s="1168"/>
      <c r="H2844" s="1168"/>
      <c r="I2844" s="1168"/>
      <c r="J2844" s="1168"/>
    </row>
    <row r="2845" spans="5:10" x14ac:dyDescent="0.4">
      <c r="E2845" s="1168"/>
      <c r="F2845" s="1168"/>
      <c r="G2845" s="1168"/>
      <c r="H2845" s="1168"/>
      <c r="I2845" s="1168"/>
      <c r="J2845" s="1168"/>
    </row>
    <row r="2846" spans="5:10" x14ac:dyDescent="0.4">
      <c r="E2846" s="1168"/>
      <c r="F2846" s="1168"/>
      <c r="G2846" s="1168"/>
      <c r="H2846" s="1168"/>
      <c r="I2846" s="1168"/>
      <c r="J2846" s="1168"/>
    </row>
    <row r="2847" spans="5:10" x14ac:dyDescent="0.4">
      <c r="E2847" s="1168"/>
      <c r="F2847" s="1168"/>
      <c r="G2847" s="1168"/>
      <c r="H2847" s="1168"/>
      <c r="I2847" s="1168"/>
      <c r="J2847" s="1168"/>
    </row>
    <row r="2848" spans="5:10" x14ac:dyDescent="0.4">
      <c r="E2848" s="1168"/>
      <c r="F2848" s="1168"/>
      <c r="G2848" s="1168"/>
      <c r="H2848" s="1168"/>
      <c r="I2848" s="1168"/>
      <c r="J2848" s="1168"/>
    </row>
    <row r="2849" spans="5:10" x14ac:dyDescent="0.4">
      <c r="E2849" s="1168"/>
      <c r="F2849" s="1168"/>
      <c r="G2849" s="1168"/>
      <c r="H2849" s="1168"/>
      <c r="I2849" s="1168"/>
      <c r="J2849" s="1168"/>
    </row>
    <row r="2850" spans="5:10" x14ac:dyDescent="0.4">
      <c r="E2850" s="1168"/>
      <c r="F2850" s="1168"/>
      <c r="G2850" s="1168"/>
      <c r="H2850" s="1168"/>
      <c r="I2850" s="1168"/>
      <c r="J2850" s="1168"/>
    </row>
    <row r="2851" spans="5:10" x14ac:dyDescent="0.4">
      <c r="E2851" s="1168"/>
      <c r="F2851" s="1168"/>
      <c r="G2851" s="1168"/>
      <c r="H2851" s="1168"/>
      <c r="I2851" s="1168"/>
      <c r="J2851" s="1168"/>
    </row>
    <row r="2852" spans="5:10" x14ac:dyDescent="0.4">
      <c r="E2852" s="1168"/>
      <c r="F2852" s="1168"/>
      <c r="G2852" s="1168"/>
      <c r="H2852" s="1168"/>
      <c r="I2852" s="1168"/>
      <c r="J2852" s="1168"/>
    </row>
    <row r="2853" spans="5:10" x14ac:dyDescent="0.4">
      <c r="E2853" s="1168"/>
      <c r="F2853" s="1168"/>
      <c r="G2853" s="1168"/>
      <c r="H2853" s="1168"/>
      <c r="I2853" s="1168"/>
      <c r="J2853" s="1168"/>
    </row>
    <row r="2854" spans="5:10" x14ac:dyDescent="0.4">
      <c r="E2854" s="1168"/>
      <c r="F2854" s="1168"/>
      <c r="G2854" s="1168"/>
      <c r="H2854" s="1168"/>
      <c r="I2854" s="1168"/>
      <c r="J2854" s="1168"/>
    </row>
    <row r="2855" spans="5:10" x14ac:dyDescent="0.4">
      <c r="E2855" s="1168"/>
      <c r="F2855" s="1168"/>
      <c r="G2855" s="1168"/>
      <c r="H2855" s="1168"/>
      <c r="I2855" s="1168"/>
      <c r="J2855" s="1168"/>
    </row>
    <row r="2856" spans="5:10" x14ac:dyDescent="0.4">
      <c r="E2856" s="1168"/>
      <c r="F2856" s="1168"/>
      <c r="G2856" s="1168"/>
      <c r="H2856" s="1168"/>
      <c r="I2856" s="1168"/>
      <c r="J2856" s="1168"/>
    </row>
    <row r="2857" spans="5:10" x14ac:dyDescent="0.4">
      <c r="E2857" s="1168"/>
      <c r="F2857" s="1168"/>
      <c r="G2857" s="1168"/>
      <c r="H2857" s="1168"/>
      <c r="I2857" s="1168"/>
      <c r="J2857" s="1168"/>
    </row>
    <row r="2858" spans="5:10" x14ac:dyDescent="0.4">
      <c r="E2858" s="1168"/>
      <c r="F2858" s="1168"/>
      <c r="G2858" s="1168"/>
      <c r="H2858" s="1168"/>
      <c r="I2858" s="1168"/>
      <c r="J2858" s="1168"/>
    </row>
    <row r="2859" spans="5:10" x14ac:dyDescent="0.4">
      <c r="E2859" s="1168"/>
      <c r="F2859" s="1168"/>
      <c r="G2859" s="1168"/>
      <c r="H2859" s="1168"/>
      <c r="I2859" s="1168"/>
      <c r="J2859" s="1168"/>
    </row>
    <row r="2860" spans="5:10" x14ac:dyDescent="0.4">
      <c r="E2860" s="1168"/>
      <c r="F2860" s="1168"/>
      <c r="G2860" s="1168"/>
      <c r="H2860" s="1168"/>
      <c r="I2860" s="1168"/>
      <c r="J2860" s="1168"/>
    </row>
    <row r="2861" spans="5:10" x14ac:dyDescent="0.4">
      <c r="E2861" s="1168"/>
      <c r="F2861" s="1168"/>
      <c r="G2861" s="1168"/>
      <c r="H2861" s="1168"/>
      <c r="I2861" s="1168"/>
      <c r="J2861" s="1168"/>
    </row>
    <row r="2862" spans="5:10" x14ac:dyDescent="0.4">
      <c r="E2862" s="1168"/>
      <c r="F2862" s="1168"/>
      <c r="G2862" s="1168"/>
      <c r="H2862" s="1168"/>
      <c r="I2862" s="1168"/>
      <c r="J2862" s="1168"/>
    </row>
    <row r="2863" spans="5:10" x14ac:dyDescent="0.4">
      <c r="E2863" s="1168"/>
      <c r="F2863" s="1168"/>
      <c r="G2863" s="1168"/>
      <c r="H2863" s="1168"/>
      <c r="I2863" s="1168"/>
      <c r="J2863" s="1168"/>
    </row>
    <row r="2864" spans="5:10" x14ac:dyDescent="0.4">
      <c r="E2864" s="1168"/>
      <c r="F2864" s="1168"/>
      <c r="G2864" s="1168"/>
      <c r="H2864" s="1168"/>
      <c r="I2864" s="1168"/>
      <c r="J2864" s="1168"/>
    </row>
    <row r="2865" spans="5:10" x14ac:dyDescent="0.4">
      <c r="E2865" s="1168"/>
      <c r="F2865" s="1168"/>
      <c r="G2865" s="1168"/>
      <c r="H2865" s="1168"/>
      <c r="I2865" s="1168"/>
      <c r="J2865" s="1168"/>
    </row>
    <row r="2866" spans="5:10" x14ac:dyDescent="0.4">
      <c r="E2866" s="1168"/>
      <c r="F2866" s="1168"/>
      <c r="G2866" s="1168"/>
      <c r="H2866" s="1168"/>
      <c r="I2866" s="1168"/>
      <c r="J2866" s="1168"/>
    </row>
    <row r="2867" spans="5:10" x14ac:dyDescent="0.4">
      <c r="E2867" s="1168"/>
      <c r="F2867" s="1168"/>
      <c r="G2867" s="1168"/>
      <c r="H2867" s="1168"/>
      <c r="I2867" s="1168"/>
      <c r="J2867" s="1168"/>
    </row>
    <row r="2868" spans="5:10" x14ac:dyDescent="0.4">
      <c r="E2868" s="1168"/>
      <c r="F2868" s="1168"/>
      <c r="G2868" s="1168"/>
      <c r="H2868" s="1168"/>
      <c r="I2868" s="1168"/>
      <c r="J2868" s="1168"/>
    </row>
    <row r="2869" spans="5:10" x14ac:dyDescent="0.4">
      <c r="E2869" s="1168"/>
      <c r="F2869" s="1168"/>
      <c r="G2869" s="1168"/>
      <c r="H2869" s="1168"/>
      <c r="I2869" s="1168"/>
      <c r="J2869" s="1168"/>
    </row>
    <row r="2870" spans="5:10" x14ac:dyDescent="0.4">
      <c r="E2870" s="1168"/>
      <c r="F2870" s="1168"/>
      <c r="G2870" s="1168"/>
      <c r="H2870" s="1168"/>
      <c r="I2870" s="1168"/>
      <c r="J2870" s="1168"/>
    </row>
    <row r="2871" spans="5:10" x14ac:dyDescent="0.4">
      <c r="E2871" s="1168"/>
      <c r="F2871" s="1168"/>
      <c r="G2871" s="1168"/>
      <c r="H2871" s="1168"/>
      <c r="I2871" s="1168"/>
      <c r="J2871" s="1168"/>
    </row>
    <row r="2872" spans="5:10" x14ac:dyDescent="0.4">
      <c r="E2872" s="1168"/>
      <c r="F2872" s="1168"/>
      <c r="G2872" s="1168"/>
      <c r="H2872" s="1168"/>
      <c r="I2872" s="1168"/>
      <c r="J2872" s="1168"/>
    </row>
    <row r="2873" spans="5:10" x14ac:dyDescent="0.4">
      <c r="E2873" s="1168"/>
      <c r="F2873" s="1168"/>
      <c r="G2873" s="1168"/>
      <c r="H2873" s="1168"/>
      <c r="I2873" s="1168"/>
      <c r="J2873" s="1168"/>
    </row>
    <row r="2874" spans="5:10" x14ac:dyDescent="0.4">
      <c r="E2874" s="1168"/>
      <c r="F2874" s="1168"/>
      <c r="G2874" s="1168"/>
      <c r="H2874" s="1168"/>
      <c r="I2874" s="1168"/>
      <c r="J2874" s="1168"/>
    </row>
    <row r="2875" spans="5:10" x14ac:dyDescent="0.4">
      <c r="E2875" s="1168"/>
      <c r="F2875" s="1168"/>
      <c r="G2875" s="1168"/>
      <c r="H2875" s="1168"/>
      <c r="I2875" s="1168"/>
      <c r="J2875" s="1168"/>
    </row>
    <row r="2876" spans="5:10" x14ac:dyDescent="0.4">
      <c r="E2876" s="1168"/>
      <c r="F2876" s="1168"/>
      <c r="G2876" s="1168"/>
      <c r="H2876" s="1168"/>
      <c r="I2876" s="1168"/>
      <c r="J2876" s="1168"/>
    </row>
    <row r="2877" spans="5:10" x14ac:dyDescent="0.4">
      <c r="E2877" s="1168"/>
      <c r="F2877" s="1168"/>
      <c r="G2877" s="1168"/>
      <c r="H2877" s="1168"/>
      <c r="I2877" s="1168"/>
      <c r="J2877" s="1168"/>
    </row>
    <row r="2878" spans="5:10" x14ac:dyDescent="0.4">
      <c r="E2878" s="1168"/>
      <c r="F2878" s="1168"/>
      <c r="G2878" s="1168"/>
      <c r="H2878" s="1168"/>
      <c r="I2878" s="1168"/>
      <c r="J2878" s="1168"/>
    </row>
    <row r="2879" spans="5:10" x14ac:dyDescent="0.4">
      <c r="E2879" s="1168"/>
      <c r="F2879" s="1168"/>
      <c r="G2879" s="1168"/>
      <c r="H2879" s="1168"/>
      <c r="I2879" s="1168"/>
      <c r="J2879" s="1168"/>
    </row>
    <row r="2880" spans="5:10" x14ac:dyDescent="0.4">
      <c r="E2880" s="1168"/>
      <c r="F2880" s="1168"/>
      <c r="G2880" s="1168"/>
      <c r="H2880" s="1168"/>
      <c r="I2880" s="1168"/>
      <c r="J2880" s="1168"/>
    </row>
    <row r="2881" spans="5:10" x14ac:dyDescent="0.4">
      <c r="E2881" s="1168"/>
      <c r="F2881" s="1168"/>
      <c r="G2881" s="1168"/>
      <c r="H2881" s="1168"/>
      <c r="I2881" s="1168"/>
      <c r="J2881" s="1168"/>
    </row>
    <row r="2882" spans="5:10" x14ac:dyDescent="0.4">
      <c r="E2882" s="1168"/>
      <c r="F2882" s="1168"/>
      <c r="G2882" s="1168"/>
      <c r="H2882" s="1168"/>
      <c r="I2882" s="1168"/>
      <c r="J2882" s="1168"/>
    </row>
    <row r="2883" spans="5:10" x14ac:dyDescent="0.4">
      <c r="E2883" s="1168"/>
      <c r="F2883" s="1168"/>
      <c r="G2883" s="1168"/>
      <c r="H2883" s="1168"/>
      <c r="I2883" s="1168"/>
      <c r="J2883" s="1168"/>
    </row>
    <row r="2884" spans="5:10" x14ac:dyDescent="0.4">
      <c r="E2884" s="1168"/>
      <c r="F2884" s="1168"/>
      <c r="G2884" s="1168"/>
      <c r="H2884" s="1168"/>
      <c r="I2884" s="1168"/>
      <c r="J2884" s="1168"/>
    </row>
    <row r="2885" spans="5:10" x14ac:dyDescent="0.4">
      <c r="E2885" s="1168"/>
      <c r="F2885" s="1168"/>
      <c r="G2885" s="1168"/>
      <c r="H2885" s="1168"/>
      <c r="I2885" s="1168"/>
      <c r="J2885" s="1168"/>
    </row>
    <row r="2886" spans="5:10" x14ac:dyDescent="0.4">
      <c r="E2886" s="1168"/>
      <c r="F2886" s="1168"/>
      <c r="G2886" s="1168"/>
      <c r="H2886" s="1168"/>
      <c r="I2886" s="1168"/>
      <c r="J2886" s="1168"/>
    </row>
    <row r="2887" spans="5:10" x14ac:dyDescent="0.4">
      <c r="E2887" s="1168"/>
      <c r="F2887" s="1168"/>
      <c r="G2887" s="1168"/>
      <c r="H2887" s="1168"/>
      <c r="I2887" s="1168"/>
      <c r="J2887" s="1168"/>
    </row>
    <row r="2888" spans="5:10" x14ac:dyDescent="0.4">
      <c r="E2888" s="1168"/>
      <c r="F2888" s="1168"/>
      <c r="G2888" s="1168"/>
      <c r="H2888" s="1168"/>
      <c r="I2888" s="1168"/>
      <c r="J2888" s="1168"/>
    </row>
    <row r="2889" spans="5:10" x14ac:dyDescent="0.4">
      <c r="E2889" s="1168"/>
      <c r="F2889" s="1168"/>
      <c r="G2889" s="1168"/>
      <c r="H2889" s="1168"/>
      <c r="I2889" s="1168"/>
      <c r="J2889" s="1168"/>
    </row>
    <row r="2890" spans="5:10" x14ac:dyDescent="0.4">
      <c r="E2890" s="1168"/>
      <c r="F2890" s="1168"/>
      <c r="G2890" s="1168"/>
      <c r="H2890" s="1168"/>
      <c r="I2890" s="1168"/>
      <c r="J2890" s="1168"/>
    </row>
    <row r="2891" spans="5:10" x14ac:dyDescent="0.4">
      <c r="E2891" s="1168"/>
      <c r="F2891" s="1168"/>
      <c r="G2891" s="1168"/>
      <c r="H2891" s="1168"/>
      <c r="I2891" s="1168"/>
      <c r="J2891" s="1168"/>
    </row>
    <row r="2892" spans="5:10" x14ac:dyDescent="0.4">
      <c r="E2892" s="1168"/>
      <c r="F2892" s="1168"/>
      <c r="G2892" s="1168"/>
      <c r="H2892" s="1168"/>
      <c r="I2892" s="1168"/>
      <c r="J2892" s="1168"/>
    </row>
    <row r="2893" spans="5:10" x14ac:dyDescent="0.4">
      <c r="E2893" s="1168"/>
      <c r="F2893" s="1168"/>
      <c r="G2893" s="1168"/>
      <c r="H2893" s="1168"/>
      <c r="I2893" s="1168"/>
      <c r="J2893" s="1168"/>
    </row>
    <row r="2894" spans="5:10" x14ac:dyDescent="0.4">
      <c r="E2894" s="1168"/>
      <c r="F2894" s="1168"/>
      <c r="G2894" s="1168"/>
      <c r="H2894" s="1168"/>
      <c r="I2894" s="1168"/>
      <c r="J2894" s="1168"/>
    </row>
    <row r="2895" spans="5:10" x14ac:dyDescent="0.4">
      <c r="E2895" s="1168"/>
      <c r="F2895" s="1168"/>
      <c r="G2895" s="1168"/>
      <c r="H2895" s="1168"/>
      <c r="I2895" s="1168"/>
      <c r="J2895" s="1168"/>
    </row>
    <row r="2896" spans="5:10" x14ac:dyDescent="0.4">
      <c r="E2896" s="1168"/>
      <c r="F2896" s="1168"/>
      <c r="G2896" s="1168"/>
      <c r="H2896" s="1168"/>
      <c r="I2896" s="1168"/>
      <c r="J2896" s="1168"/>
    </row>
    <row r="2897" spans="5:10" x14ac:dyDescent="0.4">
      <c r="E2897" s="1168"/>
      <c r="F2897" s="1168"/>
      <c r="G2897" s="1168"/>
      <c r="H2897" s="1168"/>
      <c r="I2897" s="1168"/>
      <c r="J2897" s="1168"/>
    </row>
    <row r="2898" spans="5:10" x14ac:dyDescent="0.4">
      <c r="E2898" s="1168"/>
      <c r="F2898" s="1168"/>
      <c r="G2898" s="1168"/>
      <c r="H2898" s="1168"/>
      <c r="I2898" s="1168"/>
      <c r="J2898" s="1168"/>
    </row>
    <row r="2899" spans="5:10" x14ac:dyDescent="0.4">
      <c r="E2899" s="1168"/>
      <c r="F2899" s="1168"/>
      <c r="G2899" s="1168"/>
      <c r="H2899" s="1168"/>
      <c r="I2899" s="1168"/>
      <c r="J2899" s="1168"/>
    </row>
    <row r="2900" spans="5:10" x14ac:dyDescent="0.4">
      <c r="E2900" s="1168"/>
      <c r="F2900" s="1168"/>
      <c r="G2900" s="1168"/>
      <c r="H2900" s="1168"/>
      <c r="I2900" s="1168"/>
      <c r="J2900" s="1168"/>
    </row>
    <row r="2901" spans="5:10" x14ac:dyDescent="0.4">
      <c r="E2901" s="1168"/>
      <c r="F2901" s="1168"/>
      <c r="G2901" s="1168"/>
      <c r="H2901" s="1168"/>
      <c r="I2901" s="1168"/>
      <c r="J2901" s="1168"/>
    </row>
    <row r="2902" spans="5:10" x14ac:dyDescent="0.4">
      <c r="E2902" s="1168"/>
      <c r="F2902" s="1168"/>
      <c r="G2902" s="1168"/>
      <c r="H2902" s="1168"/>
      <c r="I2902" s="1168"/>
      <c r="J2902" s="1168"/>
    </row>
    <row r="2903" spans="5:10" x14ac:dyDescent="0.4">
      <c r="E2903" s="1168"/>
      <c r="F2903" s="1168"/>
      <c r="G2903" s="1168"/>
      <c r="H2903" s="1168"/>
      <c r="I2903" s="1168"/>
      <c r="J2903" s="1168"/>
    </row>
    <row r="2904" spans="5:10" x14ac:dyDescent="0.4">
      <c r="E2904" s="1168"/>
      <c r="F2904" s="1168"/>
      <c r="G2904" s="1168"/>
      <c r="H2904" s="1168"/>
      <c r="I2904" s="1168"/>
      <c r="J2904" s="1168"/>
    </row>
    <row r="2905" spans="5:10" x14ac:dyDescent="0.4">
      <c r="E2905" s="1168"/>
      <c r="F2905" s="1168"/>
      <c r="G2905" s="1168"/>
      <c r="H2905" s="1168"/>
      <c r="I2905" s="1168"/>
      <c r="J2905" s="1168"/>
    </row>
    <row r="2906" spans="5:10" x14ac:dyDescent="0.4">
      <c r="E2906" s="1168"/>
      <c r="F2906" s="1168"/>
      <c r="G2906" s="1168"/>
      <c r="H2906" s="1168"/>
      <c r="I2906" s="1168"/>
      <c r="J2906" s="1168"/>
    </row>
    <row r="2907" spans="5:10" x14ac:dyDescent="0.4">
      <c r="E2907" s="1168"/>
      <c r="F2907" s="1168"/>
      <c r="G2907" s="1168"/>
      <c r="H2907" s="1168"/>
      <c r="I2907" s="1168"/>
      <c r="J2907" s="1168"/>
    </row>
    <row r="2908" spans="5:10" x14ac:dyDescent="0.4">
      <c r="E2908" s="1168"/>
      <c r="F2908" s="1168"/>
      <c r="G2908" s="1168"/>
      <c r="H2908" s="1168"/>
      <c r="I2908" s="1168"/>
      <c r="J2908" s="1168"/>
    </row>
    <row r="2909" spans="5:10" x14ac:dyDescent="0.4">
      <c r="E2909" s="1168"/>
      <c r="F2909" s="1168"/>
      <c r="G2909" s="1168"/>
      <c r="H2909" s="1168"/>
      <c r="I2909" s="1168"/>
      <c r="J2909" s="1168"/>
    </row>
    <row r="2910" spans="5:10" x14ac:dyDescent="0.4">
      <c r="E2910" s="1168"/>
      <c r="F2910" s="1168"/>
      <c r="G2910" s="1168"/>
      <c r="H2910" s="1168"/>
      <c r="I2910" s="1168"/>
      <c r="J2910" s="1168"/>
    </row>
    <row r="2911" spans="5:10" x14ac:dyDescent="0.4">
      <c r="E2911" s="1168"/>
      <c r="F2911" s="1168"/>
      <c r="G2911" s="1168"/>
      <c r="H2911" s="1168"/>
      <c r="I2911" s="1168"/>
      <c r="J2911" s="1168"/>
    </row>
    <row r="2912" spans="5:10" x14ac:dyDescent="0.4">
      <c r="E2912" s="1168"/>
      <c r="F2912" s="1168"/>
      <c r="G2912" s="1168"/>
      <c r="H2912" s="1168"/>
      <c r="I2912" s="1168"/>
      <c r="J2912" s="1168"/>
    </row>
    <row r="2913" spans="5:10" x14ac:dyDescent="0.4">
      <c r="E2913" s="1168"/>
      <c r="F2913" s="1168"/>
      <c r="G2913" s="1168"/>
      <c r="H2913" s="1168"/>
      <c r="I2913" s="1168"/>
      <c r="J2913" s="1168"/>
    </row>
    <row r="2914" spans="5:10" x14ac:dyDescent="0.4">
      <c r="E2914" s="1168"/>
      <c r="F2914" s="1168"/>
      <c r="G2914" s="1168"/>
      <c r="H2914" s="1168"/>
      <c r="I2914" s="1168"/>
      <c r="J2914" s="1168"/>
    </row>
    <row r="2915" spans="5:10" x14ac:dyDescent="0.4">
      <c r="E2915" s="1168"/>
      <c r="F2915" s="1168"/>
      <c r="G2915" s="1168"/>
      <c r="H2915" s="1168"/>
      <c r="I2915" s="1168"/>
      <c r="J2915" s="1168"/>
    </row>
    <row r="2916" spans="5:10" x14ac:dyDescent="0.4">
      <c r="E2916" s="1168"/>
      <c r="F2916" s="1168"/>
      <c r="G2916" s="1168"/>
      <c r="H2916" s="1168"/>
      <c r="I2916" s="1168"/>
      <c r="J2916" s="1168"/>
    </row>
    <row r="2917" spans="5:10" x14ac:dyDescent="0.4">
      <c r="E2917" s="1168"/>
      <c r="F2917" s="1168"/>
      <c r="G2917" s="1168"/>
      <c r="H2917" s="1168"/>
      <c r="I2917" s="1168"/>
      <c r="J2917" s="1168"/>
    </row>
    <row r="2918" spans="5:10" x14ac:dyDescent="0.4">
      <c r="E2918" s="1168"/>
      <c r="F2918" s="1168"/>
      <c r="G2918" s="1168"/>
      <c r="H2918" s="1168"/>
      <c r="I2918" s="1168"/>
      <c r="J2918" s="1168"/>
    </row>
    <row r="2919" spans="5:10" x14ac:dyDescent="0.4">
      <c r="E2919" s="1168"/>
      <c r="F2919" s="1168"/>
      <c r="G2919" s="1168"/>
      <c r="H2919" s="1168"/>
      <c r="I2919" s="1168"/>
      <c r="J2919" s="1168"/>
    </row>
    <row r="2920" spans="5:10" x14ac:dyDescent="0.4">
      <c r="E2920" s="1168"/>
      <c r="F2920" s="1168"/>
      <c r="G2920" s="1168"/>
      <c r="H2920" s="1168"/>
      <c r="I2920" s="1168"/>
      <c r="J2920" s="1168"/>
    </row>
    <row r="2921" spans="5:10" x14ac:dyDescent="0.4">
      <c r="E2921" s="1168"/>
      <c r="F2921" s="1168"/>
      <c r="G2921" s="1168"/>
      <c r="H2921" s="1168"/>
      <c r="I2921" s="1168"/>
      <c r="J2921" s="1168"/>
    </row>
    <row r="2922" spans="5:10" x14ac:dyDescent="0.4">
      <c r="E2922" s="1168"/>
      <c r="F2922" s="1168"/>
      <c r="G2922" s="1168"/>
      <c r="H2922" s="1168"/>
      <c r="I2922" s="1168"/>
      <c r="J2922" s="1168"/>
    </row>
    <row r="2923" spans="5:10" x14ac:dyDescent="0.4">
      <c r="E2923" s="1168"/>
      <c r="F2923" s="1168"/>
      <c r="G2923" s="1168"/>
      <c r="H2923" s="1168"/>
      <c r="I2923" s="1168"/>
      <c r="J2923" s="1168"/>
    </row>
    <row r="2924" spans="5:10" x14ac:dyDescent="0.4">
      <c r="E2924" s="1168"/>
      <c r="F2924" s="1168"/>
      <c r="G2924" s="1168"/>
      <c r="H2924" s="1168"/>
      <c r="I2924" s="1168"/>
      <c r="J2924" s="1168"/>
    </row>
    <row r="2925" spans="5:10" x14ac:dyDescent="0.4">
      <c r="E2925" s="1168"/>
      <c r="F2925" s="1168"/>
      <c r="G2925" s="1168"/>
      <c r="H2925" s="1168"/>
      <c r="I2925" s="1168"/>
      <c r="J2925" s="1168"/>
    </row>
    <row r="2926" spans="5:10" x14ac:dyDescent="0.4">
      <c r="E2926" s="1168"/>
      <c r="F2926" s="1168"/>
      <c r="G2926" s="1168"/>
      <c r="H2926" s="1168"/>
      <c r="I2926" s="1168"/>
      <c r="J2926" s="1168"/>
    </row>
    <row r="2927" spans="5:10" x14ac:dyDescent="0.4">
      <c r="E2927" s="1168"/>
      <c r="F2927" s="1168"/>
      <c r="G2927" s="1168"/>
      <c r="H2927" s="1168"/>
      <c r="I2927" s="1168"/>
      <c r="J2927" s="1168"/>
    </row>
    <row r="2928" spans="5:10" x14ac:dyDescent="0.4">
      <c r="E2928" s="1168"/>
      <c r="F2928" s="1168"/>
      <c r="G2928" s="1168"/>
      <c r="H2928" s="1168"/>
      <c r="I2928" s="1168"/>
      <c r="J2928" s="1168"/>
    </row>
    <row r="2929" spans="5:10" x14ac:dyDescent="0.4">
      <c r="E2929" s="1168"/>
      <c r="F2929" s="1168"/>
      <c r="G2929" s="1168"/>
      <c r="H2929" s="1168"/>
      <c r="I2929" s="1168"/>
      <c r="J2929" s="1168"/>
    </row>
    <row r="2930" spans="5:10" x14ac:dyDescent="0.4">
      <c r="E2930" s="1168"/>
      <c r="F2930" s="1168"/>
      <c r="G2930" s="1168"/>
      <c r="H2930" s="1168"/>
      <c r="I2930" s="1168"/>
      <c r="J2930" s="1168"/>
    </row>
    <row r="2931" spans="5:10" x14ac:dyDescent="0.4">
      <c r="E2931" s="1168"/>
      <c r="F2931" s="1168"/>
      <c r="G2931" s="1168"/>
      <c r="H2931" s="1168"/>
      <c r="I2931" s="1168"/>
      <c r="J2931" s="1168"/>
    </row>
    <row r="2932" spans="5:10" x14ac:dyDescent="0.4">
      <c r="E2932" s="1168"/>
      <c r="F2932" s="1168"/>
      <c r="G2932" s="1168"/>
      <c r="H2932" s="1168"/>
      <c r="I2932" s="1168"/>
      <c r="J2932" s="1168"/>
    </row>
    <row r="2933" spans="5:10" x14ac:dyDescent="0.4">
      <c r="E2933" s="1168"/>
      <c r="F2933" s="1168"/>
      <c r="G2933" s="1168"/>
      <c r="H2933" s="1168"/>
      <c r="I2933" s="1168"/>
      <c r="J2933" s="1168"/>
    </row>
    <row r="2934" spans="5:10" x14ac:dyDescent="0.4">
      <c r="E2934" s="1168"/>
      <c r="F2934" s="1168"/>
      <c r="G2934" s="1168"/>
      <c r="H2934" s="1168"/>
      <c r="I2934" s="1168"/>
      <c r="J2934" s="1168"/>
    </row>
    <row r="2935" spans="5:10" x14ac:dyDescent="0.4">
      <c r="E2935" s="1168"/>
      <c r="F2935" s="1168"/>
      <c r="G2935" s="1168"/>
      <c r="H2935" s="1168"/>
      <c r="I2935" s="1168"/>
      <c r="J2935" s="1168"/>
    </row>
    <row r="2936" spans="5:10" x14ac:dyDescent="0.4">
      <c r="E2936" s="1168"/>
      <c r="F2936" s="1168"/>
      <c r="G2936" s="1168"/>
      <c r="H2936" s="1168"/>
      <c r="I2936" s="1168"/>
      <c r="J2936" s="1168"/>
    </row>
    <row r="2937" spans="5:10" x14ac:dyDescent="0.4">
      <c r="E2937" s="1168"/>
      <c r="F2937" s="1168"/>
      <c r="G2937" s="1168"/>
      <c r="H2937" s="1168"/>
      <c r="I2937" s="1168"/>
      <c r="J2937" s="1168"/>
    </row>
    <row r="2938" spans="5:10" x14ac:dyDescent="0.4">
      <c r="E2938" s="1168"/>
      <c r="F2938" s="1168"/>
      <c r="G2938" s="1168"/>
      <c r="H2938" s="1168"/>
      <c r="I2938" s="1168"/>
      <c r="J2938" s="1168"/>
    </row>
    <row r="2939" spans="5:10" x14ac:dyDescent="0.4">
      <c r="E2939" s="1168"/>
      <c r="F2939" s="1168"/>
      <c r="G2939" s="1168"/>
      <c r="H2939" s="1168"/>
      <c r="I2939" s="1168"/>
      <c r="J2939" s="1168"/>
    </row>
    <row r="2940" spans="5:10" x14ac:dyDescent="0.4">
      <c r="E2940" s="1168"/>
      <c r="F2940" s="1168"/>
      <c r="G2940" s="1168"/>
      <c r="H2940" s="1168"/>
      <c r="I2940" s="1168"/>
      <c r="J2940" s="1168"/>
    </row>
    <row r="2941" spans="5:10" x14ac:dyDescent="0.4">
      <c r="E2941" s="1168"/>
      <c r="F2941" s="1168"/>
      <c r="G2941" s="1168"/>
      <c r="H2941" s="1168"/>
      <c r="I2941" s="1168"/>
      <c r="J2941" s="1168"/>
    </row>
    <row r="2942" spans="5:10" x14ac:dyDescent="0.4">
      <c r="E2942" s="1168"/>
      <c r="F2942" s="1168"/>
      <c r="G2942" s="1168"/>
      <c r="H2942" s="1168"/>
      <c r="I2942" s="1168"/>
      <c r="J2942" s="1168"/>
    </row>
    <row r="2943" spans="5:10" x14ac:dyDescent="0.4">
      <c r="E2943" s="1168"/>
      <c r="F2943" s="1168"/>
      <c r="G2943" s="1168"/>
      <c r="H2943" s="1168"/>
      <c r="I2943" s="1168"/>
      <c r="J2943" s="1168"/>
    </row>
    <row r="2944" spans="5:10" x14ac:dyDescent="0.4">
      <c r="E2944" s="1168"/>
      <c r="F2944" s="1168"/>
      <c r="G2944" s="1168"/>
      <c r="H2944" s="1168"/>
      <c r="I2944" s="1168"/>
      <c r="J2944" s="1168"/>
    </row>
    <row r="2945" spans="5:10" x14ac:dyDescent="0.4">
      <c r="E2945" s="1168"/>
      <c r="F2945" s="1168"/>
      <c r="G2945" s="1168"/>
      <c r="H2945" s="1168"/>
      <c r="I2945" s="1168"/>
      <c r="J2945" s="1168"/>
    </row>
    <row r="2946" spans="5:10" x14ac:dyDescent="0.4">
      <c r="E2946" s="1168"/>
      <c r="F2946" s="1168"/>
      <c r="G2946" s="1168"/>
      <c r="H2946" s="1168"/>
      <c r="I2946" s="1168"/>
      <c r="J2946" s="1168"/>
    </row>
    <row r="2947" spans="5:10" x14ac:dyDescent="0.4">
      <c r="E2947" s="1168"/>
      <c r="F2947" s="1168"/>
      <c r="G2947" s="1168"/>
      <c r="H2947" s="1168"/>
      <c r="I2947" s="1168"/>
      <c r="J2947" s="1168"/>
    </row>
    <row r="2948" spans="5:10" x14ac:dyDescent="0.4">
      <c r="E2948" s="1168"/>
      <c r="F2948" s="1168"/>
      <c r="G2948" s="1168"/>
      <c r="H2948" s="1168"/>
      <c r="I2948" s="1168"/>
      <c r="J2948" s="1168"/>
    </row>
    <row r="2949" spans="5:10" x14ac:dyDescent="0.4">
      <c r="E2949" s="1168"/>
      <c r="F2949" s="1168"/>
      <c r="G2949" s="1168"/>
      <c r="H2949" s="1168"/>
      <c r="I2949" s="1168"/>
      <c r="J2949" s="1168"/>
    </row>
    <row r="2950" spans="5:10" x14ac:dyDescent="0.4">
      <c r="E2950" s="1168"/>
      <c r="F2950" s="1168"/>
      <c r="G2950" s="1168"/>
      <c r="H2950" s="1168"/>
      <c r="I2950" s="1168"/>
      <c r="J2950" s="1168"/>
    </row>
    <row r="2951" spans="5:10" x14ac:dyDescent="0.4">
      <c r="E2951" s="1168"/>
      <c r="F2951" s="1168"/>
      <c r="G2951" s="1168"/>
      <c r="H2951" s="1168"/>
      <c r="I2951" s="1168"/>
      <c r="J2951" s="1168"/>
    </row>
    <row r="2952" spans="5:10" x14ac:dyDescent="0.4">
      <c r="E2952" s="1168"/>
      <c r="F2952" s="1168"/>
      <c r="G2952" s="1168"/>
      <c r="H2952" s="1168"/>
      <c r="I2952" s="1168"/>
      <c r="J2952" s="1168"/>
    </row>
    <row r="2953" spans="5:10" x14ac:dyDescent="0.4">
      <c r="E2953" s="1168"/>
      <c r="F2953" s="1168"/>
      <c r="G2953" s="1168"/>
      <c r="H2953" s="1168"/>
      <c r="I2953" s="1168"/>
      <c r="J2953" s="1168"/>
    </row>
    <row r="2954" spans="5:10" x14ac:dyDescent="0.4">
      <c r="E2954" s="1168"/>
      <c r="F2954" s="1168"/>
      <c r="G2954" s="1168"/>
      <c r="H2954" s="1168"/>
      <c r="I2954" s="1168"/>
      <c r="J2954" s="1168"/>
    </row>
    <row r="2955" spans="5:10" x14ac:dyDescent="0.4">
      <c r="E2955" s="1168"/>
      <c r="F2955" s="1168"/>
      <c r="G2955" s="1168"/>
      <c r="H2955" s="1168"/>
      <c r="I2955" s="1168"/>
      <c r="J2955" s="1168"/>
    </row>
    <row r="2956" spans="5:10" x14ac:dyDescent="0.4">
      <c r="E2956" s="1168"/>
      <c r="F2956" s="1168"/>
      <c r="G2956" s="1168"/>
      <c r="H2956" s="1168"/>
      <c r="I2956" s="1168"/>
      <c r="J2956" s="1168"/>
    </row>
    <row r="2957" spans="5:10" x14ac:dyDescent="0.4">
      <c r="E2957" s="1168"/>
      <c r="F2957" s="1168"/>
      <c r="G2957" s="1168"/>
      <c r="H2957" s="1168"/>
      <c r="I2957" s="1168"/>
      <c r="J2957" s="1168"/>
    </row>
    <row r="2958" spans="5:10" x14ac:dyDescent="0.4">
      <c r="E2958" s="1168"/>
      <c r="F2958" s="1168"/>
      <c r="G2958" s="1168"/>
      <c r="H2958" s="1168"/>
      <c r="I2958" s="1168"/>
      <c r="J2958" s="1168"/>
    </row>
    <row r="2959" spans="5:10" x14ac:dyDescent="0.4">
      <c r="E2959" s="1168"/>
      <c r="F2959" s="1168"/>
      <c r="G2959" s="1168"/>
      <c r="H2959" s="1168"/>
      <c r="I2959" s="1168"/>
      <c r="J2959" s="1168"/>
    </row>
    <row r="2960" spans="5:10" x14ac:dyDescent="0.4">
      <c r="E2960" s="1168"/>
      <c r="F2960" s="1168"/>
      <c r="G2960" s="1168"/>
      <c r="H2960" s="1168"/>
      <c r="I2960" s="1168"/>
      <c r="J2960" s="1168"/>
    </row>
    <row r="2961" spans="5:10" x14ac:dyDescent="0.4">
      <c r="E2961" s="1168"/>
      <c r="F2961" s="1168"/>
      <c r="G2961" s="1168"/>
      <c r="H2961" s="1168"/>
      <c r="I2961" s="1168"/>
      <c r="J2961" s="1168"/>
    </row>
    <row r="2962" spans="5:10" x14ac:dyDescent="0.4">
      <c r="E2962" s="1168"/>
      <c r="F2962" s="1168"/>
      <c r="G2962" s="1168"/>
      <c r="H2962" s="1168"/>
      <c r="I2962" s="1168"/>
      <c r="J2962" s="1168"/>
    </row>
    <row r="2963" spans="5:10" x14ac:dyDescent="0.4">
      <c r="E2963" s="1168"/>
      <c r="F2963" s="1168"/>
      <c r="G2963" s="1168"/>
      <c r="H2963" s="1168"/>
      <c r="I2963" s="1168"/>
      <c r="J2963" s="1168"/>
    </row>
    <row r="2964" spans="5:10" x14ac:dyDescent="0.4">
      <c r="E2964" s="1168"/>
      <c r="F2964" s="1168"/>
      <c r="G2964" s="1168"/>
      <c r="H2964" s="1168"/>
      <c r="I2964" s="1168"/>
      <c r="J2964" s="1168"/>
    </row>
    <row r="2965" spans="5:10" x14ac:dyDescent="0.4">
      <c r="E2965" s="1168"/>
      <c r="F2965" s="1168"/>
      <c r="G2965" s="1168"/>
      <c r="H2965" s="1168"/>
      <c r="I2965" s="1168"/>
      <c r="J2965" s="1168"/>
    </row>
    <row r="2966" spans="5:10" x14ac:dyDescent="0.4">
      <c r="E2966" s="1168"/>
      <c r="F2966" s="1168"/>
      <c r="G2966" s="1168"/>
      <c r="H2966" s="1168"/>
      <c r="I2966" s="1168"/>
      <c r="J2966" s="1168"/>
    </row>
    <row r="2967" spans="5:10" x14ac:dyDescent="0.4">
      <c r="E2967" s="1168"/>
      <c r="F2967" s="1168"/>
      <c r="G2967" s="1168"/>
      <c r="H2967" s="1168"/>
      <c r="I2967" s="1168"/>
      <c r="J2967" s="1168"/>
    </row>
    <row r="2968" spans="5:10" x14ac:dyDescent="0.4">
      <c r="E2968" s="1168"/>
      <c r="F2968" s="1168"/>
      <c r="G2968" s="1168"/>
      <c r="H2968" s="1168"/>
      <c r="I2968" s="1168"/>
      <c r="J2968" s="1168"/>
    </row>
    <row r="2969" spans="5:10" x14ac:dyDescent="0.4">
      <c r="E2969" s="1168"/>
      <c r="F2969" s="1168"/>
      <c r="G2969" s="1168"/>
      <c r="H2969" s="1168"/>
      <c r="I2969" s="1168"/>
      <c r="J2969" s="1168"/>
    </row>
    <row r="2970" spans="5:10" x14ac:dyDescent="0.4">
      <c r="E2970" s="1168"/>
      <c r="F2970" s="1168"/>
      <c r="G2970" s="1168"/>
      <c r="H2970" s="1168"/>
      <c r="I2970" s="1168"/>
      <c r="J2970" s="1168"/>
    </row>
    <row r="2971" spans="5:10" x14ac:dyDescent="0.4">
      <c r="E2971" s="1168"/>
      <c r="F2971" s="1168"/>
      <c r="G2971" s="1168"/>
      <c r="H2971" s="1168"/>
      <c r="I2971" s="1168"/>
      <c r="J2971" s="1168"/>
    </row>
    <row r="2972" spans="5:10" x14ac:dyDescent="0.4">
      <c r="E2972" s="1168"/>
      <c r="F2972" s="1168"/>
      <c r="G2972" s="1168"/>
      <c r="H2972" s="1168"/>
      <c r="I2972" s="1168"/>
      <c r="J2972" s="1168"/>
    </row>
    <row r="2973" spans="5:10" x14ac:dyDescent="0.4">
      <c r="E2973" s="1168"/>
      <c r="F2973" s="1168"/>
      <c r="G2973" s="1168"/>
      <c r="H2973" s="1168"/>
      <c r="I2973" s="1168"/>
      <c r="J2973" s="1168"/>
    </row>
    <row r="2974" spans="5:10" x14ac:dyDescent="0.4">
      <c r="E2974" s="1168"/>
      <c r="F2974" s="1168"/>
      <c r="G2974" s="1168"/>
      <c r="H2974" s="1168"/>
      <c r="I2974" s="1168"/>
      <c r="J2974" s="1168"/>
    </row>
    <row r="2975" spans="5:10" x14ac:dyDescent="0.4">
      <c r="E2975" s="1168"/>
      <c r="F2975" s="1168"/>
      <c r="G2975" s="1168"/>
      <c r="H2975" s="1168"/>
      <c r="I2975" s="1168"/>
      <c r="J2975" s="1168"/>
    </row>
    <row r="2976" spans="5:10" x14ac:dyDescent="0.4">
      <c r="E2976" s="1168"/>
      <c r="F2976" s="1168"/>
      <c r="G2976" s="1168"/>
      <c r="H2976" s="1168"/>
      <c r="I2976" s="1168"/>
      <c r="J2976" s="1168"/>
    </row>
    <row r="2977" spans="5:10" x14ac:dyDescent="0.4">
      <c r="E2977" s="1168"/>
      <c r="F2977" s="1168"/>
      <c r="G2977" s="1168"/>
      <c r="H2977" s="1168"/>
      <c r="I2977" s="1168"/>
      <c r="J2977" s="1168"/>
    </row>
    <row r="2978" spans="5:10" x14ac:dyDescent="0.4">
      <c r="E2978" s="1168"/>
      <c r="F2978" s="1168"/>
      <c r="G2978" s="1168"/>
      <c r="H2978" s="1168"/>
      <c r="I2978" s="1168"/>
      <c r="J2978" s="1168"/>
    </row>
    <row r="2979" spans="5:10" x14ac:dyDescent="0.4">
      <c r="E2979" s="1168"/>
      <c r="F2979" s="1168"/>
      <c r="G2979" s="1168"/>
      <c r="H2979" s="1168"/>
      <c r="I2979" s="1168"/>
      <c r="J2979" s="1168"/>
    </row>
    <row r="2980" spans="5:10" x14ac:dyDescent="0.4">
      <c r="E2980" s="1168"/>
      <c r="F2980" s="1168"/>
      <c r="G2980" s="1168"/>
      <c r="H2980" s="1168"/>
      <c r="I2980" s="1168"/>
      <c r="J2980" s="1168"/>
    </row>
    <row r="2981" spans="5:10" x14ac:dyDescent="0.4">
      <c r="E2981" s="1168"/>
      <c r="F2981" s="1168"/>
      <c r="G2981" s="1168"/>
      <c r="H2981" s="1168"/>
      <c r="I2981" s="1168"/>
      <c r="J2981" s="1168"/>
    </row>
    <row r="2982" spans="5:10" x14ac:dyDescent="0.4">
      <c r="E2982" s="1168"/>
      <c r="F2982" s="1168"/>
      <c r="G2982" s="1168"/>
      <c r="H2982" s="1168"/>
      <c r="I2982" s="1168"/>
      <c r="J2982" s="1168"/>
    </row>
    <row r="2983" spans="5:10" x14ac:dyDescent="0.4">
      <c r="E2983" s="1168"/>
      <c r="F2983" s="1168"/>
      <c r="G2983" s="1168"/>
      <c r="H2983" s="1168"/>
      <c r="I2983" s="1168"/>
      <c r="J2983" s="1168"/>
    </row>
    <row r="2984" spans="5:10" x14ac:dyDescent="0.4">
      <c r="E2984" s="1168"/>
      <c r="F2984" s="1168"/>
      <c r="G2984" s="1168"/>
      <c r="H2984" s="1168"/>
      <c r="I2984" s="1168"/>
      <c r="J2984" s="1168"/>
    </row>
    <row r="2985" spans="5:10" x14ac:dyDescent="0.4">
      <c r="E2985" s="1168"/>
      <c r="F2985" s="1168"/>
      <c r="G2985" s="1168"/>
      <c r="H2985" s="1168"/>
      <c r="I2985" s="1168"/>
      <c r="J2985" s="1168"/>
    </row>
    <row r="2986" spans="5:10" x14ac:dyDescent="0.4">
      <c r="E2986" s="1168"/>
      <c r="F2986" s="1168"/>
      <c r="G2986" s="1168"/>
      <c r="H2986" s="1168"/>
      <c r="I2986" s="1168"/>
      <c r="J2986" s="1168"/>
    </row>
    <row r="2987" spans="5:10" x14ac:dyDescent="0.4">
      <c r="E2987" s="1168"/>
      <c r="F2987" s="1168"/>
      <c r="G2987" s="1168"/>
      <c r="H2987" s="1168"/>
      <c r="I2987" s="1168"/>
      <c r="J2987" s="1168"/>
    </row>
    <row r="2988" spans="5:10" x14ac:dyDescent="0.4">
      <c r="E2988" s="1168"/>
      <c r="F2988" s="1168"/>
      <c r="G2988" s="1168"/>
      <c r="H2988" s="1168"/>
      <c r="I2988" s="1168"/>
      <c r="J2988" s="1168"/>
    </row>
    <row r="2989" spans="5:10" x14ac:dyDescent="0.4">
      <c r="E2989" s="1168"/>
      <c r="F2989" s="1168"/>
      <c r="G2989" s="1168"/>
      <c r="H2989" s="1168"/>
      <c r="I2989" s="1168"/>
      <c r="J2989" s="1168"/>
    </row>
    <row r="2990" spans="5:10" x14ac:dyDescent="0.4">
      <c r="E2990" s="1168"/>
      <c r="F2990" s="1168"/>
      <c r="G2990" s="1168"/>
      <c r="H2990" s="1168"/>
      <c r="I2990" s="1168"/>
      <c r="J2990" s="1168"/>
    </row>
    <row r="2991" spans="5:10" x14ac:dyDescent="0.4">
      <c r="E2991" s="1168"/>
      <c r="F2991" s="1168"/>
      <c r="G2991" s="1168"/>
      <c r="H2991" s="1168"/>
      <c r="I2991" s="1168"/>
      <c r="J2991" s="1168"/>
    </row>
    <row r="2992" spans="5:10" x14ac:dyDescent="0.4">
      <c r="E2992" s="1168"/>
      <c r="F2992" s="1168"/>
      <c r="G2992" s="1168"/>
      <c r="H2992" s="1168"/>
      <c r="I2992" s="1168"/>
      <c r="J2992" s="1168"/>
    </row>
    <row r="2993" spans="5:10" x14ac:dyDescent="0.4">
      <c r="E2993" s="1168"/>
      <c r="F2993" s="1168"/>
      <c r="G2993" s="1168"/>
      <c r="H2993" s="1168"/>
      <c r="I2993" s="1168"/>
      <c r="J2993" s="1168"/>
    </row>
    <row r="2994" spans="5:10" x14ac:dyDescent="0.4">
      <c r="E2994" s="1168"/>
      <c r="F2994" s="1168"/>
      <c r="G2994" s="1168"/>
      <c r="H2994" s="1168"/>
      <c r="I2994" s="1168"/>
      <c r="J2994" s="1168"/>
    </row>
    <row r="2995" spans="5:10" x14ac:dyDescent="0.4">
      <c r="E2995" s="1168"/>
      <c r="F2995" s="1168"/>
      <c r="G2995" s="1168"/>
      <c r="H2995" s="1168"/>
      <c r="I2995" s="1168"/>
      <c r="J2995" s="1168"/>
    </row>
    <row r="2996" spans="5:10" x14ac:dyDescent="0.4">
      <c r="E2996" s="1168"/>
      <c r="F2996" s="1168"/>
      <c r="G2996" s="1168"/>
      <c r="H2996" s="1168"/>
      <c r="I2996" s="1168"/>
      <c r="J2996" s="1168"/>
    </row>
    <row r="2997" spans="5:10" x14ac:dyDescent="0.4">
      <c r="E2997" s="1168"/>
      <c r="F2997" s="1168"/>
      <c r="G2997" s="1168"/>
      <c r="H2997" s="1168"/>
      <c r="I2997" s="1168"/>
      <c r="J2997" s="1168"/>
    </row>
    <row r="2998" spans="5:10" x14ac:dyDescent="0.4">
      <c r="E2998" s="1168"/>
      <c r="F2998" s="1168"/>
      <c r="G2998" s="1168"/>
      <c r="H2998" s="1168"/>
      <c r="I2998" s="1168"/>
      <c r="J2998" s="1168"/>
    </row>
    <row r="2999" spans="5:10" x14ac:dyDescent="0.4">
      <c r="E2999" s="1168"/>
      <c r="F2999" s="1168"/>
      <c r="G2999" s="1168"/>
      <c r="H2999" s="1168"/>
      <c r="I2999" s="1168"/>
      <c r="J2999" s="1168"/>
    </row>
    <row r="3000" spans="5:10" x14ac:dyDescent="0.4">
      <c r="E3000" s="1168"/>
      <c r="F3000" s="1168"/>
      <c r="G3000" s="1168"/>
      <c r="H3000" s="1168"/>
      <c r="I3000" s="1168"/>
      <c r="J3000" s="1168"/>
    </row>
    <row r="3001" spans="5:10" x14ac:dyDescent="0.4">
      <c r="E3001" s="1168"/>
      <c r="F3001" s="1168"/>
      <c r="G3001" s="1168"/>
      <c r="H3001" s="1168"/>
      <c r="I3001" s="1168"/>
      <c r="J3001" s="1168"/>
    </row>
    <row r="3002" spans="5:10" x14ac:dyDescent="0.4">
      <c r="E3002" s="1168"/>
      <c r="F3002" s="1168"/>
      <c r="G3002" s="1168"/>
      <c r="H3002" s="1168"/>
      <c r="I3002" s="1168"/>
      <c r="J3002" s="1168"/>
    </row>
    <row r="3003" spans="5:10" x14ac:dyDescent="0.4">
      <c r="E3003" s="1168"/>
      <c r="F3003" s="1168"/>
      <c r="G3003" s="1168"/>
      <c r="H3003" s="1168"/>
      <c r="I3003" s="1168"/>
      <c r="J3003" s="1168"/>
    </row>
    <row r="3004" spans="5:10" x14ac:dyDescent="0.4">
      <c r="E3004" s="1168"/>
      <c r="F3004" s="1168"/>
      <c r="G3004" s="1168"/>
      <c r="H3004" s="1168"/>
      <c r="I3004" s="1168"/>
      <c r="J3004" s="1168"/>
    </row>
    <row r="3005" spans="5:10" x14ac:dyDescent="0.4">
      <c r="E3005" s="1168"/>
      <c r="F3005" s="1168"/>
      <c r="G3005" s="1168"/>
      <c r="H3005" s="1168"/>
      <c r="I3005" s="1168"/>
      <c r="J3005" s="1168"/>
    </row>
    <row r="3006" spans="5:10" x14ac:dyDescent="0.4">
      <c r="E3006" s="1168"/>
      <c r="F3006" s="1168"/>
      <c r="G3006" s="1168"/>
      <c r="H3006" s="1168"/>
      <c r="I3006" s="1168"/>
      <c r="J3006" s="1168"/>
    </row>
    <row r="3007" spans="5:10" x14ac:dyDescent="0.4">
      <c r="E3007" s="1168"/>
      <c r="F3007" s="1168"/>
      <c r="G3007" s="1168"/>
      <c r="H3007" s="1168"/>
      <c r="I3007" s="1168"/>
      <c r="J3007" s="1168"/>
    </row>
    <row r="3008" spans="5:10" x14ac:dyDescent="0.4">
      <c r="E3008" s="1168"/>
      <c r="F3008" s="1168"/>
      <c r="G3008" s="1168"/>
      <c r="H3008" s="1168"/>
      <c r="I3008" s="1168"/>
      <c r="J3008" s="1168"/>
    </row>
    <row r="3009" spans="5:10" x14ac:dyDescent="0.4">
      <c r="E3009" s="1168"/>
      <c r="F3009" s="1168"/>
      <c r="G3009" s="1168"/>
      <c r="H3009" s="1168"/>
      <c r="I3009" s="1168"/>
      <c r="J3009" s="1168"/>
    </row>
    <row r="3010" spans="5:10" x14ac:dyDescent="0.4">
      <c r="E3010" s="1168"/>
      <c r="F3010" s="1168"/>
      <c r="G3010" s="1168"/>
      <c r="H3010" s="1168"/>
      <c r="I3010" s="1168"/>
      <c r="J3010" s="1168"/>
    </row>
    <row r="3011" spans="5:10" x14ac:dyDescent="0.4">
      <c r="E3011" s="1168"/>
      <c r="F3011" s="1168"/>
      <c r="G3011" s="1168"/>
      <c r="H3011" s="1168"/>
      <c r="I3011" s="1168"/>
      <c r="J3011" s="1168"/>
    </row>
    <row r="3012" spans="5:10" x14ac:dyDescent="0.4">
      <c r="E3012" s="1168"/>
      <c r="F3012" s="1168"/>
      <c r="G3012" s="1168"/>
      <c r="H3012" s="1168"/>
      <c r="I3012" s="1168"/>
      <c r="J3012" s="1168"/>
    </row>
    <row r="3013" spans="5:10" x14ac:dyDescent="0.4">
      <c r="E3013" s="1168"/>
      <c r="F3013" s="1168"/>
      <c r="G3013" s="1168"/>
      <c r="H3013" s="1168"/>
      <c r="I3013" s="1168"/>
      <c r="J3013" s="1168"/>
    </row>
    <row r="3014" spans="5:10" x14ac:dyDescent="0.4">
      <c r="E3014" s="1168"/>
      <c r="F3014" s="1168"/>
      <c r="G3014" s="1168"/>
      <c r="H3014" s="1168"/>
      <c r="I3014" s="1168"/>
      <c r="J3014" s="1168"/>
    </row>
    <row r="3015" spans="5:10" x14ac:dyDescent="0.4">
      <c r="E3015" s="1168"/>
      <c r="F3015" s="1168"/>
      <c r="G3015" s="1168"/>
      <c r="H3015" s="1168"/>
      <c r="I3015" s="1168"/>
      <c r="J3015" s="1168"/>
    </row>
    <row r="3016" spans="5:10" x14ac:dyDescent="0.4">
      <c r="E3016" s="1168"/>
      <c r="F3016" s="1168"/>
      <c r="G3016" s="1168"/>
      <c r="H3016" s="1168"/>
      <c r="I3016" s="1168"/>
      <c r="J3016" s="1168"/>
    </row>
    <row r="3017" spans="5:10" x14ac:dyDescent="0.4">
      <c r="E3017" s="1168"/>
      <c r="F3017" s="1168"/>
      <c r="G3017" s="1168"/>
      <c r="H3017" s="1168"/>
      <c r="I3017" s="1168"/>
      <c r="J3017" s="1168"/>
    </row>
    <row r="3018" spans="5:10" x14ac:dyDescent="0.4">
      <c r="E3018" s="1168"/>
      <c r="F3018" s="1168"/>
      <c r="G3018" s="1168"/>
      <c r="H3018" s="1168"/>
      <c r="I3018" s="1168"/>
      <c r="J3018" s="1168"/>
    </row>
    <row r="3019" spans="5:10" x14ac:dyDescent="0.4">
      <c r="E3019" s="1168"/>
      <c r="F3019" s="1168"/>
      <c r="G3019" s="1168"/>
      <c r="H3019" s="1168"/>
      <c r="I3019" s="1168"/>
      <c r="J3019" s="1168"/>
    </row>
    <row r="3020" spans="5:10" x14ac:dyDescent="0.4">
      <c r="E3020" s="1168"/>
      <c r="F3020" s="1168"/>
      <c r="G3020" s="1168"/>
      <c r="H3020" s="1168"/>
      <c r="I3020" s="1168"/>
      <c r="J3020" s="1168"/>
    </row>
    <row r="3021" spans="5:10" x14ac:dyDescent="0.4">
      <c r="E3021" s="1168"/>
      <c r="F3021" s="1168"/>
      <c r="G3021" s="1168"/>
      <c r="H3021" s="1168"/>
      <c r="I3021" s="1168"/>
      <c r="J3021" s="1168"/>
    </row>
    <row r="3022" spans="5:10" x14ac:dyDescent="0.4">
      <c r="E3022" s="1168"/>
      <c r="F3022" s="1168"/>
      <c r="G3022" s="1168"/>
      <c r="H3022" s="1168"/>
      <c r="I3022" s="1168"/>
      <c r="J3022" s="1168"/>
    </row>
    <row r="3023" spans="5:10" x14ac:dyDescent="0.4">
      <c r="E3023" s="1168"/>
      <c r="F3023" s="1168"/>
      <c r="G3023" s="1168"/>
      <c r="H3023" s="1168"/>
      <c r="I3023" s="1168"/>
      <c r="J3023" s="1168"/>
    </row>
    <row r="3024" spans="5:10" x14ac:dyDescent="0.4">
      <c r="E3024" s="1168"/>
      <c r="F3024" s="1168"/>
      <c r="G3024" s="1168"/>
      <c r="H3024" s="1168"/>
      <c r="I3024" s="1168"/>
      <c r="J3024" s="1168"/>
    </row>
    <row r="3025" spans="5:10" x14ac:dyDescent="0.4">
      <c r="E3025" s="1168"/>
      <c r="F3025" s="1168"/>
      <c r="G3025" s="1168"/>
      <c r="H3025" s="1168"/>
      <c r="I3025" s="1168"/>
      <c r="J3025" s="1168"/>
    </row>
    <row r="3026" spans="5:10" x14ac:dyDescent="0.4">
      <c r="E3026" s="1168"/>
      <c r="F3026" s="1168"/>
      <c r="G3026" s="1168"/>
      <c r="H3026" s="1168"/>
      <c r="I3026" s="1168"/>
      <c r="J3026" s="1168"/>
    </row>
    <row r="3027" spans="5:10" x14ac:dyDescent="0.4">
      <c r="E3027" s="1168"/>
      <c r="F3027" s="1168"/>
      <c r="G3027" s="1168"/>
      <c r="H3027" s="1168"/>
      <c r="I3027" s="1168"/>
      <c r="J3027" s="1168"/>
    </row>
    <row r="3028" spans="5:10" x14ac:dyDescent="0.4">
      <c r="E3028" s="1168"/>
      <c r="F3028" s="1168"/>
      <c r="G3028" s="1168"/>
      <c r="H3028" s="1168"/>
      <c r="I3028" s="1168"/>
      <c r="J3028" s="1168"/>
    </row>
    <row r="3029" spans="5:10" x14ac:dyDescent="0.4">
      <c r="E3029" s="1168"/>
      <c r="F3029" s="1168"/>
      <c r="G3029" s="1168"/>
      <c r="H3029" s="1168"/>
      <c r="I3029" s="1168"/>
      <c r="J3029" s="1168"/>
    </row>
    <row r="3030" spans="5:10" x14ac:dyDescent="0.4">
      <c r="E3030" s="1168"/>
      <c r="F3030" s="1168"/>
      <c r="G3030" s="1168"/>
      <c r="H3030" s="1168"/>
      <c r="I3030" s="1168"/>
      <c r="J3030" s="1168"/>
    </row>
    <row r="3031" spans="5:10" x14ac:dyDescent="0.4">
      <c r="E3031" s="1168"/>
      <c r="F3031" s="1168"/>
      <c r="G3031" s="1168"/>
      <c r="H3031" s="1168"/>
      <c r="I3031" s="1168"/>
      <c r="J3031" s="1168"/>
    </row>
    <row r="3032" spans="5:10" x14ac:dyDescent="0.4">
      <c r="E3032" s="1168"/>
      <c r="F3032" s="1168"/>
      <c r="G3032" s="1168"/>
      <c r="H3032" s="1168"/>
      <c r="I3032" s="1168"/>
      <c r="J3032" s="1168"/>
    </row>
    <row r="3033" spans="5:10" x14ac:dyDescent="0.4">
      <c r="E3033" s="1168"/>
      <c r="F3033" s="1168"/>
      <c r="G3033" s="1168"/>
      <c r="H3033" s="1168"/>
      <c r="I3033" s="1168"/>
      <c r="J3033" s="1168"/>
    </row>
    <row r="3034" spans="5:10" x14ac:dyDescent="0.4">
      <c r="E3034" s="1168"/>
      <c r="F3034" s="1168"/>
      <c r="G3034" s="1168"/>
      <c r="H3034" s="1168"/>
      <c r="I3034" s="1168"/>
      <c r="J3034" s="1168"/>
    </row>
    <row r="3035" spans="5:10" x14ac:dyDescent="0.4">
      <c r="E3035" s="1168"/>
      <c r="F3035" s="1168"/>
      <c r="G3035" s="1168"/>
      <c r="H3035" s="1168"/>
      <c r="I3035" s="1168"/>
      <c r="J3035" s="1168"/>
    </row>
    <row r="3036" spans="5:10" x14ac:dyDescent="0.4">
      <c r="E3036" s="1168"/>
      <c r="F3036" s="1168"/>
      <c r="G3036" s="1168"/>
      <c r="H3036" s="1168"/>
      <c r="I3036" s="1168"/>
      <c r="J3036" s="1168"/>
    </row>
    <row r="3037" spans="5:10" x14ac:dyDescent="0.4">
      <c r="E3037" s="1168"/>
      <c r="F3037" s="1168"/>
      <c r="G3037" s="1168"/>
      <c r="H3037" s="1168"/>
      <c r="I3037" s="1168"/>
      <c r="J3037" s="1168"/>
    </row>
    <row r="3038" spans="5:10" x14ac:dyDescent="0.4">
      <c r="E3038" s="1168"/>
      <c r="F3038" s="1168"/>
      <c r="G3038" s="1168"/>
      <c r="H3038" s="1168"/>
      <c r="I3038" s="1168"/>
      <c r="J3038" s="1168"/>
    </row>
    <row r="3039" spans="5:10" x14ac:dyDescent="0.4">
      <c r="E3039" s="1168"/>
      <c r="F3039" s="1168"/>
      <c r="G3039" s="1168"/>
      <c r="H3039" s="1168"/>
      <c r="I3039" s="1168"/>
      <c r="J3039" s="1168"/>
    </row>
    <row r="3040" spans="5:10" x14ac:dyDescent="0.4">
      <c r="E3040" s="1168"/>
      <c r="F3040" s="1168"/>
      <c r="G3040" s="1168"/>
      <c r="H3040" s="1168"/>
      <c r="I3040" s="1168"/>
      <c r="J3040" s="1168"/>
    </row>
    <row r="3041" spans="5:10" x14ac:dyDescent="0.4">
      <c r="E3041" s="1168"/>
      <c r="F3041" s="1168"/>
      <c r="G3041" s="1168"/>
      <c r="H3041" s="1168"/>
      <c r="I3041" s="1168"/>
      <c r="J3041" s="1168"/>
    </row>
    <row r="3042" spans="5:10" x14ac:dyDescent="0.4">
      <c r="E3042" s="1168"/>
      <c r="F3042" s="1168"/>
      <c r="G3042" s="1168"/>
      <c r="H3042" s="1168"/>
      <c r="I3042" s="1168"/>
      <c r="J3042" s="1168"/>
    </row>
    <row r="3043" spans="5:10" x14ac:dyDescent="0.4">
      <c r="E3043" s="1168"/>
      <c r="F3043" s="1168"/>
      <c r="G3043" s="1168"/>
      <c r="H3043" s="1168"/>
      <c r="I3043" s="1168"/>
      <c r="J3043" s="1168"/>
    </row>
    <row r="3044" spans="5:10" x14ac:dyDescent="0.4">
      <c r="E3044" s="1168"/>
      <c r="F3044" s="1168"/>
      <c r="G3044" s="1168"/>
      <c r="H3044" s="1168"/>
      <c r="I3044" s="1168"/>
      <c r="J3044" s="1168"/>
    </row>
    <row r="3045" spans="5:10" x14ac:dyDescent="0.4">
      <c r="E3045" s="1168"/>
      <c r="F3045" s="1168"/>
      <c r="G3045" s="1168"/>
      <c r="H3045" s="1168"/>
      <c r="I3045" s="1168"/>
      <c r="J3045" s="1168"/>
    </row>
    <row r="3046" spans="5:10" x14ac:dyDescent="0.4">
      <c r="E3046" s="1168"/>
      <c r="F3046" s="1168"/>
      <c r="G3046" s="1168"/>
      <c r="H3046" s="1168"/>
      <c r="I3046" s="1168"/>
      <c r="J3046" s="1168"/>
    </row>
    <row r="3047" spans="5:10" x14ac:dyDescent="0.4">
      <c r="E3047" s="1168"/>
      <c r="F3047" s="1168"/>
      <c r="G3047" s="1168"/>
      <c r="H3047" s="1168"/>
      <c r="I3047" s="1168"/>
      <c r="J3047" s="1168"/>
    </row>
    <row r="3048" spans="5:10" x14ac:dyDescent="0.4">
      <c r="E3048" s="1168"/>
      <c r="F3048" s="1168"/>
      <c r="G3048" s="1168"/>
      <c r="H3048" s="1168"/>
      <c r="I3048" s="1168"/>
      <c r="J3048" s="1168"/>
    </row>
    <row r="3049" spans="5:10" x14ac:dyDescent="0.4">
      <c r="E3049" s="1168"/>
      <c r="F3049" s="1168"/>
      <c r="G3049" s="1168"/>
      <c r="H3049" s="1168"/>
      <c r="I3049" s="1168"/>
      <c r="J3049" s="1168"/>
    </row>
    <row r="3050" spans="5:10" x14ac:dyDescent="0.4">
      <c r="E3050" s="1168"/>
      <c r="F3050" s="1168"/>
      <c r="G3050" s="1168"/>
      <c r="H3050" s="1168"/>
      <c r="I3050" s="1168"/>
      <c r="J3050" s="1168"/>
    </row>
    <row r="3051" spans="5:10" x14ac:dyDescent="0.4">
      <c r="E3051" s="1168"/>
      <c r="F3051" s="1168"/>
      <c r="G3051" s="1168"/>
      <c r="H3051" s="1168"/>
      <c r="I3051" s="1168"/>
      <c r="J3051" s="1168"/>
    </row>
    <row r="3052" spans="5:10" x14ac:dyDescent="0.4">
      <c r="E3052" s="1168"/>
      <c r="F3052" s="1168"/>
      <c r="G3052" s="1168"/>
      <c r="H3052" s="1168"/>
      <c r="I3052" s="1168"/>
      <c r="J3052" s="1168"/>
    </row>
    <row r="3053" spans="5:10" x14ac:dyDescent="0.4">
      <c r="E3053" s="1168"/>
      <c r="F3053" s="1168"/>
      <c r="G3053" s="1168"/>
      <c r="H3053" s="1168"/>
      <c r="I3053" s="1168"/>
      <c r="J3053" s="1168"/>
    </row>
    <row r="3054" spans="5:10" x14ac:dyDescent="0.4">
      <c r="E3054" s="1168"/>
      <c r="F3054" s="1168"/>
      <c r="G3054" s="1168"/>
      <c r="H3054" s="1168"/>
      <c r="I3054" s="1168"/>
      <c r="J3054" s="1168"/>
    </row>
    <row r="3055" spans="5:10" x14ac:dyDescent="0.4">
      <c r="E3055" s="1168"/>
      <c r="F3055" s="1168"/>
      <c r="G3055" s="1168"/>
      <c r="H3055" s="1168"/>
      <c r="I3055" s="1168"/>
      <c r="J3055" s="1168"/>
    </row>
    <row r="3056" spans="5:10" x14ac:dyDescent="0.4">
      <c r="E3056" s="1168"/>
      <c r="F3056" s="1168"/>
      <c r="G3056" s="1168"/>
      <c r="H3056" s="1168"/>
      <c r="I3056" s="1168"/>
      <c r="J3056" s="1168"/>
    </row>
    <row r="3057" spans="5:10" x14ac:dyDescent="0.4">
      <c r="E3057" s="1168"/>
      <c r="F3057" s="1168"/>
      <c r="G3057" s="1168"/>
      <c r="H3057" s="1168"/>
      <c r="I3057" s="1168"/>
      <c r="J3057" s="1168"/>
    </row>
    <row r="3058" spans="5:10" x14ac:dyDescent="0.4">
      <c r="E3058" s="1168"/>
      <c r="F3058" s="1168"/>
      <c r="G3058" s="1168"/>
      <c r="H3058" s="1168"/>
      <c r="I3058" s="1168"/>
      <c r="J3058" s="1168"/>
    </row>
    <row r="3059" spans="5:10" x14ac:dyDescent="0.4">
      <c r="E3059" s="1168"/>
      <c r="F3059" s="1168"/>
      <c r="G3059" s="1168"/>
      <c r="H3059" s="1168"/>
      <c r="I3059" s="1168"/>
      <c r="J3059" s="1168"/>
    </row>
    <row r="3060" spans="5:10" x14ac:dyDescent="0.4">
      <c r="E3060" s="1168"/>
      <c r="F3060" s="1168"/>
      <c r="G3060" s="1168"/>
      <c r="H3060" s="1168"/>
      <c r="I3060" s="1168"/>
      <c r="J3060" s="1168"/>
    </row>
    <row r="3061" spans="5:10" x14ac:dyDescent="0.4">
      <c r="E3061" s="1168"/>
      <c r="F3061" s="1168"/>
      <c r="G3061" s="1168"/>
      <c r="H3061" s="1168"/>
      <c r="I3061" s="1168"/>
      <c r="J3061" s="1168"/>
    </row>
    <row r="3062" spans="5:10" x14ac:dyDescent="0.4">
      <c r="E3062" s="1168"/>
      <c r="F3062" s="1168"/>
      <c r="G3062" s="1168"/>
      <c r="H3062" s="1168"/>
      <c r="I3062" s="1168"/>
      <c r="J3062" s="1168"/>
    </row>
    <row r="3063" spans="5:10" x14ac:dyDescent="0.4">
      <c r="E3063" s="1168"/>
      <c r="F3063" s="1168"/>
      <c r="G3063" s="1168"/>
      <c r="H3063" s="1168"/>
      <c r="I3063" s="1168"/>
      <c r="J3063" s="1168"/>
    </row>
    <row r="3064" spans="5:10" x14ac:dyDescent="0.4">
      <c r="E3064" s="1168"/>
      <c r="F3064" s="1168"/>
      <c r="G3064" s="1168"/>
      <c r="H3064" s="1168"/>
      <c r="I3064" s="1168"/>
      <c r="J3064" s="1168"/>
    </row>
    <row r="3065" spans="5:10" x14ac:dyDescent="0.4">
      <c r="E3065" s="1168"/>
      <c r="F3065" s="1168"/>
      <c r="G3065" s="1168"/>
      <c r="H3065" s="1168"/>
      <c r="I3065" s="1168"/>
      <c r="J3065" s="1168"/>
    </row>
    <row r="3066" spans="5:10" x14ac:dyDescent="0.4">
      <c r="E3066" s="1168"/>
      <c r="F3066" s="1168"/>
      <c r="G3066" s="1168"/>
      <c r="H3066" s="1168"/>
      <c r="I3066" s="1168"/>
      <c r="J3066" s="1168"/>
    </row>
    <row r="3067" spans="5:10" x14ac:dyDescent="0.4">
      <c r="E3067" s="1168"/>
      <c r="F3067" s="1168"/>
      <c r="G3067" s="1168"/>
      <c r="H3067" s="1168"/>
      <c r="I3067" s="1168"/>
      <c r="J3067" s="1168"/>
    </row>
    <row r="3068" spans="5:10" x14ac:dyDescent="0.4">
      <c r="E3068" s="1168"/>
      <c r="F3068" s="1168"/>
      <c r="G3068" s="1168"/>
      <c r="H3068" s="1168"/>
      <c r="I3068" s="1168"/>
      <c r="J3068" s="1168"/>
    </row>
    <row r="3069" spans="5:10" x14ac:dyDescent="0.4">
      <c r="E3069" s="1168"/>
      <c r="F3069" s="1168"/>
      <c r="G3069" s="1168"/>
      <c r="H3069" s="1168"/>
      <c r="I3069" s="1168"/>
      <c r="J3069" s="1168"/>
    </row>
    <row r="3070" spans="5:10" x14ac:dyDescent="0.4">
      <c r="E3070" s="1168"/>
      <c r="F3070" s="1168"/>
      <c r="G3070" s="1168"/>
      <c r="H3070" s="1168"/>
      <c r="I3070" s="1168"/>
      <c r="J3070" s="1168"/>
    </row>
    <row r="3071" spans="5:10" x14ac:dyDescent="0.4">
      <c r="E3071" s="1168"/>
      <c r="F3071" s="1168"/>
      <c r="G3071" s="1168"/>
      <c r="H3071" s="1168"/>
      <c r="I3071" s="1168"/>
      <c r="J3071" s="1168"/>
    </row>
    <row r="3072" spans="5:10" x14ac:dyDescent="0.4">
      <c r="E3072" s="1168"/>
      <c r="F3072" s="1168"/>
      <c r="G3072" s="1168"/>
      <c r="H3072" s="1168"/>
      <c r="I3072" s="1168"/>
      <c r="J3072" s="1168"/>
    </row>
    <row r="3073" spans="5:10" x14ac:dyDescent="0.4">
      <c r="E3073" s="1168"/>
      <c r="F3073" s="1168"/>
      <c r="G3073" s="1168"/>
      <c r="H3073" s="1168"/>
      <c r="I3073" s="1168"/>
      <c r="J3073" s="1168"/>
    </row>
    <row r="3074" spans="5:10" x14ac:dyDescent="0.4">
      <c r="E3074" s="1168"/>
      <c r="F3074" s="1168"/>
      <c r="G3074" s="1168"/>
      <c r="H3074" s="1168"/>
      <c r="I3074" s="1168"/>
      <c r="J3074" s="1168"/>
    </row>
    <row r="3075" spans="5:10" x14ac:dyDescent="0.4">
      <c r="E3075" s="1168"/>
      <c r="F3075" s="1168"/>
      <c r="G3075" s="1168"/>
      <c r="H3075" s="1168"/>
      <c r="I3075" s="1168"/>
      <c r="J3075" s="1168"/>
    </row>
    <row r="3076" spans="5:10" x14ac:dyDescent="0.4">
      <c r="E3076" s="1168"/>
      <c r="F3076" s="1168"/>
      <c r="G3076" s="1168"/>
      <c r="H3076" s="1168"/>
      <c r="I3076" s="1168"/>
      <c r="J3076" s="1168"/>
    </row>
    <row r="3077" spans="5:10" x14ac:dyDescent="0.4">
      <c r="E3077" s="1168"/>
      <c r="F3077" s="1168"/>
      <c r="G3077" s="1168"/>
      <c r="H3077" s="1168"/>
      <c r="I3077" s="1168"/>
      <c r="J3077" s="1168"/>
    </row>
    <row r="3078" spans="5:10" x14ac:dyDescent="0.4">
      <c r="E3078" s="1168"/>
      <c r="F3078" s="1168"/>
      <c r="G3078" s="1168"/>
      <c r="H3078" s="1168"/>
      <c r="I3078" s="1168"/>
      <c r="J3078" s="1168"/>
    </row>
    <row r="3079" spans="5:10" x14ac:dyDescent="0.4">
      <c r="E3079" s="1168"/>
      <c r="F3079" s="1168"/>
      <c r="G3079" s="1168"/>
      <c r="H3079" s="1168"/>
      <c r="I3079" s="1168"/>
      <c r="J3079" s="1168"/>
    </row>
    <row r="3080" spans="5:10" x14ac:dyDescent="0.4">
      <c r="E3080" s="1168"/>
      <c r="F3080" s="1168"/>
      <c r="G3080" s="1168"/>
      <c r="H3080" s="1168"/>
      <c r="I3080" s="1168"/>
      <c r="J3080" s="1168"/>
    </row>
    <row r="3081" spans="5:10" x14ac:dyDescent="0.4">
      <c r="E3081" s="1168"/>
      <c r="F3081" s="1168"/>
      <c r="G3081" s="1168"/>
      <c r="H3081" s="1168"/>
      <c r="I3081" s="1168"/>
      <c r="J3081" s="1168"/>
    </row>
    <row r="3082" spans="5:10" x14ac:dyDescent="0.4">
      <c r="E3082" s="1168"/>
      <c r="F3082" s="1168"/>
      <c r="G3082" s="1168"/>
      <c r="H3082" s="1168"/>
      <c r="I3082" s="1168"/>
      <c r="J3082" s="1168"/>
    </row>
    <row r="3083" spans="5:10" x14ac:dyDescent="0.4">
      <c r="E3083" s="1168"/>
      <c r="F3083" s="1168"/>
      <c r="G3083" s="1168"/>
      <c r="H3083" s="1168"/>
      <c r="I3083" s="1168"/>
      <c r="J3083" s="1168"/>
    </row>
    <row r="3084" spans="5:10" x14ac:dyDescent="0.4">
      <c r="E3084" s="1168"/>
      <c r="F3084" s="1168"/>
      <c r="G3084" s="1168"/>
      <c r="H3084" s="1168"/>
      <c r="I3084" s="1168"/>
      <c r="J3084" s="1168"/>
    </row>
    <row r="3085" spans="5:10" x14ac:dyDescent="0.4">
      <c r="E3085" s="1168"/>
      <c r="F3085" s="1168"/>
      <c r="G3085" s="1168"/>
      <c r="H3085" s="1168"/>
      <c r="I3085" s="1168"/>
      <c r="J3085" s="1168"/>
    </row>
    <row r="3086" spans="5:10" x14ac:dyDescent="0.4">
      <c r="E3086" s="1168"/>
      <c r="F3086" s="1168"/>
      <c r="G3086" s="1168"/>
      <c r="H3086" s="1168"/>
      <c r="I3086" s="1168"/>
      <c r="J3086" s="1168"/>
    </row>
    <row r="3087" spans="5:10" x14ac:dyDescent="0.4">
      <c r="E3087" s="1168"/>
      <c r="F3087" s="1168"/>
      <c r="G3087" s="1168"/>
      <c r="H3087" s="1168"/>
      <c r="I3087" s="1168"/>
      <c r="J3087" s="1168"/>
    </row>
    <row r="3088" spans="5:10" x14ac:dyDescent="0.4">
      <c r="E3088" s="1168"/>
      <c r="F3088" s="1168"/>
      <c r="G3088" s="1168"/>
      <c r="H3088" s="1168"/>
      <c r="I3088" s="1168"/>
      <c r="J3088" s="1168"/>
    </row>
    <row r="3089" spans="5:10" x14ac:dyDescent="0.4">
      <c r="E3089" s="1168"/>
      <c r="F3089" s="1168"/>
      <c r="G3089" s="1168"/>
      <c r="H3089" s="1168"/>
      <c r="I3089" s="1168"/>
      <c r="J3089" s="1168"/>
    </row>
    <row r="3090" spans="5:10" x14ac:dyDescent="0.4">
      <c r="E3090" s="1168"/>
      <c r="F3090" s="1168"/>
      <c r="G3090" s="1168"/>
      <c r="H3090" s="1168"/>
      <c r="I3090" s="1168"/>
      <c r="J3090" s="1168"/>
    </row>
    <row r="3091" spans="5:10" x14ac:dyDescent="0.4">
      <c r="E3091" s="1168"/>
      <c r="F3091" s="1168"/>
      <c r="G3091" s="1168"/>
      <c r="H3091" s="1168"/>
      <c r="I3091" s="1168"/>
      <c r="J3091" s="1168"/>
    </row>
    <row r="3092" spans="5:10" x14ac:dyDescent="0.4">
      <c r="E3092" s="1168"/>
      <c r="F3092" s="1168"/>
      <c r="G3092" s="1168"/>
      <c r="H3092" s="1168"/>
      <c r="I3092" s="1168"/>
      <c r="J3092" s="1168"/>
    </row>
    <row r="3093" spans="5:10" x14ac:dyDescent="0.4">
      <c r="E3093" s="1168"/>
      <c r="F3093" s="1168"/>
      <c r="G3093" s="1168"/>
      <c r="H3093" s="1168"/>
      <c r="I3093" s="1168"/>
      <c r="J3093" s="1168"/>
    </row>
    <row r="3094" spans="5:10" x14ac:dyDescent="0.4">
      <c r="E3094" s="1168"/>
      <c r="F3094" s="1168"/>
      <c r="G3094" s="1168"/>
      <c r="H3094" s="1168"/>
      <c r="I3094" s="1168"/>
      <c r="J3094" s="1168"/>
    </row>
    <row r="3095" spans="5:10" x14ac:dyDescent="0.4">
      <c r="E3095" s="1168"/>
      <c r="F3095" s="1168"/>
      <c r="G3095" s="1168"/>
      <c r="H3095" s="1168"/>
      <c r="I3095" s="1168"/>
      <c r="J3095" s="1168"/>
    </row>
    <row r="3096" spans="5:10" x14ac:dyDescent="0.4">
      <c r="E3096" s="1168"/>
      <c r="F3096" s="1168"/>
      <c r="G3096" s="1168"/>
      <c r="H3096" s="1168"/>
      <c r="I3096" s="1168"/>
      <c r="J3096" s="1168"/>
    </row>
    <row r="3097" spans="5:10" x14ac:dyDescent="0.4">
      <c r="E3097" s="1168"/>
      <c r="F3097" s="1168"/>
      <c r="G3097" s="1168"/>
      <c r="H3097" s="1168"/>
      <c r="I3097" s="1168"/>
      <c r="J3097" s="1168"/>
    </row>
    <row r="3098" spans="5:10" x14ac:dyDescent="0.4">
      <c r="E3098" s="1168"/>
      <c r="F3098" s="1168"/>
      <c r="G3098" s="1168"/>
      <c r="H3098" s="1168"/>
      <c r="I3098" s="1168"/>
      <c r="J3098" s="1168"/>
    </row>
    <row r="3099" spans="5:10" x14ac:dyDescent="0.4">
      <c r="E3099" s="1168"/>
      <c r="F3099" s="1168"/>
      <c r="G3099" s="1168"/>
      <c r="H3099" s="1168"/>
      <c r="I3099" s="1168"/>
      <c r="J3099" s="1168"/>
    </row>
    <row r="3100" spans="5:10" x14ac:dyDescent="0.4">
      <c r="E3100" s="1168"/>
      <c r="F3100" s="1168"/>
      <c r="G3100" s="1168"/>
      <c r="H3100" s="1168"/>
      <c r="I3100" s="1168"/>
      <c r="J3100" s="1168"/>
    </row>
    <row r="3101" spans="5:10" x14ac:dyDescent="0.4">
      <c r="E3101" s="1168"/>
      <c r="F3101" s="1168"/>
      <c r="G3101" s="1168"/>
      <c r="H3101" s="1168"/>
      <c r="I3101" s="1168"/>
      <c r="J3101" s="1168"/>
    </row>
    <row r="3102" spans="5:10" x14ac:dyDescent="0.4">
      <c r="E3102" s="1168"/>
      <c r="F3102" s="1168"/>
      <c r="G3102" s="1168"/>
      <c r="H3102" s="1168"/>
      <c r="I3102" s="1168"/>
      <c r="J3102" s="1168"/>
    </row>
    <row r="3103" spans="5:10" x14ac:dyDescent="0.4">
      <c r="E3103" s="1168"/>
      <c r="F3103" s="1168"/>
      <c r="G3103" s="1168"/>
      <c r="H3103" s="1168"/>
      <c r="I3103" s="1168"/>
      <c r="J3103" s="1168"/>
    </row>
    <row r="3104" spans="5:10" x14ac:dyDescent="0.4">
      <c r="E3104" s="1168"/>
      <c r="F3104" s="1168"/>
      <c r="G3104" s="1168"/>
      <c r="H3104" s="1168"/>
      <c r="I3104" s="1168"/>
      <c r="J3104" s="1168"/>
    </row>
    <row r="3105" spans="5:10" x14ac:dyDescent="0.4">
      <c r="E3105" s="1168"/>
      <c r="F3105" s="1168"/>
      <c r="G3105" s="1168"/>
      <c r="H3105" s="1168"/>
      <c r="I3105" s="1168"/>
      <c r="J3105" s="1168"/>
    </row>
    <row r="3106" spans="5:10" x14ac:dyDescent="0.4">
      <c r="E3106" s="1168"/>
      <c r="F3106" s="1168"/>
      <c r="G3106" s="1168"/>
      <c r="H3106" s="1168"/>
      <c r="I3106" s="1168"/>
      <c r="J3106" s="1168"/>
    </row>
    <row r="3107" spans="5:10" x14ac:dyDescent="0.4">
      <c r="E3107" s="1168"/>
      <c r="F3107" s="1168"/>
      <c r="G3107" s="1168"/>
      <c r="H3107" s="1168"/>
      <c r="I3107" s="1168"/>
      <c r="J3107" s="1168"/>
    </row>
    <row r="3108" spans="5:10" x14ac:dyDescent="0.4">
      <c r="E3108" s="1168"/>
      <c r="F3108" s="1168"/>
      <c r="G3108" s="1168"/>
      <c r="H3108" s="1168"/>
      <c r="I3108" s="1168"/>
      <c r="J3108" s="1168"/>
    </row>
    <row r="3109" spans="5:10" x14ac:dyDescent="0.4">
      <c r="E3109" s="1168"/>
      <c r="F3109" s="1168"/>
      <c r="G3109" s="1168"/>
      <c r="H3109" s="1168"/>
      <c r="I3109" s="1168"/>
      <c r="J3109" s="1168"/>
    </row>
    <row r="3110" spans="5:10" x14ac:dyDescent="0.4">
      <c r="E3110" s="1168"/>
      <c r="F3110" s="1168"/>
      <c r="G3110" s="1168"/>
      <c r="H3110" s="1168"/>
      <c r="I3110" s="1168"/>
      <c r="J3110" s="1168"/>
    </row>
    <row r="3111" spans="5:10" x14ac:dyDescent="0.4">
      <c r="E3111" s="1168"/>
      <c r="F3111" s="1168"/>
      <c r="G3111" s="1168"/>
      <c r="H3111" s="1168"/>
      <c r="I3111" s="1168"/>
      <c r="J3111" s="1168"/>
    </row>
    <row r="3112" spans="5:10" x14ac:dyDescent="0.4">
      <c r="E3112" s="1168"/>
      <c r="F3112" s="1168"/>
      <c r="G3112" s="1168"/>
      <c r="H3112" s="1168"/>
      <c r="I3112" s="1168"/>
      <c r="J3112" s="1168"/>
    </row>
    <row r="3113" spans="5:10" x14ac:dyDescent="0.4">
      <c r="E3113" s="1168"/>
      <c r="F3113" s="1168"/>
      <c r="G3113" s="1168"/>
      <c r="H3113" s="1168"/>
      <c r="I3113" s="1168"/>
      <c r="J3113" s="1168"/>
    </row>
    <row r="3114" spans="5:10" x14ac:dyDescent="0.4">
      <c r="E3114" s="1168"/>
      <c r="F3114" s="1168"/>
      <c r="G3114" s="1168"/>
      <c r="H3114" s="1168"/>
      <c r="I3114" s="1168"/>
      <c r="J3114" s="1168"/>
    </row>
    <row r="3115" spans="5:10" x14ac:dyDescent="0.4">
      <c r="E3115" s="1168"/>
      <c r="F3115" s="1168"/>
      <c r="G3115" s="1168"/>
      <c r="H3115" s="1168"/>
      <c r="I3115" s="1168"/>
      <c r="J3115" s="1168"/>
    </row>
    <row r="3116" spans="5:10" x14ac:dyDescent="0.4">
      <c r="E3116" s="1168"/>
      <c r="F3116" s="1168"/>
      <c r="G3116" s="1168"/>
      <c r="H3116" s="1168"/>
      <c r="I3116" s="1168"/>
      <c r="J3116" s="1168"/>
    </row>
    <row r="3117" spans="5:10" x14ac:dyDescent="0.4">
      <c r="E3117" s="1168"/>
      <c r="F3117" s="1168"/>
      <c r="G3117" s="1168"/>
      <c r="H3117" s="1168"/>
      <c r="I3117" s="1168"/>
      <c r="J3117" s="1168"/>
    </row>
    <row r="3118" spans="5:10" x14ac:dyDescent="0.4">
      <c r="E3118" s="1168"/>
      <c r="F3118" s="1168"/>
      <c r="G3118" s="1168"/>
      <c r="H3118" s="1168"/>
      <c r="I3118" s="1168"/>
      <c r="J3118" s="1168"/>
    </row>
    <row r="3119" spans="5:10" x14ac:dyDescent="0.4">
      <c r="E3119" s="1168"/>
      <c r="F3119" s="1168"/>
      <c r="G3119" s="1168"/>
      <c r="H3119" s="1168"/>
      <c r="I3119" s="1168"/>
      <c r="J3119" s="1168"/>
    </row>
    <row r="3120" spans="5:10" x14ac:dyDescent="0.4">
      <c r="E3120" s="1168"/>
      <c r="F3120" s="1168"/>
      <c r="G3120" s="1168"/>
      <c r="H3120" s="1168"/>
      <c r="I3120" s="1168"/>
      <c r="J3120" s="1168"/>
    </row>
    <row r="3121" spans="5:10" x14ac:dyDescent="0.4">
      <c r="E3121" s="1168"/>
      <c r="F3121" s="1168"/>
      <c r="G3121" s="1168"/>
      <c r="H3121" s="1168"/>
      <c r="I3121" s="1168"/>
      <c r="J3121" s="1168"/>
    </row>
    <row r="3122" spans="5:10" x14ac:dyDescent="0.4">
      <c r="E3122" s="1168"/>
      <c r="F3122" s="1168"/>
      <c r="G3122" s="1168"/>
      <c r="H3122" s="1168"/>
      <c r="I3122" s="1168"/>
      <c r="J3122" s="1168"/>
    </row>
    <row r="3123" spans="5:10" x14ac:dyDescent="0.4">
      <c r="E3123" s="1168"/>
      <c r="F3123" s="1168"/>
      <c r="G3123" s="1168"/>
      <c r="H3123" s="1168"/>
      <c r="I3123" s="1168"/>
      <c r="J3123" s="1168"/>
    </row>
    <row r="3124" spans="5:10" x14ac:dyDescent="0.4">
      <c r="E3124" s="1168"/>
      <c r="F3124" s="1168"/>
      <c r="G3124" s="1168"/>
      <c r="H3124" s="1168"/>
      <c r="I3124" s="1168"/>
      <c r="J3124" s="1168"/>
    </row>
    <row r="3125" spans="5:10" x14ac:dyDescent="0.4">
      <c r="E3125" s="1168"/>
      <c r="F3125" s="1168"/>
      <c r="G3125" s="1168"/>
      <c r="H3125" s="1168"/>
      <c r="I3125" s="1168"/>
      <c r="J3125" s="1168"/>
    </row>
    <row r="3126" spans="5:10" x14ac:dyDescent="0.4">
      <c r="E3126" s="1168"/>
      <c r="F3126" s="1168"/>
      <c r="G3126" s="1168"/>
      <c r="H3126" s="1168"/>
      <c r="I3126" s="1168"/>
      <c r="J3126" s="1168"/>
    </row>
    <row r="3127" spans="5:10" x14ac:dyDescent="0.4">
      <c r="E3127" s="1168"/>
      <c r="F3127" s="1168"/>
      <c r="G3127" s="1168"/>
      <c r="H3127" s="1168"/>
      <c r="I3127" s="1168"/>
      <c r="J3127" s="1168"/>
    </row>
    <row r="3128" spans="5:10" x14ac:dyDescent="0.4">
      <c r="E3128" s="1168"/>
      <c r="F3128" s="1168"/>
      <c r="G3128" s="1168"/>
      <c r="H3128" s="1168"/>
      <c r="I3128" s="1168"/>
      <c r="J3128" s="1168"/>
    </row>
    <row r="3129" spans="5:10" x14ac:dyDescent="0.4">
      <c r="E3129" s="1168"/>
      <c r="F3129" s="1168"/>
      <c r="G3129" s="1168"/>
      <c r="H3129" s="1168"/>
      <c r="I3129" s="1168"/>
      <c r="J3129" s="1168"/>
    </row>
    <row r="3130" spans="5:10" x14ac:dyDescent="0.4">
      <c r="E3130" s="1168"/>
      <c r="F3130" s="1168"/>
      <c r="G3130" s="1168"/>
      <c r="H3130" s="1168"/>
      <c r="I3130" s="1168"/>
      <c r="J3130" s="1168"/>
    </row>
    <row r="3131" spans="5:10" x14ac:dyDescent="0.4">
      <c r="E3131" s="1168"/>
      <c r="F3131" s="1168"/>
      <c r="G3131" s="1168"/>
      <c r="H3131" s="1168"/>
      <c r="I3131" s="1168"/>
      <c r="J3131" s="1168"/>
    </row>
    <row r="3132" spans="5:10" x14ac:dyDescent="0.4">
      <c r="E3132" s="1168"/>
      <c r="F3132" s="1168"/>
      <c r="G3132" s="1168"/>
      <c r="H3132" s="1168"/>
      <c r="I3132" s="1168"/>
      <c r="J3132" s="1168"/>
    </row>
    <row r="3133" spans="5:10" x14ac:dyDescent="0.4">
      <c r="E3133" s="1168"/>
      <c r="F3133" s="1168"/>
      <c r="G3133" s="1168"/>
      <c r="H3133" s="1168"/>
      <c r="I3133" s="1168"/>
      <c r="J3133" s="1168"/>
    </row>
    <row r="3134" spans="5:10" x14ac:dyDescent="0.4">
      <c r="E3134" s="1168"/>
      <c r="F3134" s="1168"/>
      <c r="G3134" s="1168"/>
      <c r="H3134" s="1168"/>
      <c r="I3134" s="1168"/>
      <c r="J3134" s="1168"/>
    </row>
    <row r="3135" spans="5:10" x14ac:dyDescent="0.4">
      <c r="E3135" s="1168"/>
      <c r="F3135" s="1168"/>
      <c r="G3135" s="1168"/>
      <c r="H3135" s="1168"/>
      <c r="I3135" s="1168"/>
      <c r="J3135" s="1168"/>
    </row>
    <row r="3136" spans="5:10" x14ac:dyDescent="0.4">
      <c r="E3136" s="1168"/>
      <c r="F3136" s="1168"/>
      <c r="G3136" s="1168"/>
      <c r="H3136" s="1168"/>
      <c r="I3136" s="1168"/>
      <c r="J3136" s="1168"/>
    </row>
    <row r="3137" spans="5:10" x14ac:dyDescent="0.4">
      <c r="E3137" s="1168"/>
      <c r="F3137" s="1168"/>
      <c r="G3137" s="1168"/>
      <c r="H3137" s="1168"/>
      <c r="I3137" s="1168"/>
      <c r="J3137" s="1168"/>
    </row>
    <row r="3138" spans="5:10" x14ac:dyDescent="0.4">
      <c r="E3138" s="1168"/>
      <c r="F3138" s="1168"/>
      <c r="G3138" s="1168"/>
      <c r="H3138" s="1168"/>
      <c r="I3138" s="1168"/>
      <c r="J3138" s="1168"/>
    </row>
    <row r="3139" spans="5:10" x14ac:dyDescent="0.4">
      <c r="E3139" s="1168"/>
      <c r="F3139" s="1168"/>
      <c r="G3139" s="1168"/>
      <c r="H3139" s="1168"/>
      <c r="I3139" s="1168"/>
      <c r="J3139" s="1168"/>
    </row>
    <row r="3140" spans="5:10" x14ac:dyDescent="0.4">
      <c r="E3140" s="1168"/>
      <c r="F3140" s="1168"/>
      <c r="G3140" s="1168"/>
      <c r="H3140" s="1168"/>
      <c r="I3140" s="1168"/>
      <c r="J3140" s="1168"/>
    </row>
    <row r="3141" spans="5:10" x14ac:dyDescent="0.4">
      <c r="E3141" s="1168"/>
      <c r="F3141" s="1168"/>
      <c r="G3141" s="1168"/>
      <c r="H3141" s="1168"/>
      <c r="I3141" s="1168"/>
      <c r="J3141" s="1168"/>
    </row>
    <row r="3142" spans="5:10" x14ac:dyDescent="0.4">
      <c r="E3142" s="1168"/>
      <c r="F3142" s="1168"/>
      <c r="G3142" s="1168"/>
      <c r="H3142" s="1168"/>
      <c r="I3142" s="1168"/>
      <c r="J3142" s="1168"/>
    </row>
    <row r="3143" spans="5:10" x14ac:dyDescent="0.4">
      <c r="E3143" s="1168"/>
      <c r="F3143" s="1168"/>
      <c r="G3143" s="1168"/>
      <c r="H3143" s="1168"/>
      <c r="I3143" s="1168"/>
      <c r="J3143" s="1168"/>
    </row>
    <row r="3144" spans="5:10" x14ac:dyDescent="0.4">
      <c r="E3144" s="1168"/>
      <c r="F3144" s="1168"/>
      <c r="G3144" s="1168"/>
      <c r="H3144" s="1168"/>
      <c r="I3144" s="1168"/>
      <c r="J3144" s="1168"/>
    </row>
    <row r="3145" spans="5:10" x14ac:dyDescent="0.4">
      <c r="E3145" s="1168"/>
      <c r="F3145" s="1168"/>
      <c r="G3145" s="1168"/>
      <c r="H3145" s="1168"/>
      <c r="I3145" s="1168"/>
      <c r="J3145" s="1168"/>
    </row>
    <row r="3146" spans="5:10" x14ac:dyDescent="0.4">
      <c r="E3146" s="1168"/>
      <c r="F3146" s="1168"/>
      <c r="G3146" s="1168"/>
      <c r="H3146" s="1168"/>
      <c r="I3146" s="1168"/>
      <c r="J3146" s="1168"/>
    </row>
    <row r="3147" spans="5:10" x14ac:dyDescent="0.4">
      <c r="E3147" s="1168"/>
      <c r="F3147" s="1168"/>
      <c r="G3147" s="1168"/>
      <c r="H3147" s="1168"/>
      <c r="I3147" s="1168"/>
      <c r="J3147" s="1168"/>
    </row>
    <row r="3148" spans="5:10" x14ac:dyDescent="0.4">
      <c r="E3148" s="1168"/>
      <c r="F3148" s="1168"/>
      <c r="G3148" s="1168"/>
      <c r="H3148" s="1168"/>
      <c r="I3148" s="1168"/>
      <c r="J3148" s="1168"/>
    </row>
    <row r="3149" spans="5:10" x14ac:dyDescent="0.4">
      <c r="E3149" s="1168"/>
      <c r="F3149" s="1168"/>
      <c r="G3149" s="1168"/>
      <c r="H3149" s="1168"/>
      <c r="I3149" s="1168"/>
      <c r="J3149" s="1168"/>
    </row>
    <row r="3150" spans="5:10" x14ac:dyDescent="0.4">
      <c r="E3150" s="1168"/>
      <c r="F3150" s="1168"/>
      <c r="G3150" s="1168"/>
      <c r="H3150" s="1168"/>
      <c r="I3150" s="1168"/>
      <c r="J3150" s="1168"/>
    </row>
    <row r="3151" spans="5:10" x14ac:dyDescent="0.4">
      <c r="E3151" s="1168"/>
      <c r="F3151" s="1168"/>
      <c r="G3151" s="1168"/>
      <c r="H3151" s="1168"/>
      <c r="I3151" s="1168"/>
      <c r="J3151" s="1168"/>
    </row>
    <row r="3152" spans="5:10" x14ac:dyDescent="0.4">
      <c r="E3152" s="1168"/>
      <c r="F3152" s="1168"/>
      <c r="G3152" s="1168"/>
      <c r="H3152" s="1168"/>
      <c r="I3152" s="1168"/>
      <c r="J3152" s="1168"/>
    </row>
    <row r="3153" spans="5:10" x14ac:dyDescent="0.4">
      <c r="E3153" s="1168"/>
      <c r="F3153" s="1168"/>
      <c r="G3153" s="1168"/>
      <c r="H3153" s="1168"/>
      <c r="I3153" s="1168"/>
      <c r="J3153" s="1168"/>
    </row>
    <row r="3154" spans="5:10" x14ac:dyDescent="0.4">
      <c r="E3154" s="1168"/>
      <c r="F3154" s="1168"/>
      <c r="G3154" s="1168"/>
      <c r="H3154" s="1168"/>
      <c r="I3154" s="1168"/>
      <c r="J3154" s="1168"/>
    </row>
    <row r="3155" spans="5:10" x14ac:dyDescent="0.4">
      <c r="E3155" s="1168"/>
      <c r="F3155" s="1168"/>
      <c r="G3155" s="1168"/>
      <c r="H3155" s="1168"/>
      <c r="I3155" s="1168"/>
      <c r="J3155" s="1168"/>
    </row>
    <row r="3156" spans="5:10" x14ac:dyDescent="0.4">
      <c r="E3156" s="1168"/>
      <c r="F3156" s="1168"/>
      <c r="G3156" s="1168"/>
      <c r="H3156" s="1168"/>
      <c r="I3156" s="1168"/>
      <c r="J3156" s="1168"/>
    </row>
    <row r="3157" spans="5:10" x14ac:dyDescent="0.4">
      <c r="E3157" s="1168"/>
      <c r="F3157" s="1168"/>
      <c r="G3157" s="1168"/>
      <c r="H3157" s="1168"/>
      <c r="I3157" s="1168"/>
      <c r="J3157" s="1168"/>
    </row>
    <row r="3158" spans="5:10" x14ac:dyDescent="0.4">
      <c r="E3158" s="1168"/>
      <c r="F3158" s="1168"/>
      <c r="G3158" s="1168"/>
      <c r="H3158" s="1168"/>
      <c r="I3158" s="1168"/>
      <c r="J3158" s="1168"/>
    </row>
    <row r="3159" spans="5:10" x14ac:dyDescent="0.4">
      <c r="E3159" s="1168"/>
      <c r="F3159" s="1168"/>
      <c r="G3159" s="1168"/>
      <c r="H3159" s="1168"/>
      <c r="I3159" s="1168"/>
      <c r="J3159" s="1168"/>
    </row>
    <row r="3160" spans="5:10" x14ac:dyDescent="0.4">
      <c r="E3160" s="1168"/>
      <c r="F3160" s="1168"/>
      <c r="G3160" s="1168"/>
      <c r="H3160" s="1168"/>
      <c r="I3160" s="1168"/>
      <c r="J3160" s="1168"/>
    </row>
    <row r="3161" spans="5:10" x14ac:dyDescent="0.4">
      <c r="E3161" s="1168"/>
      <c r="F3161" s="1168"/>
      <c r="G3161" s="1168"/>
      <c r="H3161" s="1168"/>
      <c r="I3161" s="1168"/>
      <c r="J3161" s="1168"/>
    </row>
    <row r="3162" spans="5:10" x14ac:dyDescent="0.4">
      <c r="E3162" s="1168"/>
      <c r="F3162" s="1168"/>
      <c r="G3162" s="1168"/>
      <c r="H3162" s="1168"/>
      <c r="I3162" s="1168"/>
      <c r="J3162" s="1168"/>
    </row>
    <row r="3163" spans="5:10" x14ac:dyDescent="0.4">
      <c r="E3163" s="1168"/>
      <c r="F3163" s="1168"/>
      <c r="G3163" s="1168"/>
      <c r="H3163" s="1168"/>
      <c r="I3163" s="1168"/>
      <c r="J3163" s="1168"/>
    </row>
    <row r="3164" spans="5:10" x14ac:dyDescent="0.4">
      <c r="E3164" s="1168"/>
      <c r="F3164" s="1168"/>
      <c r="G3164" s="1168"/>
      <c r="H3164" s="1168"/>
      <c r="I3164" s="1168"/>
      <c r="J3164" s="1168"/>
    </row>
    <row r="3165" spans="5:10" x14ac:dyDescent="0.4">
      <c r="E3165" s="1168"/>
      <c r="F3165" s="1168"/>
      <c r="G3165" s="1168"/>
      <c r="H3165" s="1168"/>
      <c r="I3165" s="1168"/>
      <c r="J3165" s="1168"/>
    </row>
    <row r="3166" spans="5:10" x14ac:dyDescent="0.4">
      <c r="E3166" s="1168"/>
      <c r="F3166" s="1168"/>
      <c r="G3166" s="1168"/>
      <c r="H3166" s="1168"/>
      <c r="I3166" s="1168"/>
      <c r="J3166" s="1168"/>
    </row>
    <row r="3167" spans="5:10" x14ac:dyDescent="0.4">
      <c r="E3167" s="1168"/>
      <c r="F3167" s="1168"/>
      <c r="G3167" s="1168"/>
      <c r="H3167" s="1168"/>
      <c r="I3167" s="1168"/>
      <c r="J3167" s="1168"/>
    </row>
    <row r="3168" spans="5:10" x14ac:dyDescent="0.4">
      <c r="E3168" s="1168"/>
      <c r="F3168" s="1168"/>
      <c r="G3168" s="1168"/>
      <c r="H3168" s="1168"/>
      <c r="I3168" s="1168"/>
      <c r="J3168" s="1168"/>
    </row>
    <row r="3169" spans="5:10" x14ac:dyDescent="0.4">
      <c r="E3169" s="1168"/>
      <c r="F3169" s="1168"/>
      <c r="G3169" s="1168"/>
      <c r="H3169" s="1168"/>
      <c r="I3169" s="1168"/>
      <c r="J3169" s="1168"/>
    </row>
    <row r="3170" spans="5:10" x14ac:dyDescent="0.4">
      <c r="E3170" s="1168"/>
      <c r="F3170" s="1168"/>
      <c r="G3170" s="1168"/>
      <c r="H3170" s="1168"/>
      <c r="I3170" s="1168"/>
      <c r="J3170" s="1168"/>
    </row>
    <row r="3171" spans="5:10" x14ac:dyDescent="0.4">
      <c r="E3171" s="1168"/>
      <c r="F3171" s="1168"/>
      <c r="G3171" s="1168"/>
      <c r="H3171" s="1168"/>
      <c r="I3171" s="1168"/>
      <c r="J3171" s="1168"/>
    </row>
    <row r="3172" spans="5:10" x14ac:dyDescent="0.4">
      <c r="E3172" s="1168"/>
      <c r="F3172" s="1168"/>
      <c r="G3172" s="1168"/>
      <c r="H3172" s="1168"/>
      <c r="I3172" s="1168"/>
      <c r="J3172" s="1168"/>
    </row>
    <row r="3173" spans="5:10" x14ac:dyDescent="0.4">
      <c r="E3173" s="1168"/>
      <c r="F3173" s="1168"/>
      <c r="G3173" s="1168"/>
      <c r="H3173" s="1168"/>
      <c r="I3173" s="1168"/>
      <c r="J3173" s="1168"/>
    </row>
    <row r="3174" spans="5:10" x14ac:dyDescent="0.4">
      <c r="E3174" s="1168"/>
      <c r="F3174" s="1168"/>
      <c r="G3174" s="1168"/>
      <c r="H3174" s="1168"/>
      <c r="I3174" s="1168"/>
      <c r="J3174" s="1168"/>
    </row>
    <row r="3175" spans="5:10" x14ac:dyDescent="0.4">
      <c r="E3175" s="1168"/>
      <c r="F3175" s="1168"/>
      <c r="G3175" s="1168"/>
      <c r="H3175" s="1168"/>
      <c r="I3175" s="1168"/>
      <c r="J3175" s="1168"/>
    </row>
    <row r="3176" spans="5:10" x14ac:dyDescent="0.4">
      <c r="E3176" s="1168"/>
      <c r="F3176" s="1168"/>
      <c r="G3176" s="1168"/>
      <c r="H3176" s="1168"/>
      <c r="I3176" s="1168"/>
      <c r="J3176" s="1168"/>
    </row>
    <row r="3177" spans="5:10" x14ac:dyDescent="0.4">
      <c r="E3177" s="1168"/>
      <c r="F3177" s="1168"/>
      <c r="G3177" s="1168"/>
      <c r="H3177" s="1168"/>
      <c r="I3177" s="1168"/>
      <c r="J3177" s="1168"/>
    </row>
    <row r="3178" spans="5:10" x14ac:dyDescent="0.4">
      <c r="E3178" s="1168"/>
      <c r="F3178" s="1168"/>
      <c r="G3178" s="1168"/>
      <c r="H3178" s="1168"/>
      <c r="I3178" s="1168"/>
      <c r="J3178" s="1168"/>
    </row>
    <row r="3179" spans="5:10" x14ac:dyDescent="0.4">
      <c r="E3179" s="1168"/>
      <c r="F3179" s="1168"/>
      <c r="G3179" s="1168"/>
      <c r="H3179" s="1168"/>
      <c r="I3179" s="1168"/>
      <c r="J3179" s="1168"/>
    </row>
    <row r="3180" spans="5:10" x14ac:dyDescent="0.4">
      <c r="E3180" s="1168"/>
      <c r="F3180" s="1168"/>
      <c r="G3180" s="1168"/>
      <c r="H3180" s="1168"/>
      <c r="I3180" s="1168"/>
      <c r="J3180" s="1168"/>
    </row>
    <row r="3181" spans="5:10" x14ac:dyDescent="0.4">
      <c r="E3181" s="1168"/>
      <c r="F3181" s="1168"/>
      <c r="G3181" s="1168"/>
      <c r="H3181" s="1168"/>
      <c r="I3181" s="1168"/>
      <c r="J3181" s="1168"/>
    </row>
    <row r="3182" spans="5:10" x14ac:dyDescent="0.4">
      <c r="E3182" s="1168"/>
      <c r="F3182" s="1168"/>
      <c r="G3182" s="1168"/>
      <c r="H3182" s="1168"/>
      <c r="I3182" s="1168"/>
      <c r="J3182" s="1168"/>
    </row>
    <row r="3183" spans="5:10" x14ac:dyDescent="0.4">
      <c r="E3183" s="1168"/>
      <c r="F3183" s="1168"/>
      <c r="G3183" s="1168"/>
      <c r="H3183" s="1168"/>
      <c r="I3183" s="1168"/>
      <c r="J3183" s="1168"/>
    </row>
    <row r="3184" spans="5:10" x14ac:dyDescent="0.4">
      <c r="E3184" s="1168"/>
      <c r="F3184" s="1168"/>
      <c r="G3184" s="1168"/>
      <c r="H3184" s="1168"/>
      <c r="I3184" s="1168"/>
      <c r="J3184" s="1168"/>
    </row>
    <row r="3185" spans="5:10" x14ac:dyDescent="0.4">
      <c r="E3185" s="1168"/>
      <c r="F3185" s="1168"/>
      <c r="G3185" s="1168"/>
      <c r="H3185" s="1168"/>
      <c r="I3185" s="1168"/>
      <c r="J3185" s="1168"/>
    </row>
    <row r="3186" spans="5:10" x14ac:dyDescent="0.4">
      <c r="E3186" s="1168"/>
      <c r="F3186" s="1168"/>
      <c r="G3186" s="1168"/>
      <c r="H3186" s="1168"/>
      <c r="I3186" s="1168"/>
      <c r="J3186" s="1168"/>
    </row>
    <row r="3187" spans="5:10" x14ac:dyDescent="0.4">
      <c r="E3187" s="1168"/>
      <c r="F3187" s="1168"/>
      <c r="G3187" s="1168"/>
      <c r="H3187" s="1168"/>
      <c r="I3187" s="1168"/>
      <c r="J3187" s="1168"/>
    </row>
    <row r="3188" spans="5:10" x14ac:dyDescent="0.4">
      <c r="E3188" s="1168"/>
      <c r="F3188" s="1168"/>
      <c r="G3188" s="1168"/>
      <c r="H3188" s="1168"/>
      <c r="I3188" s="1168"/>
      <c r="J3188" s="1168"/>
    </row>
    <row r="3189" spans="5:10" x14ac:dyDescent="0.4">
      <c r="E3189" s="1168"/>
      <c r="F3189" s="1168"/>
      <c r="G3189" s="1168"/>
      <c r="H3189" s="1168"/>
      <c r="I3189" s="1168"/>
      <c r="J3189" s="1168"/>
    </row>
    <row r="3190" spans="5:10" x14ac:dyDescent="0.4">
      <c r="E3190" s="1168"/>
      <c r="F3190" s="1168"/>
      <c r="G3190" s="1168"/>
      <c r="H3190" s="1168"/>
      <c r="I3190" s="1168"/>
      <c r="J3190" s="1168"/>
    </row>
    <row r="3191" spans="5:10" x14ac:dyDescent="0.4">
      <c r="E3191" s="1168"/>
      <c r="F3191" s="1168"/>
      <c r="G3191" s="1168"/>
      <c r="H3191" s="1168"/>
      <c r="I3191" s="1168"/>
      <c r="J3191" s="1168"/>
    </row>
    <row r="3192" spans="5:10" x14ac:dyDescent="0.4">
      <c r="E3192" s="1168"/>
      <c r="F3192" s="1168"/>
      <c r="G3192" s="1168"/>
      <c r="H3192" s="1168"/>
      <c r="I3192" s="1168"/>
      <c r="J3192" s="1168"/>
    </row>
    <row r="3193" spans="5:10" x14ac:dyDescent="0.4">
      <c r="E3193" s="1168"/>
      <c r="F3193" s="1168"/>
      <c r="G3193" s="1168"/>
      <c r="H3193" s="1168"/>
      <c r="I3193" s="1168"/>
      <c r="J3193" s="1168"/>
    </row>
    <row r="3194" spans="5:10" x14ac:dyDescent="0.4">
      <c r="E3194" s="1168"/>
      <c r="F3194" s="1168"/>
      <c r="G3194" s="1168"/>
      <c r="H3194" s="1168"/>
      <c r="I3194" s="1168"/>
      <c r="J3194" s="1168"/>
    </row>
    <row r="3195" spans="5:10" x14ac:dyDescent="0.4">
      <c r="E3195" s="1168"/>
      <c r="F3195" s="1168"/>
      <c r="G3195" s="1168"/>
      <c r="H3195" s="1168"/>
      <c r="I3195" s="1168"/>
      <c r="J3195" s="1168"/>
    </row>
    <row r="3196" spans="5:10" x14ac:dyDescent="0.4">
      <c r="E3196" s="1168"/>
      <c r="F3196" s="1168"/>
      <c r="G3196" s="1168"/>
      <c r="H3196" s="1168"/>
      <c r="I3196" s="1168"/>
      <c r="J3196" s="1168"/>
    </row>
    <row r="3197" spans="5:10" x14ac:dyDescent="0.4">
      <c r="E3197" s="1168"/>
      <c r="F3197" s="1168"/>
      <c r="G3197" s="1168"/>
      <c r="H3197" s="1168"/>
      <c r="I3197" s="1168"/>
      <c r="J3197" s="1168"/>
    </row>
    <row r="3198" spans="5:10" x14ac:dyDescent="0.4">
      <c r="E3198" s="1168"/>
      <c r="F3198" s="1168"/>
      <c r="G3198" s="1168"/>
      <c r="H3198" s="1168"/>
      <c r="I3198" s="1168"/>
      <c r="J3198" s="1168"/>
    </row>
    <row r="3199" spans="5:10" x14ac:dyDescent="0.4">
      <c r="E3199" s="1168"/>
      <c r="F3199" s="1168"/>
      <c r="G3199" s="1168"/>
      <c r="H3199" s="1168"/>
      <c r="I3199" s="1168"/>
      <c r="J3199" s="1168"/>
    </row>
    <row r="3200" spans="5:10" x14ac:dyDescent="0.4">
      <c r="E3200" s="1168"/>
      <c r="F3200" s="1168"/>
      <c r="G3200" s="1168"/>
      <c r="H3200" s="1168"/>
      <c r="I3200" s="1168"/>
      <c r="J3200" s="1168"/>
    </row>
    <row r="3201" spans="5:10" x14ac:dyDescent="0.4">
      <c r="E3201" s="1168"/>
      <c r="F3201" s="1168"/>
      <c r="G3201" s="1168"/>
      <c r="H3201" s="1168"/>
      <c r="I3201" s="1168"/>
      <c r="J3201" s="1168"/>
    </row>
    <row r="3202" spans="5:10" x14ac:dyDescent="0.4">
      <c r="E3202" s="1168"/>
      <c r="F3202" s="1168"/>
      <c r="G3202" s="1168"/>
      <c r="H3202" s="1168"/>
      <c r="I3202" s="1168"/>
      <c r="J3202" s="1168"/>
    </row>
    <row r="3203" spans="5:10" x14ac:dyDescent="0.4">
      <c r="E3203" s="1168"/>
      <c r="F3203" s="1168"/>
      <c r="G3203" s="1168"/>
      <c r="H3203" s="1168"/>
      <c r="I3203" s="1168"/>
      <c r="J3203" s="1168"/>
    </row>
    <row r="3204" spans="5:10" x14ac:dyDescent="0.4">
      <c r="E3204" s="1168"/>
      <c r="F3204" s="1168"/>
      <c r="G3204" s="1168"/>
      <c r="H3204" s="1168"/>
      <c r="I3204" s="1168"/>
      <c r="J3204" s="1168"/>
    </row>
    <row r="3205" spans="5:10" x14ac:dyDescent="0.4">
      <c r="E3205" s="1168"/>
      <c r="F3205" s="1168"/>
      <c r="G3205" s="1168"/>
      <c r="H3205" s="1168"/>
      <c r="I3205" s="1168"/>
      <c r="J3205" s="1168"/>
    </row>
    <row r="3206" spans="5:10" x14ac:dyDescent="0.4">
      <c r="E3206" s="1168"/>
      <c r="F3206" s="1168"/>
      <c r="G3206" s="1168"/>
      <c r="H3206" s="1168"/>
      <c r="I3206" s="1168"/>
      <c r="J3206" s="1168"/>
    </row>
    <row r="3207" spans="5:10" x14ac:dyDescent="0.4">
      <c r="E3207" s="1168"/>
      <c r="F3207" s="1168"/>
      <c r="G3207" s="1168"/>
      <c r="H3207" s="1168"/>
      <c r="I3207" s="1168"/>
      <c r="J3207" s="1168"/>
    </row>
    <row r="3208" spans="5:10" x14ac:dyDescent="0.4">
      <c r="E3208" s="1168"/>
      <c r="F3208" s="1168"/>
      <c r="G3208" s="1168"/>
      <c r="H3208" s="1168"/>
      <c r="I3208" s="1168"/>
      <c r="J3208" s="1168"/>
    </row>
    <row r="3209" spans="5:10" x14ac:dyDescent="0.4">
      <c r="E3209" s="1168"/>
      <c r="F3209" s="1168"/>
      <c r="G3209" s="1168"/>
      <c r="H3209" s="1168"/>
      <c r="I3209" s="1168"/>
      <c r="J3209" s="1168"/>
    </row>
    <row r="3210" spans="5:10" x14ac:dyDescent="0.4">
      <c r="E3210" s="1168"/>
      <c r="F3210" s="1168"/>
      <c r="G3210" s="1168"/>
      <c r="H3210" s="1168"/>
      <c r="I3210" s="1168"/>
      <c r="J3210" s="1168"/>
    </row>
    <row r="3211" spans="5:10" x14ac:dyDescent="0.4">
      <c r="E3211" s="1168"/>
      <c r="F3211" s="1168"/>
      <c r="G3211" s="1168"/>
      <c r="H3211" s="1168"/>
      <c r="I3211" s="1168"/>
      <c r="J3211" s="1168"/>
    </row>
    <row r="3212" spans="5:10" x14ac:dyDescent="0.4">
      <c r="E3212" s="1168"/>
      <c r="F3212" s="1168"/>
      <c r="G3212" s="1168"/>
      <c r="H3212" s="1168"/>
      <c r="I3212" s="1168"/>
      <c r="J3212" s="1168"/>
    </row>
    <row r="3213" spans="5:10" x14ac:dyDescent="0.4">
      <c r="E3213" s="1168"/>
      <c r="F3213" s="1168"/>
      <c r="G3213" s="1168"/>
      <c r="H3213" s="1168"/>
      <c r="I3213" s="1168"/>
      <c r="J3213" s="1168"/>
    </row>
    <row r="3214" spans="5:10" x14ac:dyDescent="0.4">
      <c r="E3214" s="1168"/>
      <c r="F3214" s="1168"/>
      <c r="G3214" s="1168"/>
      <c r="H3214" s="1168"/>
      <c r="I3214" s="1168"/>
      <c r="J3214" s="1168"/>
    </row>
    <row r="3215" spans="5:10" x14ac:dyDescent="0.4">
      <c r="E3215" s="1168"/>
      <c r="F3215" s="1168"/>
      <c r="G3215" s="1168"/>
      <c r="H3215" s="1168"/>
      <c r="I3215" s="1168"/>
      <c r="J3215" s="1168"/>
    </row>
    <row r="3216" spans="5:10" x14ac:dyDescent="0.4">
      <c r="E3216" s="1168"/>
      <c r="F3216" s="1168"/>
      <c r="G3216" s="1168"/>
      <c r="H3216" s="1168"/>
      <c r="I3216" s="1168"/>
      <c r="J3216" s="1168"/>
    </row>
    <row r="3217" spans="5:10" x14ac:dyDescent="0.4">
      <c r="E3217" s="1168"/>
      <c r="F3217" s="1168"/>
      <c r="G3217" s="1168"/>
      <c r="H3217" s="1168"/>
      <c r="I3217" s="1168"/>
      <c r="J3217" s="1168"/>
    </row>
    <row r="3218" spans="5:10" x14ac:dyDescent="0.4">
      <c r="E3218" s="1168"/>
      <c r="F3218" s="1168"/>
      <c r="G3218" s="1168"/>
      <c r="H3218" s="1168"/>
      <c r="I3218" s="1168"/>
      <c r="J3218" s="1168"/>
    </row>
    <row r="3219" spans="5:10" x14ac:dyDescent="0.4">
      <c r="E3219" s="1168"/>
      <c r="F3219" s="1168"/>
      <c r="G3219" s="1168"/>
      <c r="H3219" s="1168"/>
      <c r="I3219" s="1168"/>
      <c r="J3219" s="1168"/>
    </row>
    <row r="3220" spans="5:10" x14ac:dyDescent="0.4">
      <c r="E3220" s="1168"/>
      <c r="F3220" s="1168"/>
      <c r="G3220" s="1168"/>
      <c r="H3220" s="1168"/>
      <c r="I3220" s="1168"/>
      <c r="J3220" s="1168"/>
    </row>
    <row r="3221" spans="5:10" x14ac:dyDescent="0.4">
      <c r="E3221" s="1168"/>
      <c r="F3221" s="1168"/>
      <c r="G3221" s="1168"/>
      <c r="H3221" s="1168"/>
      <c r="I3221" s="1168"/>
      <c r="J3221" s="1168"/>
    </row>
    <row r="3222" spans="5:10" x14ac:dyDescent="0.4">
      <c r="E3222" s="1168"/>
      <c r="F3222" s="1168"/>
      <c r="G3222" s="1168"/>
      <c r="H3222" s="1168"/>
      <c r="I3222" s="1168"/>
      <c r="J3222" s="1168"/>
    </row>
    <row r="3223" spans="5:10" x14ac:dyDescent="0.4">
      <c r="E3223" s="1168"/>
      <c r="F3223" s="1168"/>
      <c r="G3223" s="1168"/>
      <c r="H3223" s="1168"/>
      <c r="I3223" s="1168"/>
      <c r="J3223" s="1168"/>
    </row>
    <row r="3224" spans="5:10" x14ac:dyDescent="0.4">
      <c r="E3224" s="1168"/>
      <c r="F3224" s="1168"/>
      <c r="G3224" s="1168"/>
      <c r="H3224" s="1168"/>
      <c r="I3224" s="1168"/>
      <c r="J3224" s="1168"/>
    </row>
    <row r="3225" spans="5:10" x14ac:dyDescent="0.4">
      <c r="E3225" s="1168"/>
      <c r="F3225" s="1168"/>
      <c r="G3225" s="1168"/>
      <c r="H3225" s="1168"/>
      <c r="I3225" s="1168"/>
      <c r="J3225" s="1168"/>
    </row>
    <row r="3226" spans="5:10" x14ac:dyDescent="0.4">
      <c r="E3226" s="1168"/>
      <c r="F3226" s="1168"/>
      <c r="G3226" s="1168"/>
      <c r="H3226" s="1168"/>
      <c r="I3226" s="1168"/>
      <c r="J3226" s="1168"/>
    </row>
    <row r="3227" spans="5:10" x14ac:dyDescent="0.4">
      <c r="E3227" s="1168"/>
      <c r="F3227" s="1168"/>
      <c r="G3227" s="1168"/>
      <c r="H3227" s="1168"/>
      <c r="I3227" s="1168"/>
      <c r="J3227" s="1168"/>
    </row>
    <row r="3228" spans="5:10" x14ac:dyDescent="0.4">
      <c r="E3228" s="1168"/>
      <c r="F3228" s="1168"/>
      <c r="G3228" s="1168"/>
      <c r="H3228" s="1168"/>
      <c r="I3228" s="1168"/>
      <c r="J3228" s="1168"/>
    </row>
    <row r="3229" spans="5:10" x14ac:dyDescent="0.4">
      <c r="E3229" s="1168"/>
      <c r="F3229" s="1168"/>
      <c r="G3229" s="1168"/>
      <c r="H3229" s="1168"/>
      <c r="I3229" s="1168"/>
      <c r="J3229" s="1168"/>
    </row>
    <row r="3230" spans="5:10" x14ac:dyDescent="0.4">
      <c r="E3230" s="1168"/>
      <c r="F3230" s="1168"/>
      <c r="G3230" s="1168"/>
      <c r="H3230" s="1168"/>
      <c r="I3230" s="1168"/>
      <c r="J3230" s="1168"/>
    </row>
    <row r="3231" spans="5:10" x14ac:dyDescent="0.4">
      <c r="E3231" s="1168"/>
      <c r="F3231" s="1168"/>
      <c r="G3231" s="1168"/>
      <c r="H3231" s="1168"/>
      <c r="I3231" s="1168"/>
      <c r="J3231" s="1168"/>
    </row>
    <row r="3232" spans="5:10" x14ac:dyDescent="0.4">
      <c r="E3232" s="1168"/>
      <c r="F3232" s="1168"/>
      <c r="G3232" s="1168"/>
      <c r="H3232" s="1168"/>
      <c r="I3232" s="1168"/>
      <c r="J3232" s="1168"/>
    </row>
    <row r="3233" spans="5:10" x14ac:dyDescent="0.4">
      <c r="E3233" s="1168"/>
      <c r="F3233" s="1168"/>
      <c r="G3233" s="1168"/>
      <c r="H3233" s="1168"/>
      <c r="I3233" s="1168"/>
      <c r="J3233" s="1168"/>
    </row>
    <row r="3234" spans="5:10" x14ac:dyDescent="0.4">
      <c r="E3234" s="1168"/>
      <c r="F3234" s="1168"/>
      <c r="G3234" s="1168"/>
      <c r="H3234" s="1168"/>
      <c r="I3234" s="1168"/>
      <c r="J3234" s="1168"/>
    </row>
    <row r="3235" spans="5:10" x14ac:dyDescent="0.4">
      <c r="E3235" s="1168"/>
      <c r="F3235" s="1168"/>
      <c r="G3235" s="1168"/>
      <c r="H3235" s="1168"/>
      <c r="I3235" s="1168"/>
      <c r="J3235" s="1168"/>
    </row>
    <row r="3236" spans="5:10" x14ac:dyDescent="0.4">
      <c r="E3236" s="1168"/>
      <c r="F3236" s="1168"/>
      <c r="G3236" s="1168"/>
      <c r="H3236" s="1168"/>
      <c r="I3236" s="1168"/>
      <c r="J3236" s="1168"/>
    </row>
    <row r="3237" spans="5:10" x14ac:dyDescent="0.4">
      <c r="E3237" s="1168"/>
      <c r="F3237" s="1168"/>
      <c r="G3237" s="1168"/>
      <c r="H3237" s="1168"/>
      <c r="I3237" s="1168"/>
      <c r="J3237" s="1168"/>
    </row>
    <row r="3238" spans="5:10" x14ac:dyDescent="0.4">
      <c r="E3238" s="1168"/>
      <c r="F3238" s="1168"/>
      <c r="G3238" s="1168"/>
      <c r="H3238" s="1168"/>
      <c r="I3238" s="1168"/>
      <c r="J3238" s="1168"/>
    </row>
    <row r="3239" spans="5:10" x14ac:dyDescent="0.4">
      <c r="E3239" s="1168"/>
      <c r="F3239" s="1168"/>
      <c r="G3239" s="1168"/>
      <c r="H3239" s="1168"/>
      <c r="I3239" s="1168"/>
      <c r="J3239" s="1168"/>
    </row>
    <row r="3240" spans="5:10" x14ac:dyDescent="0.4">
      <c r="E3240" s="1168"/>
      <c r="F3240" s="1168"/>
      <c r="G3240" s="1168"/>
      <c r="H3240" s="1168"/>
      <c r="I3240" s="1168"/>
      <c r="J3240" s="1168"/>
    </row>
    <row r="3241" spans="5:10" x14ac:dyDescent="0.4">
      <c r="E3241" s="1168"/>
      <c r="F3241" s="1168"/>
      <c r="G3241" s="1168"/>
      <c r="H3241" s="1168"/>
      <c r="I3241" s="1168"/>
      <c r="J3241" s="1168"/>
    </row>
    <row r="3242" spans="5:10" x14ac:dyDescent="0.4">
      <c r="E3242" s="1168"/>
      <c r="F3242" s="1168"/>
      <c r="G3242" s="1168"/>
      <c r="H3242" s="1168"/>
      <c r="I3242" s="1168"/>
      <c r="J3242" s="1168"/>
    </row>
    <row r="3243" spans="5:10" x14ac:dyDescent="0.4">
      <c r="E3243" s="1168"/>
      <c r="F3243" s="1168"/>
      <c r="G3243" s="1168"/>
      <c r="H3243" s="1168"/>
      <c r="I3243" s="1168"/>
      <c r="J3243" s="1168"/>
    </row>
    <row r="3244" spans="5:10" x14ac:dyDescent="0.4">
      <c r="E3244" s="1168"/>
      <c r="F3244" s="1168"/>
      <c r="G3244" s="1168"/>
      <c r="H3244" s="1168"/>
      <c r="I3244" s="1168"/>
      <c r="J3244" s="1168"/>
    </row>
    <row r="3245" spans="5:10" x14ac:dyDescent="0.4">
      <c r="E3245" s="1168"/>
      <c r="F3245" s="1168"/>
      <c r="G3245" s="1168"/>
      <c r="H3245" s="1168"/>
      <c r="I3245" s="1168"/>
      <c r="J3245" s="1168"/>
    </row>
    <row r="3246" spans="5:10" x14ac:dyDescent="0.4">
      <c r="E3246" s="1168"/>
      <c r="F3246" s="1168"/>
      <c r="G3246" s="1168"/>
      <c r="H3246" s="1168"/>
      <c r="I3246" s="1168"/>
      <c r="J3246" s="1168"/>
    </row>
    <row r="3247" spans="5:10" x14ac:dyDescent="0.4">
      <c r="E3247" s="1168"/>
      <c r="F3247" s="1168"/>
      <c r="G3247" s="1168"/>
      <c r="H3247" s="1168"/>
      <c r="I3247" s="1168"/>
      <c r="J3247" s="1168"/>
    </row>
    <row r="3248" spans="5:10" x14ac:dyDescent="0.4">
      <c r="E3248" s="1168"/>
      <c r="F3248" s="1168"/>
      <c r="G3248" s="1168"/>
      <c r="H3248" s="1168"/>
      <c r="I3248" s="1168"/>
      <c r="J3248" s="1168"/>
    </row>
    <row r="3249" spans="5:10" x14ac:dyDescent="0.4">
      <c r="E3249" s="1168"/>
      <c r="F3249" s="1168"/>
      <c r="G3249" s="1168"/>
      <c r="H3249" s="1168"/>
      <c r="I3249" s="1168"/>
      <c r="J3249" s="1168"/>
    </row>
    <row r="3250" spans="5:10" x14ac:dyDescent="0.4">
      <c r="E3250" s="1168"/>
      <c r="F3250" s="1168"/>
      <c r="G3250" s="1168"/>
      <c r="H3250" s="1168"/>
      <c r="I3250" s="1168"/>
      <c r="J3250" s="1168"/>
    </row>
    <row r="3251" spans="5:10" x14ac:dyDescent="0.4">
      <c r="E3251" s="1168"/>
      <c r="F3251" s="1168"/>
      <c r="G3251" s="1168"/>
      <c r="H3251" s="1168"/>
      <c r="I3251" s="1168"/>
      <c r="J3251" s="1168"/>
    </row>
    <row r="3252" spans="5:10" x14ac:dyDescent="0.4">
      <c r="E3252" s="1168"/>
      <c r="F3252" s="1168"/>
      <c r="G3252" s="1168"/>
      <c r="H3252" s="1168"/>
      <c r="I3252" s="1168"/>
      <c r="J3252" s="1168"/>
    </row>
    <row r="3253" spans="5:10" x14ac:dyDescent="0.4">
      <c r="E3253" s="1168"/>
      <c r="F3253" s="1168"/>
      <c r="G3253" s="1168"/>
      <c r="H3253" s="1168"/>
      <c r="I3253" s="1168"/>
      <c r="J3253" s="1168"/>
    </row>
    <row r="3254" spans="5:10" x14ac:dyDescent="0.4">
      <c r="E3254" s="1168"/>
      <c r="F3254" s="1168"/>
      <c r="G3254" s="1168"/>
      <c r="H3254" s="1168"/>
      <c r="I3254" s="1168"/>
      <c r="J3254" s="1168"/>
    </row>
    <row r="3255" spans="5:10" x14ac:dyDescent="0.4">
      <c r="E3255" s="1168"/>
      <c r="F3255" s="1168"/>
      <c r="G3255" s="1168"/>
      <c r="H3255" s="1168"/>
      <c r="I3255" s="1168"/>
      <c r="J3255" s="1168"/>
    </row>
    <row r="3256" spans="5:10" x14ac:dyDescent="0.4">
      <c r="E3256" s="1168"/>
      <c r="F3256" s="1168"/>
      <c r="G3256" s="1168"/>
      <c r="H3256" s="1168"/>
      <c r="I3256" s="1168"/>
      <c r="J3256" s="1168"/>
    </row>
    <row r="3257" spans="5:10" x14ac:dyDescent="0.4">
      <c r="E3257" s="1168"/>
      <c r="F3257" s="1168"/>
      <c r="G3257" s="1168"/>
      <c r="H3257" s="1168"/>
      <c r="I3257" s="1168"/>
      <c r="J3257" s="1168"/>
    </row>
    <row r="3258" spans="5:10" x14ac:dyDescent="0.4">
      <c r="E3258" s="1168"/>
      <c r="F3258" s="1168"/>
      <c r="G3258" s="1168"/>
      <c r="H3258" s="1168"/>
      <c r="I3258" s="1168"/>
      <c r="J3258" s="1168"/>
    </row>
    <row r="3259" spans="5:10" x14ac:dyDescent="0.4">
      <c r="E3259" s="1168"/>
      <c r="F3259" s="1168"/>
      <c r="G3259" s="1168"/>
      <c r="H3259" s="1168"/>
      <c r="I3259" s="1168"/>
      <c r="J3259" s="1168"/>
    </row>
    <row r="3260" spans="5:10" x14ac:dyDescent="0.4">
      <c r="E3260" s="1168"/>
      <c r="F3260" s="1168"/>
      <c r="G3260" s="1168"/>
      <c r="H3260" s="1168"/>
      <c r="I3260" s="1168"/>
      <c r="J3260" s="1168"/>
    </row>
    <row r="3261" spans="5:10" x14ac:dyDescent="0.4">
      <c r="E3261" s="1168"/>
      <c r="F3261" s="1168"/>
      <c r="G3261" s="1168"/>
      <c r="H3261" s="1168"/>
      <c r="I3261" s="1168"/>
      <c r="J3261" s="1168"/>
    </row>
    <row r="3262" spans="5:10" x14ac:dyDescent="0.4">
      <c r="E3262" s="1168"/>
      <c r="F3262" s="1168"/>
      <c r="G3262" s="1168"/>
      <c r="H3262" s="1168"/>
      <c r="I3262" s="1168"/>
      <c r="J3262" s="1168"/>
    </row>
    <row r="3263" spans="5:10" x14ac:dyDescent="0.4">
      <c r="E3263" s="1168"/>
      <c r="F3263" s="1168"/>
      <c r="G3263" s="1168"/>
      <c r="H3263" s="1168"/>
      <c r="I3263" s="1168"/>
      <c r="J3263" s="1168"/>
    </row>
    <row r="3264" spans="5:10" x14ac:dyDescent="0.4">
      <c r="E3264" s="1168"/>
      <c r="F3264" s="1168"/>
      <c r="G3264" s="1168"/>
      <c r="H3264" s="1168"/>
      <c r="I3264" s="1168"/>
      <c r="J3264" s="1168"/>
    </row>
    <row r="3265" spans="5:10" x14ac:dyDescent="0.4">
      <c r="E3265" s="1168"/>
      <c r="F3265" s="1168"/>
      <c r="G3265" s="1168"/>
      <c r="H3265" s="1168"/>
      <c r="I3265" s="1168"/>
      <c r="J3265" s="1168"/>
    </row>
    <row r="3266" spans="5:10" x14ac:dyDescent="0.4">
      <c r="E3266" s="1168"/>
      <c r="F3266" s="1168"/>
      <c r="G3266" s="1168"/>
      <c r="H3266" s="1168"/>
      <c r="I3266" s="1168"/>
      <c r="J3266" s="1168"/>
    </row>
    <row r="3267" spans="5:10" x14ac:dyDescent="0.4">
      <c r="E3267" s="1168"/>
      <c r="F3267" s="1168"/>
      <c r="G3267" s="1168"/>
      <c r="H3267" s="1168"/>
      <c r="I3267" s="1168"/>
      <c r="J3267" s="1168"/>
    </row>
    <row r="3268" spans="5:10" x14ac:dyDescent="0.4">
      <c r="E3268" s="1168"/>
      <c r="F3268" s="1168"/>
      <c r="G3268" s="1168"/>
      <c r="H3268" s="1168"/>
      <c r="I3268" s="1168"/>
      <c r="J3268" s="1168"/>
    </row>
    <row r="3269" spans="5:10" x14ac:dyDescent="0.4">
      <c r="E3269" s="1168"/>
      <c r="F3269" s="1168"/>
      <c r="G3269" s="1168"/>
      <c r="H3269" s="1168"/>
      <c r="I3269" s="1168"/>
      <c r="J3269" s="1168"/>
    </row>
    <row r="3270" spans="5:10" x14ac:dyDescent="0.4">
      <c r="E3270" s="1168"/>
      <c r="F3270" s="1168"/>
      <c r="G3270" s="1168"/>
      <c r="H3270" s="1168"/>
      <c r="I3270" s="1168"/>
      <c r="J3270" s="1168"/>
    </row>
    <row r="3271" spans="5:10" x14ac:dyDescent="0.4">
      <c r="E3271" s="1168"/>
      <c r="F3271" s="1168"/>
      <c r="G3271" s="1168"/>
      <c r="H3271" s="1168"/>
      <c r="I3271" s="1168"/>
      <c r="J3271" s="1168"/>
    </row>
    <row r="3272" spans="5:10" x14ac:dyDescent="0.4">
      <c r="E3272" s="1168"/>
      <c r="F3272" s="1168"/>
      <c r="G3272" s="1168"/>
      <c r="H3272" s="1168"/>
      <c r="I3272" s="1168"/>
      <c r="J3272" s="1168"/>
    </row>
    <row r="3273" spans="5:10" x14ac:dyDescent="0.4">
      <c r="E3273" s="1168"/>
      <c r="F3273" s="1168"/>
      <c r="G3273" s="1168"/>
      <c r="H3273" s="1168"/>
      <c r="I3273" s="1168"/>
      <c r="J3273" s="1168"/>
    </row>
    <row r="3274" spans="5:10" x14ac:dyDescent="0.4">
      <c r="E3274" s="1168"/>
      <c r="F3274" s="1168"/>
      <c r="G3274" s="1168"/>
      <c r="H3274" s="1168"/>
      <c r="I3274" s="1168"/>
      <c r="J3274" s="1168"/>
    </row>
    <row r="3275" spans="5:10" x14ac:dyDescent="0.4">
      <c r="E3275" s="1168"/>
      <c r="F3275" s="1168"/>
      <c r="G3275" s="1168"/>
      <c r="H3275" s="1168"/>
      <c r="I3275" s="1168"/>
      <c r="J3275" s="1168"/>
    </row>
    <row r="3276" spans="5:10" x14ac:dyDescent="0.4">
      <c r="E3276" s="1168"/>
      <c r="F3276" s="1168"/>
      <c r="G3276" s="1168"/>
      <c r="H3276" s="1168"/>
      <c r="I3276" s="1168"/>
      <c r="J3276" s="1168"/>
    </row>
    <row r="3277" spans="5:10" x14ac:dyDescent="0.4">
      <c r="E3277" s="1168"/>
      <c r="F3277" s="1168"/>
      <c r="G3277" s="1168"/>
      <c r="H3277" s="1168"/>
      <c r="I3277" s="1168"/>
      <c r="J3277" s="1168"/>
    </row>
    <row r="3278" spans="5:10" x14ac:dyDescent="0.4">
      <c r="E3278" s="1168"/>
      <c r="F3278" s="1168"/>
      <c r="G3278" s="1168"/>
      <c r="H3278" s="1168"/>
      <c r="I3278" s="1168"/>
      <c r="J3278" s="1168"/>
    </row>
    <row r="3279" spans="5:10" x14ac:dyDescent="0.4">
      <c r="E3279" s="1168"/>
      <c r="F3279" s="1168"/>
      <c r="G3279" s="1168"/>
      <c r="H3279" s="1168"/>
      <c r="I3279" s="1168"/>
      <c r="J3279" s="1168"/>
    </row>
    <row r="3280" spans="5:10" x14ac:dyDescent="0.4">
      <c r="E3280" s="1168"/>
      <c r="F3280" s="1168"/>
      <c r="G3280" s="1168"/>
      <c r="H3280" s="1168"/>
      <c r="I3280" s="1168"/>
      <c r="J3280" s="1168"/>
    </row>
    <row r="3281" spans="5:10" x14ac:dyDescent="0.4">
      <c r="E3281" s="1168"/>
      <c r="F3281" s="1168"/>
      <c r="G3281" s="1168"/>
      <c r="H3281" s="1168"/>
      <c r="I3281" s="1168"/>
      <c r="J3281" s="1168"/>
    </row>
    <row r="3282" spans="5:10" x14ac:dyDescent="0.4">
      <c r="E3282" s="1168"/>
      <c r="F3282" s="1168"/>
      <c r="G3282" s="1168"/>
      <c r="H3282" s="1168"/>
      <c r="I3282" s="1168"/>
      <c r="J3282" s="1168"/>
    </row>
    <row r="3283" spans="5:10" x14ac:dyDescent="0.4">
      <c r="E3283" s="1168"/>
      <c r="F3283" s="1168"/>
      <c r="G3283" s="1168"/>
      <c r="H3283" s="1168"/>
      <c r="I3283" s="1168"/>
      <c r="J3283" s="1168"/>
    </row>
    <row r="3284" spans="5:10" x14ac:dyDescent="0.4">
      <c r="E3284" s="1168"/>
      <c r="F3284" s="1168"/>
      <c r="G3284" s="1168"/>
      <c r="H3284" s="1168"/>
      <c r="I3284" s="1168"/>
      <c r="J3284" s="1168"/>
    </row>
    <row r="3285" spans="5:10" x14ac:dyDescent="0.4">
      <c r="E3285" s="1168"/>
      <c r="F3285" s="1168"/>
      <c r="G3285" s="1168"/>
      <c r="H3285" s="1168"/>
      <c r="I3285" s="1168"/>
      <c r="J3285" s="1168"/>
    </row>
    <row r="3286" spans="5:10" x14ac:dyDescent="0.4">
      <c r="E3286" s="1168"/>
      <c r="F3286" s="1168"/>
      <c r="G3286" s="1168"/>
      <c r="H3286" s="1168"/>
      <c r="I3286" s="1168"/>
      <c r="J3286" s="1168"/>
    </row>
    <row r="3287" spans="5:10" x14ac:dyDescent="0.4">
      <c r="E3287" s="1168"/>
      <c r="F3287" s="1168"/>
      <c r="G3287" s="1168"/>
      <c r="H3287" s="1168"/>
      <c r="I3287" s="1168"/>
      <c r="J3287" s="1168"/>
    </row>
    <row r="3288" spans="5:10" x14ac:dyDescent="0.4">
      <c r="E3288" s="1168"/>
      <c r="F3288" s="1168"/>
      <c r="G3288" s="1168"/>
      <c r="H3288" s="1168"/>
      <c r="I3288" s="1168"/>
      <c r="J3288" s="1168"/>
    </row>
    <row r="3289" spans="5:10" x14ac:dyDescent="0.4">
      <c r="E3289" s="1168"/>
      <c r="F3289" s="1168"/>
      <c r="G3289" s="1168"/>
      <c r="H3289" s="1168"/>
      <c r="I3289" s="1168"/>
      <c r="J3289" s="1168"/>
    </row>
    <row r="3290" spans="5:10" x14ac:dyDescent="0.4">
      <c r="E3290" s="1168"/>
      <c r="F3290" s="1168"/>
      <c r="G3290" s="1168"/>
      <c r="H3290" s="1168"/>
      <c r="I3290" s="1168"/>
      <c r="J3290" s="1168"/>
    </row>
    <row r="3291" spans="5:10" x14ac:dyDescent="0.4">
      <c r="E3291" s="1168"/>
      <c r="F3291" s="1168"/>
      <c r="G3291" s="1168"/>
      <c r="H3291" s="1168"/>
      <c r="I3291" s="1168"/>
      <c r="J3291" s="1168"/>
    </row>
    <row r="3292" spans="5:10" x14ac:dyDescent="0.4">
      <c r="E3292" s="1168"/>
      <c r="F3292" s="1168"/>
      <c r="G3292" s="1168"/>
      <c r="H3292" s="1168"/>
      <c r="I3292" s="1168"/>
      <c r="J3292" s="1168"/>
    </row>
    <row r="3293" spans="5:10" x14ac:dyDescent="0.4">
      <c r="E3293" s="1168"/>
      <c r="F3293" s="1168"/>
      <c r="G3293" s="1168"/>
      <c r="H3293" s="1168"/>
      <c r="I3293" s="1168"/>
      <c r="J3293" s="1168"/>
    </row>
    <row r="3294" spans="5:10" x14ac:dyDescent="0.4">
      <c r="E3294" s="1168"/>
      <c r="F3294" s="1168"/>
      <c r="G3294" s="1168"/>
      <c r="H3294" s="1168"/>
      <c r="I3294" s="1168"/>
      <c r="J3294" s="1168"/>
    </row>
    <row r="3295" spans="5:10" x14ac:dyDescent="0.4">
      <c r="E3295" s="1168"/>
      <c r="F3295" s="1168"/>
      <c r="G3295" s="1168"/>
      <c r="H3295" s="1168"/>
      <c r="I3295" s="1168"/>
      <c r="J3295" s="1168"/>
    </row>
    <row r="3296" spans="5:10" x14ac:dyDescent="0.4">
      <c r="E3296" s="1168"/>
      <c r="F3296" s="1168"/>
      <c r="G3296" s="1168"/>
      <c r="H3296" s="1168"/>
      <c r="I3296" s="1168"/>
      <c r="J3296" s="1168"/>
    </row>
    <row r="3297" spans="5:10" x14ac:dyDescent="0.4">
      <c r="E3297" s="1168"/>
      <c r="F3297" s="1168"/>
      <c r="G3297" s="1168"/>
      <c r="H3297" s="1168"/>
      <c r="I3297" s="1168"/>
      <c r="J3297" s="1168"/>
    </row>
    <row r="3298" spans="5:10" x14ac:dyDescent="0.4">
      <c r="E3298" s="1168"/>
      <c r="F3298" s="1168"/>
      <c r="G3298" s="1168"/>
      <c r="H3298" s="1168"/>
      <c r="I3298" s="1168"/>
      <c r="J3298" s="1168"/>
    </row>
    <row r="3299" spans="5:10" x14ac:dyDescent="0.4">
      <c r="E3299" s="1168"/>
      <c r="F3299" s="1168"/>
      <c r="G3299" s="1168"/>
      <c r="H3299" s="1168"/>
      <c r="I3299" s="1168"/>
      <c r="J3299" s="1168"/>
    </row>
    <row r="3300" spans="5:10" x14ac:dyDescent="0.4">
      <c r="E3300" s="1168"/>
      <c r="F3300" s="1168"/>
      <c r="G3300" s="1168"/>
      <c r="H3300" s="1168"/>
      <c r="I3300" s="1168"/>
      <c r="J3300" s="1168"/>
    </row>
    <row r="3301" spans="5:10" x14ac:dyDescent="0.4">
      <c r="E3301" s="1168"/>
      <c r="F3301" s="1168"/>
      <c r="G3301" s="1168"/>
      <c r="H3301" s="1168"/>
      <c r="I3301" s="1168"/>
      <c r="J3301" s="1168"/>
    </row>
    <row r="3302" spans="5:10" x14ac:dyDescent="0.4">
      <c r="E3302" s="1168"/>
      <c r="F3302" s="1168"/>
      <c r="G3302" s="1168"/>
      <c r="H3302" s="1168"/>
      <c r="I3302" s="1168"/>
      <c r="J3302" s="1168"/>
    </row>
    <row r="3303" spans="5:10" x14ac:dyDescent="0.4">
      <c r="E3303" s="1168"/>
      <c r="F3303" s="1168"/>
      <c r="G3303" s="1168"/>
      <c r="H3303" s="1168"/>
      <c r="I3303" s="1168"/>
      <c r="J3303" s="1168"/>
    </row>
    <row r="3304" spans="5:10" x14ac:dyDescent="0.4">
      <c r="E3304" s="1168"/>
      <c r="F3304" s="1168"/>
      <c r="G3304" s="1168"/>
      <c r="H3304" s="1168"/>
      <c r="I3304" s="1168"/>
      <c r="J3304" s="1168"/>
    </row>
    <row r="3305" spans="5:10" x14ac:dyDescent="0.4">
      <c r="E3305" s="1168"/>
      <c r="F3305" s="1168"/>
      <c r="G3305" s="1168"/>
      <c r="H3305" s="1168"/>
      <c r="I3305" s="1168"/>
      <c r="J3305" s="1168"/>
    </row>
    <row r="3306" spans="5:10" x14ac:dyDescent="0.4">
      <c r="E3306" s="1168"/>
      <c r="F3306" s="1168"/>
      <c r="G3306" s="1168"/>
      <c r="H3306" s="1168"/>
      <c r="I3306" s="1168"/>
      <c r="J3306" s="1168"/>
    </row>
    <row r="3307" spans="5:10" x14ac:dyDescent="0.4">
      <c r="E3307" s="1168"/>
      <c r="F3307" s="1168"/>
      <c r="G3307" s="1168"/>
      <c r="H3307" s="1168"/>
      <c r="I3307" s="1168"/>
      <c r="J3307" s="1168"/>
    </row>
    <row r="3308" spans="5:10" x14ac:dyDescent="0.4">
      <c r="E3308" s="1168"/>
      <c r="F3308" s="1168"/>
      <c r="G3308" s="1168"/>
      <c r="H3308" s="1168"/>
      <c r="I3308" s="1168"/>
      <c r="J3308" s="1168"/>
    </row>
    <row r="3309" spans="5:10" x14ac:dyDescent="0.4">
      <c r="E3309" s="1168"/>
      <c r="F3309" s="1168"/>
      <c r="G3309" s="1168"/>
      <c r="H3309" s="1168"/>
      <c r="I3309" s="1168"/>
      <c r="J3309" s="1168"/>
    </row>
    <row r="3310" spans="5:10" x14ac:dyDescent="0.4">
      <c r="E3310" s="1168"/>
      <c r="F3310" s="1168"/>
      <c r="G3310" s="1168"/>
      <c r="H3310" s="1168"/>
      <c r="I3310" s="1168"/>
      <c r="J3310" s="1168"/>
    </row>
    <row r="3311" spans="5:10" x14ac:dyDescent="0.4">
      <c r="E3311" s="1168"/>
      <c r="F3311" s="1168"/>
      <c r="G3311" s="1168"/>
      <c r="H3311" s="1168"/>
      <c r="I3311" s="1168"/>
      <c r="J3311" s="1168"/>
    </row>
    <row r="3312" spans="5:10" x14ac:dyDescent="0.4">
      <c r="E3312" s="1168"/>
      <c r="F3312" s="1168"/>
      <c r="G3312" s="1168"/>
      <c r="H3312" s="1168"/>
      <c r="I3312" s="1168"/>
      <c r="J3312" s="1168"/>
    </row>
    <row r="3313" spans="5:10" x14ac:dyDescent="0.4">
      <c r="E3313" s="1168"/>
      <c r="F3313" s="1168"/>
      <c r="G3313" s="1168"/>
      <c r="H3313" s="1168"/>
      <c r="I3313" s="1168"/>
      <c r="J3313" s="1168"/>
    </row>
    <row r="3314" spans="5:10" x14ac:dyDescent="0.4">
      <c r="E3314" s="1168"/>
      <c r="F3314" s="1168"/>
      <c r="G3314" s="1168"/>
      <c r="H3314" s="1168"/>
      <c r="I3314" s="1168"/>
      <c r="J3314" s="1168"/>
    </row>
    <row r="3315" spans="5:10" x14ac:dyDescent="0.4">
      <c r="E3315" s="1168"/>
      <c r="F3315" s="1168"/>
      <c r="G3315" s="1168"/>
      <c r="H3315" s="1168"/>
      <c r="I3315" s="1168"/>
      <c r="J3315" s="1168"/>
    </row>
    <row r="3316" spans="5:10" x14ac:dyDescent="0.4">
      <c r="E3316" s="1168"/>
      <c r="F3316" s="1168"/>
      <c r="G3316" s="1168"/>
      <c r="H3316" s="1168"/>
      <c r="I3316" s="1168"/>
      <c r="J3316" s="1168"/>
    </row>
    <row r="3317" spans="5:10" x14ac:dyDescent="0.4">
      <c r="E3317" s="1168"/>
      <c r="F3317" s="1168"/>
      <c r="G3317" s="1168"/>
      <c r="H3317" s="1168"/>
      <c r="I3317" s="1168"/>
      <c r="J3317" s="1168"/>
    </row>
    <row r="3318" spans="5:10" x14ac:dyDescent="0.4">
      <c r="E3318" s="1168"/>
      <c r="F3318" s="1168"/>
      <c r="G3318" s="1168"/>
      <c r="H3318" s="1168"/>
      <c r="I3318" s="1168"/>
      <c r="J3318" s="1168"/>
    </row>
    <row r="3319" spans="5:10" x14ac:dyDescent="0.4">
      <c r="E3319" s="1168"/>
      <c r="F3319" s="1168"/>
      <c r="G3319" s="1168"/>
      <c r="H3319" s="1168"/>
      <c r="I3319" s="1168"/>
      <c r="J3319" s="1168"/>
    </row>
    <row r="3320" spans="5:10" x14ac:dyDescent="0.4">
      <c r="E3320" s="1168"/>
      <c r="F3320" s="1168"/>
      <c r="G3320" s="1168"/>
      <c r="H3320" s="1168"/>
      <c r="I3320" s="1168"/>
      <c r="J3320" s="1168"/>
    </row>
    <row r="3321" spans="5:10" x14ac:dyDescent="0.4">
      <c r="E3321" s="1168"/>
      <c r="F3321" s="1168"/>
      <c r="G3321" s="1168"/>
      <c r="H3321" s="1168"/>
      <c r="I3321" s="1168"/>
      <c r="J3321" s="1168"/>
    </row>
    <row r="3322" spans="5:10" x14ac:dyDescent="0.4">
      <c r="E3322" s="1168"/>
      <c r="F3322" s="1168"/>
      <c r="G3322" s="1168"/>
      <c r="H3322" s="1168"/>
      <c r="I3322" s="1168"/>
      <c r="J3322" s="1168"/>
    </row>
    <row r="3323" spans="5:10" x14ac:dyDescent="0.4">
      <c r="E3323" s="1168"/>
      <c r="F3323" s="1168"/>
      <c r="G3323" s="1168"/>
      <c r="H3323" s="1168"/>
      <c r="I3323" s="1168"/>
      <c r="J3323" s="1168"/>
    </row>
    <row r="3324" spans="5:10" x14ac:dyDescent="0.4">
      <c r="E3324" s="1168"/>
      <c r="F3324" s="1168"/>
      <c r="G3324" s="1168"/>
      <c r="H3324" s="1168"/>
      <c r="I3324" s="1168"/>
      <c r="J3324" s="1168"/>
    </row>
    <row r="3325" spans="5:10" x14ac:dyDescent="0.4">
      <c r="E3325" s="1168"/>
      <c r="F3325" s="1168"/>
      <c r="G3325" s="1168"/>
      <c r="H3325" s="1168"/>
      <c r="I3325" s="1168"/>
      <c r="J3325" s="1168"/>
    </row>
    <row r="3326" spans="5:10" x14ac:dyDescent="0.4">
      <c r="E3326" s="1168"/>
      <c r="F3326" s="1168"/>
      <c r="G3326" s="1168"/>
      <c r="H3326" s="1168"/>
      <c r="I3326" s="1168"/>
      <c r="J3326" s="1168"/>
    </row>
    <row r="3327" spans="5:10" x14ac:dyDescent="0.4">
      <c r="E3327" s="1168"/>
      <c r="F3327" s="1168"/>
      <c r="G3327" s="1168"/>
      <c r="H3327" s="1168"/>
      <c r="I3327" s="1168"/>
      <c r="J3327" s="1168"/>
    </row>
    <row r="3328" spans="5:10" x14ac:dyDescent="0.4">
      <c r="E3328" s="1168"/>
      <c r="F3328" s="1168"/>
      <c r="G3328" s="1168"/>
      <c r="H3328" s="1168"/>
      <c r="I3328" s="1168"/>
      <c r="J3328" s="1168"/>
    </row>
    <row r="3329" spans="5:10" x14ac:dyDescent="0.4">
      <c r="E3329" s="1168"/>
      <c r="F3329" s="1168"/>
      <c r="G3329" s="1168"/>
      <c r="H3329" s="1168"/>
      <c r="I3329" s="1168"/>
      <c r="J3329" s="1168"/>
    </row>
    <row r="3330" spans="5:10" x14ac:dyDescent="0.4">
      <c r="E3330" s="1168"/>
      <c r="F3330" s="1168"/>
      <c r="G3330" s="1168"/>
      <c r="H3330" s="1168"/>
      <c r="I3330" s="1168"/>
      <c r="J3330" s="1168"/>
    </row>
    <row r="3331" spans="5:10" x14ac:dyDescent="0.4">
      <c r="E3331" s="1168"/>
      <c r="F3331" s="1168"/>
      <c r="G3331" s="1168"/>
      <c r="H3331" s="1168"/>
      <c r="I3331" s="1168"/>
      <c r="J3331" s="1168"/>
    </row>
    <row r="3332" spans="5:10" x14ac:dyDescent="0.4">
      <c r="E3332" s="1168"/>
      <c r="F3332" s="1168"/>
      <c r="G3332" s="1168"/>
      <c r="H3332" s="1168"/>
      <c r="I3332" s="1168"/>
      <c r="J3332" s="1168"/>
    </row>
    <row r="3333" spans="5:10" x14ac:dyDescent="0.4">
      <c r="E3333" s="1168"/>
      <c r="F3333" s="1168"/>
      <c r="G3333" s="1168"/>
      <c r="H3333" s="1168"/>
      <c r="I3333" s="1168"/>
      <c r="J3333" s="1168"/>
    </row>
    <row r="3334" spans="5:10" x14ac:dyDescent="0.4">
      <c r="E3334" s="1168"/>
      <c r="F3334" s="1168"/>
      <c r="G3334" s="1168"/>
      <c r="H3334" s="1168"/>
      <c r="I3334" s="1168"/>
      <c r="J3334" s="1168"/>
    </row>
    <row r="3335" spans="5:10" x14ac:dyDescent="0.4">
      <c r="E3335" s="1168"/>
      <c r="F3335" s="1168"/>
      <c r="G3335" s="1168"/>
      <c r="H3335" s="1168"/>
      <c r="I3335" s="1168"/>
      <c r="J3335" s="1168"/>
    </row>
    <row r="3336" spans="5:10" x14ac:dyDescent="0.4">
      <c r="E3336" s="1168"/>
      <c r="F3336" s="1168"/>
      <c r="G3336" s="1168"/>
      <c r="H3336" s="1168"/>
      <c r="I3336" s="1168"/>
      <c r="J3336" s="1168"/>
    </row>
    <row r="3337" spans="5:10" x14ac:dyDescent="0.4">
      <c r="E3337" s="1168"/>
      <c r="F3337" s="1168"/>
      <c r="G3337" s="1168"/>
      <c r="H3337" s="1168"/>
      <c r="I3337" s="1168"/>
      <c r="J3337" s="1168"/>
    </row>
    <row r="3338" spans="5:10" x14ac:dyDescent="0.4">
      <c r="E3338" s="1168"/>
      <c r="F3338" s="1168"/>
      <c r="G3338" s="1168"/>
      <c r="H3338" s="1168"/>
      <c r="I3338" s="1168"/>
      <c r="J3338" s="1168"/>
    </row>
    <row r="3339" spans="5:10" x14ac:dyDescent="0.4">
      <c r="E3339" s="1168"/>
      <c r="F3339" s="1168"/>
      <c r="G3339" s="1168"/>
      <c r="H3339" s="1168"/>
      <c r="I3339" s="1168"/>
      <c r="J3339" s="1168"/>
    </row>
    <row r="3340" spans="5:10" x14ac:dyDescent="0.4">
      <c r="E3340" s="1168"/>
      <c r="F3340" s="1168"/>
      <c r="G3340" s="1168"/>
      <c r="H3340" s="1168"/>
      <c r="I3340" s="1168"/>
      <c r="J3340" s="1168"/>
    </row>
    <row r="3341" spans="5:10" x14ac:dyDescent="0.4">
      <c r="E3341" s="1168"/>
      <c r="F3341" s="1168"/>
      <c r="G3341" s="1168"/>
      <c r="H3341" s="1168"/>
      <c r="I3341" s="1168"/>
      <c r="J3341" s="1168"/>
    </row>
    <row r="3342" spans="5:10" x14ac:dyDescent="0.4">
      <c r="E3342" s="1168"/>
      <c r="F3342" s="1168"/>
      <c r="G3342" s="1168"/>
      <c r="H3342" s="1168"/>
      <c r="I3342" s="1168"/>
      <c r="J3342" s="1168"/>
    </row>
    <row r="3343" spans="5:10" x14ac:dyDescent="0.4">
      <c r="E3343" s="1168"/>
      <c r="F3343" s="1168"/>
      <c r="G3343" s="1168"/>
      <c r="H3343" s="1168"/>
      <c r="I3343" s="1168"/>
      <c r="J3343" s="1168"/>
    </row>
    <row r="3344" spans="5:10" x14ac:dyDescent="0.4">
      <c r="E3344" s="1168"/>
      <c r="F3344" s="1168"/>
      <c r="G3344" s="1168"/>
      <c r="H3344" s="1168"/>
      <c r="I3344" s="1168"/>
      <c r="J3344" s="1168"/>
    </row>
    <row r="3345" spans="5:10" x14ac:dyDescent="0.4">
      <c r="E3345" s="1168"/>
      <c r="F3345" s="1168"/>
      <c r="G3345" s="1168"/>
      <c r="H3345" s="1168"/>
      <c r="I3345" s="1168"/>
      <c r="J3345" s="1168"/>
    </row>
    <row r="3346" spans="5:10" x14ac:dyDescent="0.4">
      <c r="E3346" s="1168"/>
      <c r="F3346" s="1168"/>
      <c r="G3346" s="1168"/>
      <c r="H3346" s="1168"/>
      <c r="I3346" s="1168"/>
      <c r="J3346" s="1168"/>
    </row>
    <row r="3347" spans="5:10" x14ac:dyDescent="0.4">
      <c r="E3347" s="1168"/>
      <c r="F3347" s="1168"/>
      <c r="G3347" s="1168"/>
      <c r="H3347" s="1168"/>
      <c r="I3347" s="1168"/>
      <c r="J3347" s="1168"/>
    </row>
    <row r="3348" spans="5:10" x14ac:dyDescent="0.4">
      <c r="E3348" s="1168"/>
      <c r="F3348" s="1168"/>
      <c r="G3348" s="1168"/>
      <c r="H3348" s="1168"/>
      <c r="I3348" s="1168"/>
      <c r="J3348" s="1168"/>
    </row>
    <row r="3349" spans="5:10" x14ac:dyDescent="0.4">
      <c r="E3349" s="1168"/>
      <c r="F3349" s="1168"/>
      <c r="G3349" s="1168"/>
      <c r="H3349" s="1168"/>
      <c r="I3349" s="1168"/>
      <c r="J3349" s="1168"/>
    </row>
    <row r="3350" spans="5:10" x14ac:dyDescent="0.4">
      <c r="E3350" s="1168"/>
      <c r="F3350" s="1168"/>
      <c r="G3350" s="1168"/>
      <c r="H3350" s="1168"/>
      <c r="I3350" s="1168"/>
      <c r="J3350" s="1168"/>
    </row>
    <row r="3351" spans="5:10" x14ac:dyDescent="0.4">
      <c r="E3351" s="1168"/>
      <c r="F3351" s="1168"/>
      <c r="G3351" s="1168"/>
      <c r="H3351" s="1168"/>
      <c r="I3351" s="1168"/>
      <c r="J3351" s="1168"/>
    </row>
    <row r="3352" spans="5:10" x14ac:dyDescent="0.4">
      <c r="E3352" s="1168"/>
      <c r="F3352" s="1168"/>
      <c r="G3352" s="1168"/>
      <c r="H3352" s="1168"/>
      <c r="I3352" s="1168"/>
      <c r="J3352" s="1168"/>
    </row>
    <row r="3353" spans="5:10" x14ac:dyDescent="0.4">
      <c r="E3353" s="1168"/>
      <c r="F3353" s="1168"/>
      <c r="G3353" s="1168"/>
      <c r="H3353" s="1168"/>
      <c r="I3353" s="1168"/>
      <c r="J3353" s="1168"/>
    </row>
    <row r="3354" spans="5:10" x14ac:dyDescent="0.4">
      <c r="E3354" s="1168"/>
      <c r="F3354" s="1168"/>
      <c r="G3354" s="1168"/>
      <c r="H3354" s="1168"/>
      <c r="I3354" s="1168"/>
      <c r="J3354" s="1168"/>
    </row>
    <row r="3355" spans="5:10" x14ac:dyDescent="0.4">
      <c r="E3355" s="1168"/>
      <c r="F3355" s="1168"/>
      <c r="G3355" s="1168"/>
      <c r="H3355" s="1168"/>
      <c r="I3355" s="1168"/>
      <c r="J3355" s="1168"/>
    </row>
    <row r="3356" spans="5:10" x14ac:dyDescent="0.4">
      <c r="E3356" s="1168"/>
      <c r="F3356" s="1168"/>
      <c r="G3356" s="1168"/>
      <c r="H3356" s="1168"/>
      <c r="I3356" s="1168"/>
      <c r="J3356" s="1168"/>
    </row>
    <row r="3357" spans="5:10" x14ac:dyDescent="0.4">
      <c r="E3357" s="1168"/>
      <c r="F3357" s="1168"/>
      <c r="G3357" s="1168"/>
      <c r="H3357" s="1168"/>
      <c r="I3357" s="1168"/>
      <c r="J3357" s="1168"/>
    </row>
    <row r="3358" spans="5:10" x14ac:dyDescent="0.4">
      <c r="E3358" s="1168"/>
      <c r="F3358" s="1168"/>
      <c r="G3358" s="1168"/>
      <c r="H3358" s="1168"/>
      <c r="I3358" s="1168"/>
      <c r="J3358" s="1168"/>
    </row>
    <row r="3359" spans="5:10" x14ac:dyDescent="0.4">
      <c r="E3359" s="1168"/>
      <c r="F3359" s="1168"/>
      <c r="G3359" s="1168"/>
      <c r="H3359" s="1168"/>
      <c r="I3359" s="1168"/>
      <c r="J3359" s="1168"/>
    </row>
    <row r="3360" spans="5:10" x14ac:dyDescent="0.4">
      <c r="E3360" s="1168"/>
      <c r="F3360" s="1168"/>
      <c r="G3360" s="1168"/>
      <c r="H3360" s="1168"/>
      <c r="I3360" s="1168"/>
      <c r="J3360" s="1168"/>
    </row>
    <row r="3361" spans="5:10" x14ac:dyDescent="0.4">
      <c r="E3361" s="1168"/>
      <c r="F3361" s="1168"/>
      <c r="G3361" s="1168"/>
      <c r="H3361" s="1168"/>
      <c r="I3361" s="1168"/>
      <c r="J3361" s="1168"/>
    </row>
    <row r="3362" spans="5:10" x14ac:dyDescent="0.4">
      <c r="E3362" s="1168"/>
      <c r="F3362" s="1168"/>
      <c r="G3362" s="1168"/>
      <c r="H3362" s="1168"/>
      <c r="I3362" s="1168"/>
      <c r="J3362" s="1168"/>
    </row>
    <row r="3363" spans="5:10" x14ac:dyDescent="0.4">
      <c r="E3363" s="1168"/>
      <c r="F3363" s="1168"/>
      <c r="G3363" s="1168"/>
      <c r="H3363" s="1168"/>
      <c r="I3363" s="1168"/>
      <c r="J3363" s="1168"/>
    </row>
    <row r="3364" spans="5:10" x14ac:dyDescent="0.4">
      <c r="E3364" s="1168"/>
      <c r="F3364" s="1168"/>
      <c r="G3364" s="1168"/>
      <c r="H3364" s="1168"/>
      <c r="I3364" s="1168"/>
      <c r="J3364" s="1168"/>
    </row>
    <row r="3365" spans="5:10" x14ac:dyDescent="0.4">
      <c r="E3365" s="1168"/>
      <c r="F3365" s="1168"/>
      <c r="G3365" s="1168"/>
      <c r="H3365" s="1168"/>
      <c r="I3365" s="1168"/>
      <c r="J3365" s="1168"/>
    </row>
    <row r="3366" spans="5:10" x14ac:dyDescent="0.4">
      <c r="E3366" s="1168"/>
      <c r="F3366" s="1168"/>
      <c r="G3366" s="1168"/>
      <c r="H3366" s="1168"/>
      <c r="I3366" s="1168"/>
      <c r="J3366" s="1168"/>
    </row>
    <row r="3367" spans="5:10" x14ac:dyDescent="0.4">
      <c r="E3367" s="1168"/>
      <c r="F3367" s="1168"/>
      <c r="G3367" s="1168"/>
      <c r="H3367" s="1168"/>
      <c r="I3367" s="1168"/>
      <c r="J3367" s="1168"/>
    </row>
    <row r="3368" spans="5:10" x14ac:dyDescent="0.4">
      <c r="E3368" s="1168"/>
      <c r="F3368" s="1168"/>
      <c r="G3368" s="1168"/>
      <c r="H3368" s="1168"/>
      <c r="I3368" s="1168"/>
      <c r="J3368" s="1168"/>
    </row>
    <row r="3369" spans="5:10" x14ac:dyDescent="0.4">
      <c r="E3369" s="1168"/>
      <c r="F3369" s="1168"/>
      <c r="G3369" s="1168"/>
      <c r="H3369" s="1168"/>
      <c r="I3369" s="1168"/>
      <c r="J3369" s="1168"/>
    </row>
    <row r="3370" spans="5:10" x14ac:dyDescent="0.4">
      <c r="E3370" s="1168"/>
      <c r="F3370" s="1168"/>
      <c r="G3370" s="1168"/>
      <c r="H3370" s="1168"/>
      <c r="I3370" s="1168"/>
      <c r="J3370" s="1168"/>
    </row>
    <row r="3371" spans="5:10" x14ac:dyDescent="0.4">
      <c r="E3371" s="1168"/>
      <c r="F3371" s="1168"/>
      <c r="G3371" s="1168"/>
      <c r="H3371" s="1168"/>
      <c r="I3371" s="1168"/>
      <c r="J3371" s="1168"/>
    </row>
    <row r="3372" spans="5:10" x14ac:dyDescent="0.4">
      <c r="E3372" s="1168"/>
      <c r="F3372" s="1168"/>
      <c r="G3372" s="1168"/>
      <c r="H3372" s="1168"/>
      <c r="I3372" s="1168"/>
      <c r="J3372" s="1168"/>
    </row>
    <row r="3373" spans="5:10" x14ac:dyDescent="0.4">
      <c r="E3373" s="1168"/>
      <c r="F3373" s="1168"/>
      <c r="G3373" s="1168"/>
      <c r="H3373" s="1168"/>
      <c r="I3373" s="1168"/>
      <c r="J3373" s="1168"/>
    </row>
    <row r="3374" spans="5:10" x14ac:dyDescent="0.4">
      <c r="E3374" s="1168"/>
      <c r="F3374" s="1168"/>
      <c r="G3374" s="1168"/>
      <c r="H3374" s="1168"/>
      <c r="I3374" s="1168"/>
      <c r="J3374" s="1168"/>
    </row>
    <row r="3375" spans="5:10" x14ac:dyDescent="0.4">
      <c r="E3375" s="1168"/>
      <c r="F3375" s="1168"/>
      <c r="G3375" s="1168"/>
      <c r="H3375" s="1168"/>
      <c r="I3375" s="1168"/>
      <c r="J3375" s="1168"/>
    </row>
    <row r="3376" spans="5:10" x14ac:dyDescent="0.4">
      <c r="E3376" s="1168"/>
      <c r="F3376" s="1168"/>
      <c r="G3376" s="1168"/>
      <c r="H3376" s="1168"/>
      <c r="I3376" s="1168"/>
      <c r="J3376" s="1168"/>
    </row>
    <row r="3377" spans="5:10" x14ac:dyDescent="0.4">
      <c r="E3377" s="1168"/>
      <c r="F3377" s="1168"/>
      <c r="G3377" s="1168"/>
      <c r="H3377" s="1168"/>
      <c r="I3377" s="1168"/>
      <c r="J3377" s="1168"/>
    </row>
    <row r="3378" spans="5:10" x14ac:dyDescent="0.4">
      <c r="E3378" s="1168"/>
      <c r="F3378" s="1168"/>
      <c r="G3378" s="1168"/>
      <c r="H3378" s="1168"/>
      <c r="I3378" s="1168"/>
      <c r="J3378" s="1168"/>
    </row>
    <row r="3379" spans="5:10" x14ac:dyDescent="0.4">
      <c r="E3379" s="1168"/>
      <c r="F3379" s="1168"/>
      <c r="G3379" s="1168"/>
      <c r="H3379" s="1168"/>
      <c r="I3379" s="1168"/>
      <c r="J3379" s="1168"/>
    </row>
    <row r="3380" spans="5:10" x14ac:dyDescent="0.4">
      <c r="E3380" s="1168"/>
      <c r="F3380" s="1168"/>
      <c r="G3380" s="1168"/>
      <c r="H3380" s="1168"/>
      <c r="I3380" s="1168"/>
      <c r="J3380" s="1168"/>
    </row>
    <row r="3381" spans="5:10" x14ac:dyDescent="0.4">
      <c r="E3381" s="1168"/>
      <c r="F3381" s="1168"/>
      <c r="G3381" s="1168"/>
      <c r="H3381" s="1168"/>
      <c r="I3381" s="1168"/>
      <c r="J3381" s="1168"/>
    </row>
    <row r="3382" spans="5:10" x14ac:dyDescent="0.4">
      <c r="E3382" s="1168"/>
      <c r="F3382" s="1168"/>
      <c r="G3382" s="1168"/>
      <c r="H3382" s="1168"/>
      <c r="I3382" s="1168"/>
      <c r="J3382" s="1168"/>
    </row>
    <row r="3383" spans="5:10" x14ac:dyDescent="0.4">
      <c r="E3383" s="1168"/>
      <c r="F3383" s="1168"/>
      <c r="G3383" s="1168"/>
      <c r="H3383" s="1168"/>
      <c r="I3383" s="1168"/>
      <c r="J3383" s="1168"/>
    </row>
    <row r="3384" spans="5:10" x14ac:dyDescent="0.4">
      <c r="E3384" s="1168"/>
      <c r="F3384" s="1168"/>
      <c r="G3384" s="1168"/>
      <c r="H3384" s="1168"/>
      <c r="I3384" s="1168"/>
      <c r="J3384" s="1168"/>
    </row>
    <row r="3385" spans="5:10" x14ac:dyDescent="0.4">
      <c r="E3385" s="1168"/>
      <c r="F3385" s="1168"/>
      <c r="G3385" s="1168"/>
      <c r="H3385" s="1168"/>
      <c r="I3385" s="1168"/>
      <c r="J3385" s="1168"/>
    </row>
    <row r="3386" spans="5:10" x14ac:dyDescent="0.4">
      <c r="E3386" s="1168"/>
      <c r="F3386" s="1168"/>
      <c r="G3386" s="1168"/>
      <c r="H3386" s="1168"/>
      <c r="I3386" s="1168"/>
      <c r="J3386" s="1168"/>
    </row>
    <row r="3387" spans="5:10" x14ac:dyDescent="0.4">
      <c r="E3387" s="1168"/>
      <c r="F3387" s="1168"/>
      <c r="G3387" s="1168"/>
      <c r="H3387" s="1168"/>
      <c r="I3387" s="1168"/>
      <c r="J3387" s="1168"/>
    </row>
    <row r="3388" spans="5:10" x14ac:dyDescent="0.4">
      <c r="E3388" s="1168"/>
      <c r="F3388" s="1168"/>
      <c r="G3388" s="1168"/>
      <c r="H3388" s="1168"/>
      <c r="I3388" s="1168"/>
      <c r="J3388" s="1168"/>
    </row>
    <row r="3389" spans="5:10" x14ac:dyDescent="0.4">
      <c r="E3389" s="1168"/>
      <c r="F3389" s="1168"/>
      <c r="G3389" s="1168"/>
      <c r="H3389" s="1168"/>
      <c r="I3389" s="1168"/>
      <c r="J3389" s="1168"/>
    </row>
    <row r="3390" spans="5:10" x14ac:dyDescent="0.4">
      <c r="E3390" s="1168"/>
      <c r="F3390" s="1168"/>
      <c r="G3390" s="1168"/>
      <c r="H3390" s="1168"/>
      <c r="I3390" s="1168"/>
      <c r="J3390" s="1168"/>
    </row>
    <row r="3391" spans="5:10" x14ac:dyDescent="0.4">
      <c r="E3391" s="1168"/>
      <c r="F3391" s="1168"/>
      <c r="G3391" s="1168"/>
      <c r="H3391" s="1168"/>
      <c r="I3391" s="1168"/>
      <c r="J3391" s="1168"/>
    </row>
    <row r="3392" spans="5:10" x14ac:dyDescent="0.4">
      <c r="E3392" s="1168"/>
      <c r="F3392" s="1168"/>
      <c r="G3392" s="1168"/>
      <c r="H3392" s="1168"/>
      <c r="I3392" s="1168"/>
      <c r="J3392" s="1168"/>
    </row>
    <row r="3393" spans="5:10" x14ac:dyDescent="0.4">
      <c r="E3393" s="1168"/>
      <c r="F3393" s="1168"/>
      <c r="G3393" s="1168"/>
      <c r="H3393" s="1168"/>
      <c r="I3393" s="1168"/>
      <c r="J3393" s="1168"/>
    </row>
    <row r="3394" spans="5:10" x14ac:dyDescent="0.4">
      <c r="E3394" s="1168"/>
      <c r="F3394" s="1168"/>
      <c r="G3394" s="1168"/>
      <c r="H3394" s="1168"/>
      <c r="I3394" s="1168"/>
      <c r="J3394" s="1168"/>
    </row>
    <row r="3395" spans="5:10" x14ac:dyDescent="0.4">
      <c r="E3395" s="1168"/>
      <c r="F3395" s="1168"/>
      <c r="G3395" s="1168"/>
      <c r="H3395" s="1168"/>
      <c r="I3395" s="1168"/>
      <c r="J3395" s="1168"/>
    </row>
    <row r="3396" spans="5:10" x14ac:dyDescent="0.4">
      <c r="E3396" s="1168"/>
      <c r="F3396" s="1168"/>
      <c r="G3396" s="1168"/>
      <c r="H3396" s="1168"/>
      <c r="I3396" s="1168"/>
      <c r="J3396" s="1168"/>
    </row>
    <row r="3397" spans="5:10" x14ac:dyDescent="0.4">
      <c r="E3397" s="1168"/>
      <c r="F3397" s="1168"/>
      <c r="G3397" s="1168"/>
      <c r="H3397" s="1168"/>
      <c r="I3397" s="1168"/>
      <c r="J3397" s="1168"/>
    </row>
    <row r="3398" spans="5:10" x14ac:dyDescent="0.4">
      <c r="E3398" s="1168"/>
      <c r="F3398" s="1168"/>
      <c r="G3398" s="1168"/>
      <c r="H3398" s="1168"/>
      <c r="I3398" s="1168"/>
      <c r="J3398" s="1168"/>
    </row>
    <row r="3399" spans="5:10" x14ac:dyDescent="0.4">
      <c r="E3399" s="1168"/>
      <c r="F3399" s="1168"/>
      <c r="G3399" s="1168"/>
      <c r="H3399" s="1168"/>
      <c r="I3399" s="1168"/>
      <c r="J3399" s="1168"/>
    </row>
    <row r="3400" spans="5:10" x14ac:dyDescent="0.4">
      <c r="E3400" s="1168"/>
      <c r="F3400" s="1168"/>
      <c r="G3400" s="1168"/>
      <c r="H3400" s="1168"/>
      <c r="I3400" s="1168"/>
      <c r="J3400" s="1168"/>
    </row>
    <row r="3401" spans="5:10" x14ac:dyDescent="0.4">
      <c r="E3401" s="1168"/>
      <c r="F3401" s="1168"/>
      <c r="G3401" s="1168"/>
      <c r="H3401" s="1168"/>
      <c r="I3401" s="1168"/>
      <c r="J3401" s="1168"/>
    </row>
    <row r="3402" spans="5:10" x14ac:dyDescent="0.4">
      <c r="E3402" s="1168"/>
      <c r="F3402" s="1168"/>
      <c r="G3402" s="1168"/>
      <c r="H3402" s="1168"/>
      <c r="I3402" s="1168"/>
      <c r="J3402" s="1168"/>
    </row>
    <row r="3403" spans="5:10" x14ac:dyDescent="0.4">
      <c r="E3403" s="1168"/>
      <c r="F3403" s="1168"/>
      <c r="G3403" s="1168"/>
      <c r="H3403" s="1168"/>
      <c r="I3403" s="1168"/>
      <c r="J3403" s="1168"/>
    </row>
    <row r="3404" spans="5:10" x14ac:dyDescent="0.4">
      <c r="E3404" s="1168"/>
      <c r="F3404" s="1168"/>
      <c r="G3404" s="1168"/>
      <c r="H3404" s="1168"/>
      <c r="I3404" s="1168"/>
      <c r="J3404" s="1168"/>
    </row>
    <row r="3405" spans="5:10" x14ac:dyDescent="0.4">
      <c r="E3405" s="1168"/>
      <c r="F3405" s="1168"/>
      <c r="G3405" s="1168"/>
      <c r="H3405" s="1168"/>
      <c r="I3405" s="1168"/>
      <c r="J3405" s="1168"/>
    </row>
    <row r="3406" spans="5:10" x14ac:dyDescent="0.4">
      <c r="E3406" s="1168"/>
      <c r="F3406" s="1168"/>
      <c r="G3406" s="1168"/>
      <c r="H3406" s="1168"/>
      <c r="I3406" s="1168"/>
      <c r="J3406" s="1168"/>
    </row>
    <row r="3407" spans="5:10" x14ac:dyDescent="0.4">
      <c r="E3407" s="1168"/>
      <c r="F3407" s="1168"/>
      <c r="G3407" s="1168"/>
      <c r="H3407" s="1168"/>
      <c r="I3407" s="1168"/>
      <c r="J3407" s="1168"/>
    </row>
    <row r="3408" spans="5:10" x14ac:dyDescent="0.4">
      <c r="E3408" s="1168"/>
      <c r="F3408" s="1168"/>
      <c r="G3408" s="1168"/>
      <c r="H3408" s="1168"/>
      <c r="I3408" s="1168"/>
      <c r="J3408" s="1168"/>
    </row>
    <row r="3409" spans="5:10" x14ac:dyDescent="0.4">
      <c r="E3409" s="1168"/>
      <c r="F3409" s="1168"/>
      <c r="G3409" s="1168"/>
      <c r="H3409" s="1168"/>
      <c r="I3409" s="1168"/>
      <c r="J3409" s="1168"/>
    </row>
    <row r="3410" spans="5:10" x14ac:dyDescent="0.4">
      <c r="E3410" s="1168"/>
      <c r="F3410" s="1168"/>
      <c r="G3410" s="1168"/>
      <c r="H3410" s="1168"/>
      <c r="I3410" s="1168"/>
      <c r="J3410" s="1168"/>
    </row>
    <row r="3411" spans="5:10" x14ac:dyDescent="0.4">
      <c r="E3411" s="1168"/>
      <c r="F3411" s="1168"/>
      <c r="G3411" s="1168"/>
      <c r="H3411" s="1168"/>
      <c r="I3411" s="1168"/>
      <c r="J3411" s="1168"/>
    </row>
    <row r="3412" spans="5:10" x14ac:dyDescent="0.4">
      <c r="E3412" s="1168"/>
      <c r="F3412" s="1168"/>
      <c r="G3412" s="1168"/>
      <c r="H3412" s="1168"/>
      <c r="I3412" s="1168"/>
      <c r="J3412" s="1168"/>
    </row>
    <row r="3413" spans="5:10" x14ac:dyDescent="0.4">
      <c r="E3413" s="1168"/>
      <c r="F3413" s="1168"/>
      <c r="G3413" s="1168"/>
      <c r="H3413" s="1168"/>
      <c r="I3413" s="1168"/>
      <c r="J3413" s="1168"/>
    </row>
    <row r="3414" spans="5:10" x14ac:dyDescent="0.4">
      <c r="E3414" s="1168"/>
      <c r="F3414" s="1168"/>
      <c r="G3414" s="1168"/>
      <c r="H3414" s="1168"/>
      <c r="I3414" s="1168"/>
      <c r="J3414" s="1168"/>
    </row>
    <row r="3415" spans="5:10" x14ac:dyDescent="0.4">
      <c r="E3415" s="1168"/>
      <c r="F3415" s="1168"/>
      <c r="G3415" s="1168"/>
      <c r="H3415" s="1168"/>
      <c r="I3415" s="1168"/>
      <c r="J3415" s="1168"/>
    </row>
    <row r="3416" spans="5:10" x14ac:dyDescent="0.4">
      <c r="E3416" s="1168"/>
      <c r="F3416" s="1168"/>
      <c r="G3416" s="1168"/>
      <c r="H3416" s="1168"/>
      <c r="I3416" s="1168"/>
      <c r="J3416" s="1168"/>
    </row>
    <row r="3417" spans="5:10" x14ac:dyDescent="0.4">
      <c r="E3417" s="1168"/>
      <c r="F3417" s="1168"/>
      <c r="G3417" s="1168"/>
      <c r="H3417" s="1168"/>
      <c r="I3417" s="1168"/>
      <c r="J3417" s="1168"/>
    </row>
    <row r="3418" spans="5:10" x14ac:dyDescent="0.4">
      <c r="E3418" s="1168"/>
      <c r="F3418" s="1168"/>
      <c r="G3418" s="1168"/>
      <c r="H3418" s="1168"/>
      <c r="I3418" s="1168"/>
      <c r="J3418" s="1168"/>
    </row>
    <row r="3419" spans="5:10" x14ac:dyDescent="0.4">
      <c r="E3419" s="1168"/>
      <c r="F3419" s="1168"/>
      <c r="G3419" s="1168"/>
      <c r="H3419" s="1168"/>
      <c r="I3419" s="1168"/>
      <c r="J3419" s="1168"/>
    </row>
    <row r="3420" spans="5:10" x14ac:dyDescent="0.4">
      <c r="E3420" s="1168"/>
      <c r="F3420" s="1168"/>
      <c r="G3420" s="1168"/>
      <c r="H3420" s="1168"/>
      <c r="I3420" s="1168"/>
      <c r="J3420" s="1168"/>
    </row>
    <row r="3421" spans="5:10" x14ac:dyDescent="0.4">
      <c r="E3421" s="1168"/>
      <c r="F3421" s="1168"/>
      <c r="G3421" s="1168"/>
      <c r="H3421" s="1168"/>
      <c r="I3421" s="1168"/>
      <c r="J3421" s="1168"/>
    </row>
    <row r="3422" spans="5:10" x14ac:dyDescent="0.4">
      <c r="E3422" s="1168"/>
      <c r="F3422" s="1168"/>
      <c r="G3422" s="1168"/>
      <c r="H3422" s="1168"/>
      <c r="I3422" s="1168"/>
      <c r="J3422" s="1168"/>
    </row>
    <row r="3423" spans="5:10" x14ac:dyDescent="0.4">
      <c r="E3423" s="1168"/>
      <c r="F3423" s="1168"/>
      <c r="G3423" s="1168"/>
      <c r="H3423" s="1168"/>
      <c r="I3423" s="1168"/>
      <c r="J3423" s="1168"/>
    </row>
    <row r="3424" spans="5:10" x14ac:dyDescent="0.4">
      <c r="E3424" s="1168"/>
      <c r="F3424" s="1168"/>
      <c r="G3424" s="1168"/>
      <c r="H3424" s="1168"/>
      <c r="I3424" s="1168"/>
      <c r="J3424" s="1168"/>
    </row>
    <row r="3425" spans="5:10" x14ac:dyDescent="0.4">
      <c r="E3425" s="1168"/>
      <c r="F3425" s="1168"/>
      <c r="G3425" s="1168"/>
      <c r="H3425" s="1168"/>
      <c r="I3425" s="1168"/>
      <c r="J3425" s="1168"/>
    </row>
    <row r="3426" spans="5:10" x14ac:dyDescent="0.4">
      <c r="E3426" s="1168"/>
      <c r="F3426" s="1168"/>
      <c r="G3426" s="1168"/>
      <c r="H3426" s="1168"/>
      <c r="I3426" s="1168"/>
      <c r="J3426" s="1168"/>
    </row>
    <row r="3427" spans="5:10" x14ac:dyDescent="0.4">
      <c r="E3427" s="1168"/>
      <c r="F3427" s="1168"/>
      <c r="G3427" s="1168"/>
      <c r="H3427" s="1168"/>
      <c r="I3427" s="1168"/>
      <c r="J3427" s="1168"/>
    </row>
    <row r="3428" spans="5:10" x14ac:dyDescent="0.4">
      <c r="E3428" s="1168"/>
      <c r="F3428" s="1168"/>
      <c r="G3428" s="1168"/>
      <c r="H3428" s="1168"/>
      <c r="I3428" s="1168"/>
      <c r="J3428" s="1168"/>
    </row>
    <row r="3429" spans="5:10" x14ac:dyDescent="0.4">
      <c r="E3429" s="1168"/>
      <c r="F3429" s="1168"/>
      <c r="G3429" s="1168"/>
      <c r="H3429" s="1168"/>
      <c r="I3429" s="1168"/>
      <c r="J3429" s="1168"/>
    </row>
    <row r="3430" spans="5:10" x14ac:dyDescent="0.4">
      <c r="E3430" s="1168"/>
      <c r="F3430" s="1168"/>
      <c r="G3430" s="1168"/>
      <c r="H3430" s="1168"/>
      <c r="I3430" s="1168"/>
      <c r="J3430" s="1168"/>
    </row>
    <row r="3431" spans="5:10" x14ac:dyDescent="0.4">
      <c r="E3431" s="1168"/>
      <c r="F3431" s="1168"/>
      <c r="G3431" s="1168"/>
      <c r="H3431" s="1168"/>
      <c r="I3431" s="1168"/>
      <c r="J3431" s="1168"/>
    </row>
    <row r="3432" spans="5:10" x14ac:dyDescent="0.4">
      <c r="E3432" s="1168"/>
      <c r="F3432" s="1168"/>
      <c r="G3432" s="1168"/>
      <c r="H3432" s="1168"/>
      <c r="I3432" s="1168"/>
      <c r="J3432" s="1168"/>
    </row>
    <row r="3433" spans="5:10" x14ac:dyDescent="0.4">
      <c r="E3433" s="1168"/>
      <c r="F3433" s="1168"/>
      <c r="G3433" s="1168"/>
      <c r="H3433" s="1168"/>
      <c r="I3433" s="1168"/>
      <c r="J3433" s="1168"/>
    </row>
    <row r="3434" spans="5:10" x14ac:dyDescent="0.4">
      <c r="E3434" s="1168"/>
      <c r="F3434" s="1168"/>
      <c r="G3434" s="1168"/>
      <c r="H3434" s="1168"/>
      <c r="I3434" s="1168"/>
      <c r="J3434" s="1168"/>
    </row>
    <row r="3435" spans="5:10" x14ac:dyDescent="0.4">
      <c r="E3435" s="1168"/>
      <c r="F3435" s="1168"/>
      <c r="G3435" s="1168"/>
      <c r="H3435" s="1168"/>
      <c r="I3435" s="1168"/>
      <c r="J3435" s="1168"/>
    </row>
    <row r="3436" spans="5:10" x14ac:dyDescent="0.4">
      <c r="E3436" s="1168"/>
      <c r="F3436" s="1168"/>
      <c r="G3436" s="1168"/>
      <c r="H3436" s="1168"/>
      <c r="I3436" s="1168"/>
      <c r="J3436" s="1168"/>
    </row>
    <row r="3437" spans="5:10" x14ac:dyDescent="0.4">
      <c r="E3437" s="1168"/>
      <c r="F3437" s="1168"/>
      <c r="G3437" s="1168"/>
      <c r="H3437" s="1168"/>
      <c r="I3437" s="1168"/>
      <c r="J3437" s="1168"/>
    </row>
    <row r="3438" spans="5:10" x14ac:dyDescent="0.4">
      <c r="E3438" s="1168"/>
      <c r="F3438" s="1168"/>
      <c r="G3438" s="1168"/>
      <c r="H3438" s="1168"/>
      <c r="I3438" s="1168"/>
      <c r="J3438" s="1168"/>
    </row>
    <row r="3439" spans="5:10" x14ac:dyDescent="0.4">
      <c r="E3439" s="1168"/>
      <c r="F3439" s="1168"/>
      <c r="G3439" s="1168"/>
      <c r="H3439" s="1168"/>
      <c r="I3439" s="1168"/>
      <c r="J3439" s="1168"/>
    </row>
    <row r="3440" spans="5:10" x14ac:dyDescent="0.4">
      <c r="E3440" s="1168"/>
      <c r="F3440" s="1168"/>
      <c r="G3440" s="1168"/>
      <c r="H3440" s="1168"/>
      <c r="I3440" s="1168"/>
      <c r="J3440" s="1168"/>
    </row>
    <row r="3441" spans="5:10" x14ac:dyDescent="0.4">
      <c r="E3441" s="1168"/>
      <c r="F3441" s="1168"/>
      <c r="G3441" s="1168"/>
      <c r="H3441" s="1168"/>
      <c r="I3441" s="1168"/>
      <c r="J3441" s="1168"/>
    </row>
    <row r="3442" spans="5:10" x14ac:dyDescent="0.4">
      <c r="E3442" s="1168"/>
      <c r="F3442" s="1168"/>
      <c r="G3442" s="1168"/>
      <c r="H3442" s="1168"/>
      <c r="I3442" s="1168"/>
      <c r="J3442" s="1168"/>
    </row>
    <row r="3443" spans="5:10" x14ac:dyDescent="0.4">
      <c r="E3443" s="1168"/>
      <c r="F3443" s="1168"/>
      <c r="G3443" s="1168"/>
      <c r="H3443" s="1168"/>
      <c r="I3443" s="1168"/>
      <c r="J3443" s="1168"/>
    </row>
    <row r="3444" spans="5:10" x14ac:dyDescent="0.4">
      <c r="E3444" s="1168"/>
      <c r="F3444" s="1168"/>
      <c r="G3444" s="1168"/>
      <c r="H3444" s="1168"/>
      <c r="I3444" s="1168"/>
      <c r="J3444" s="1168"/>
    </row>
    <row r="3445" spans="5:10" x14ac:dyDescent="0.4">
      <c r="E3445" s="1168"/>
      <c r="F3445" s="1168"/>
      <c r="G3445" s="1168"/>
      <c r="H3445" s="1168"/>
      <c r="I3445" s="1168"/>
      <c r="J3445" s="1168"/>
    </row>
    <row r="3446" spans="5:10" x14ac:dyDescent="0.4">
      <c r="E3446" s="1168"/>
      <c r="F3446" s="1168"/>
      <c r="G3446" s="1168"/>
      <c r="H3446" s="1168"/>
      <c r="I3446" s="1168"/>
      <c r="J3446" s="1168"/>
    </row>
    <row r="3447" spans="5:10" x14ac:dyDescent="0.4">
      <c r="E3447" s="1168"/>
      <c r="F3447" s="1168"/>
      <c r="G3447" s="1168"/>
      <c r="H3447" s="1168"/>
      <c r="I3447" s="1168"/>
      <c r="J3447" s="1168"/>
    </row>
    <row r="3448" spans="5:10" x14ac:dyDescent="0.4">
      <c r="E3448" s="1168"/>
      <c r="F3448" s="1168"/>
      <c r="G3448" s="1168"/>
      <c r="H3448" s="1168"/>
      <c r="I3448" s="1168"/>
      <c r="J3448" s="1168"/>
    </row>
    <row r="3449" spans="5:10" x14ac:dyDescent="0.4">
      <c r="E3449" s="1168"/>
      <c r="F3449" s="1168"/>
      <c r="G3449" s="1168"/>
      <c r="H3449" s="1168"/>
      <c r="I3449" s="1168"/>
      <c r="J3449" s="1168"/>
    </row>
    <row r="3450" spans="5:10" x14ac:dyDescent="0.4">
      <c r="E3450" s="1168"/>
      <c r="F3450" s="1168"/>
      <c r="G3450" s="1168"/>
      <c r="H3450" s="1168"/>
      <c r="I3450" s="1168"/>
      <c r="J3450" s="1168"/>
    </row>
    <row r="3451" spans="5:10" x14ac:dyDescent="0.4">
      <c r="E3451" s="1168"/>
      <c r="F3451" s="1168"/>
      <c r="G3451" s="1168"/>
      <c r="H3451" s="1168"/>
      <c r="I3451" s="1168"/>
      <c r="J3451" s="1168"/>
    </row>
    <row r="3452" spans="5:10" x14ac:dyDescent="0.4">
      <c r="E3452" s="1168"/>
      <c r="F3452" s="1168"/>
      <c r="G3452" s="1168"/>
      <c r="H3452" s="1168"/>
      <c r="I3452" s="1168"/>
      <c r="J3452" s="1168"/>
    </row>
    <row r="3453" spans="5:10" x14ac:dyDescent="0.4">
      <c r="E3453" s="1168"/>
      <c r="F3453" s="1168"/>
      <c r="G3453" s="1168"/>
      <c r="H3453" s="1168"/>
      <c r="I3453" s="1168"/>
      <c r="J3453" s="1168"/>
    </row>
    <row r="3454" spans="5:10" x14ac:dyDescent="0.4">
      <c r="E3454" s="1168"/>
      <c r="F3454" s="1168"/>
      <c r="G3454" s="1168"/>
      <c r="H3454" s="1168"/>
      <c r="I3454" s="1168"/>
      <c r="J3454" s="1168"/>
    </row>
    <row r="3455" spans="5:10" x14ac:dyDescent="0.4">
      <c r="E3455" s="1168"/>
      <c r="F3455" s="1168"/>
      <c r="G3455" s="1168"/>
      <c r="H3455" s="1168"/>
      <c r="I3455" s="1168"/>
      <c r="J3455" s="1168"/>
    </row>
    <row r="3456" spans="5:10" x14ac:dyDescent="0.4">
      <c r="E3456" s="1168"/>
      <c r="F3456" s="1168"/>
      <c r="G3456" s="1168"/>
      <c r="H3456" s="1168"/>
      <c r="I3456" s="1168"/>
      <c r="J3456" s="1168"/>
    </row>
    <row r="3457" spans="5:10" x14ac:dyDescent="0.4">
      <c r="E3457" s="1168"/>
      <c r="F3457" s="1168"/>
      <c r="G3457" s="1168"/>
      <c r="H3457" s="1168"/>
      <c r="I3457" s="1168"/>
      <c r="J3457" s="1168"/>
    </row>
    <row r="3458" spans="5:10" x14ac:dyDescent="0.4">
      <c r="E3458" s="1168"/>
      <c r="F3458" s="1168"/>
      <c r="G3458" s="1168"/>
      <c r="H3458" s="1168"/>
      <c r="I3458" s="1168"/>
      <c r="J3458" s="1168"/>
    </row>
    <row r="3459" spans="5:10" x14ac:dyDescent="0.4">
      <c r="E3459" s="1168"/>
      <c r="F3459" s="1168"/>
      <c r="G3459" s="1168"/>
      <c r="H3459" s="1168"/>
      <c r="I3459" s="1168"/>
      <c r="J3459" s="1168"/>
    </row>
    <row r="3460" spans="5:10" x14ac:dyDescent="0.4">
      <c r="E3460" s="1168"/>
      <c r="F3460" s="1168"/>
      <c r="G3460" s="1168"/>
      <c r="H3460" s="1168"/>
      <c r="I3460" s="1168"/>
      <c r="J3460" s="1168"/>
    </row>
    <row r="3461" spans="5:10" x14ac:dyDescent="0.4">
      <c r="E3461" s="1168"/>
      <c r="F3461" s="1168"/>
      <c r="G3461" s="1168"/>
      <c r="H3461" s="1168"/>
      <c r="I3461" s="1168"/>
      <c r="J3461" s="1168"/>
    </row>
    <row r="3462" spans="5:10" x14ac:dyDescent="0.4">
      <c r="E3462" s="1168"/>
      <c r="F3462" s="1168"/>
      <c r="G3462" s="1168"/>
      <c r="H3462" s="1168"/>
      <c r="I3462" s="1168"/>
      <c r="J3462" s="1168"/>
    </row>
    <row r="3463" spans="5:10" x14ac:dyDescent="0.4">
      <c r="E3463" s="1168"/>
      <c r="F3463" s="1168"/>
      <c r="G3463" s="1168"/>
      <c r="H3463" s="1168"/>
      <c r="I3463" s="1168"/>
      <c r="J3463" s="1168"/>
    </row>
    <row r="3464" spans="5:10" x14ac:dyDescent="0.4">
      <c r="E3464" s="1168"/>
      <c r="F3464" s="1168"/>
      <c r="G3464" s="1168"/>
      <c r="H3464" s="1168"/>
      <c r="I3464" s="1168"/>
      <c r="J3464" s="1168"/>
    </row>
    <row r="3465" spans="5:10" x14ac:dyDescent="0.4">
      <c r="E3465" s="1168"/>
      <c r="F3465" s="1168"/>
      <c r="G3465" s="1168"/>
      <c r="H3465" s="1168"/>
      <c r="I3465" s="1168"/>
      <c r="J3465" s="1168"/>
    </row>
    <row r="3466" spans="5:10" x14ac:dyDescent="0.4">
      <c r="E3466" s="1168"/>
      <c r="F3466" s="1168"/>
      <c r="G3466" s="1168"/>
      <c r="H3466" s="1168"/>
      <c r="I3466" s="1168"/>
      <c r="J3466" s="1168"/>
    </row>
    <row r="3467" spans="5:10" x14ac:dyDescent="0.4">
      <c r="E3467" s="1168"/>
      <c r="F3467" s="1168"/>
      <c r="G3467" s="1168"/>
      <c r="H3467" s="1168"/>
      <c r="I3467" s="1168"/>
      <c r="J3467" s="1168"/>
    </row>
    <row r="3468" spans="5:10" x14ac:dyDescent="0.4">
      <c r="E3468" s="1168"/>
      <c r="F3468" s="1168"/>
      <c r="G3468" s="1168"/>
      <c r="H3468" s="1168"/>
      <c r="I3468" s="1168"/>
      <c r="J3468" s="1168"/>
    </row>
    <row r="3469" spans="5:10" x14ac:dyDescent="0.4">
      <c r="E3469" s="1168"/>
      <c r="F3469" s="1168"/>
      <c r="G3469" s="1168"/>
      <c r="H3469" s="1168"/>
      <c r="I3469" s="1168"/>
      <c r="J3469" s="1168"/>
    </row>
    <row r="3470" spans="5:10" x14ac:dyDescent="0.4">
      <c r="E3470" s="1168"/>
      <c r="F3470" s="1168"/>
      <c r="G3470" s="1168"/>
      <c r="H3470" s="1168"/>
      <c r="I3470" s="1168"/>
      <c r="J3470" s="1168"/>
    </row>
    <row r="3471" spans="5:10" x14ac:dyDescent="0.4">
      <c r="E3471" s="1168"/>
      <c r="F3471" s="1168"/>
      <c r="G3471" s="1168"/>
      <c r="H3471" s="1168"/>
      <c r="I3471" s="1168"/>
      <c r="J3471" s="1168"/>
    </row>
    <row r="3472" spans="5:10" x14ac:dyDescent="0.4">
      <c r="E3472" s="1168"/>
      <c r="F3472" s="1168"/>
      <c r="G3472" s="1168"/>
      <c r="H3472" s="1168"/>
      <c r="I3472" s="1168"/>
      <c r="J3472" s="1168"/>
    </row>
    <row r="3473" spans="5:10" x14ac:dyDescent="0.4">
      <c r="E3473" s="1168"/>
      <c r="F3473" s="1168"/>
      <c r="G3473" s="1168"/>
      <c r="H3473" s="1168"/>
      <c r="I3473" s="1168"/>
      <c r="J3473" s="1168"/>
    </row>
    <row r="3474" spans="5:10" x14ac:dyDescent="0.4">
      <c r="E3474" s="1168"/>
      <c r="F3474" s="1168"/>
      <c r="G3474" s="1168"/>
      <c r="H3474" s="1168"/>
      <c r="I3474" s="1168"/>
      <c r="J3474" s="1168"/>
    </row>
    <row r="3475" spans="5:10" x14ac:dyDescent="0.4">
      <c r="E3475" s="1168"/>
      <c r="F3475" s="1168"/>
      <c r="G3475" s="1168"/>
      <c r="H3475" s="1168"/>
      <c r="I3475" s="1168"/>
      <c r="J3475" s="1168"/>
    </row>
    <row r="3476" spans="5:10" x14ac:dyDescent="0.4">
      <c r="E3476" s="1168"/>
      <c r="F3476" s="1168"/>
      <c r="G3476" s="1168"/>
      <c r="H3476" s="1168"/>
      <c r="I3476" s="1168"/>
      <c r="J3476" s="1168"/>
    </row>
    <row r="3477" spans="5:10" x14ac:dyDescent="0.4">
      <c r="E3477" s="1168"/>
      <c r="F3477" s="1168"/>
      <c r="G3477" s="1168"/>
      <c r="H3477" s="1168"/>
      <c r="I3477" s="1168"/>
      <c r="J3477" s="1168"/>
    </row>
    <row r="3478" spans="5:10" x14ac:dyDescent="0.4">
      <c r="E3478" s="1168"/>
      <c r="F3478" s="1168"/>
      <c r="G3478" s="1168"/>
      <c r="H3478" s="1168"/>
      <c r="I3478" s="1168"/>
      <c r="J3478" s="1168"/>
    </row>
    <row r="3479" spans="5:10" x14ac:dyDescent="0.4">
      <c r="E3479" s="1168"/>
      <c r="F3479" s="1168"/>
      <c r="G3479" s="1168"/>
      <c r="H3479" s="1168"/>
      <c r="I3479" s="1168"/>
      <c r="J3479" s="1168"/>
    </row>
    <row r="3480" spans="5:10" x14ac:dyDescent="0.4">
      <c r="E3480" s="1168"/>
      <c r="F3480" s="1168"/>
      <c r="G3480" s="1168"/>
      <c r="H3480" s="1168"/>
      <c r="I3480" s="1168"/>
      <c r="J3480" s="1168"/>
    </row>
    <row r="3481" spans="5:10" x14ac:dyDescent="0.4">
      <c r="E3481" s="1168"/>
      <c r="F3481" s="1168"/>
      <c r="G3481" s="1168"/>
      <c r="H3481" s="1168"/>
      <c r="I3481" s="1168"/>
      <c r="J3481" s="1168"/>
    </row>
    <row r="3482" spans="5:10" x14ac:dyDescent="0.4">
      <c r="E3482" s="1168"/>
      <c r="F3482" s="1168"/>
      <c r="G3482" s="1168"/>
      <c r="H3482" s="1168"/>
      <c r="I3482" s="1168"/>
      <c r="J3482" s="1168"/>
    </row>
    <row r="3483" spans="5:10" x14ac:dyDescent="0.4">
      <c r="E3483" s="1168"/>
      <c r="F3483" s="1168"/>
      <c r="G3483" s="1168"/>
      <c r="H3483" s="1168"/>
      <c r="I3483" s="1168"/>
      <c r="J3483" s="1168"/>
    </row>
    <row r="3484" spans="5:10" x14ac:dyDescent="0.4">
      <c r="E3484" s="1168"/>
      <c r="F3484" s="1168"/>
      <c r="G3484" s="1168"/>
      <c r="H3484" s="1168"/>
      <c r="I3484" s="1168"/>
      <c r="J3484" s="1168"/>
    </row>
    <row r="3485" spans="5:10" x14ac:dyDescent="0.4">
      <c r="E3485" s="1168"/>
      <c r="F3485" s="1168"/>
      <c r="G3485" s="1168"/>
      <c r="H3485" s="1168"/>
      <c r="I3485" s="1168"/>
      <c r="J3485" s="1168"/>
    </row>
    <row r="3486" spans="5:10" x14ac:dyDescent="0.4">
      <c r="E3486" s="1168"/>
      <c r="F3486" s="1168"/>
      <c r="G3486" s="1168"/>
      <c r="H3486" s="1168"/>
      <c r="I3486" s="1168"/>
      <c r="J3486" s="1168"/>
    </row>
    <row r="3487" spans="5:10" x14ac:dyDescent="0.4">
      <c r="E3487" s="1168"/>
      <c r="F3487" s="1168"/>
      <c r="G3487" s="1168"/>
      <c r="H3487" s="1168"/>
      <c r="I3487" s="1168"/>
      <c r="J3487" s="1168"/>
    </row>
    <row r="3488" spans="5:10" x14ac:dyDescent="0.4">
      <c r="E3488" s="1168"/>
      <c r="F3488" s="1168"/>
      <c r="G3488" s="1168"/>
      <c r="H3488" s="1168"/>
      <c r="I3488" s="1168"/>
      <c r="J3488" s="1168"/>
    </row>
    <row r="3489" spans="5:10" x14ac:dyDescent="0.4">
      <c r="E3489" s="1168"/>
      <c r="F3489" s="1168"/>
      <c r="G3489" s="1168"/>
      <c r="H3489" s="1168"/>
      <c r="I3489" s="1168"/>
      <c r="J3489" s="1168"/>
    </row>
    <row r="3490" spans="5:10" x14ac:dyDescent="0.4">
      <c r="E3490" s="1168"/>
      <c r="F3490" s="1168"/>
      <c r="G3490" s="1168"/>
      <c r="H3490" s="1168"/>
      <c r="I3490" s="1168"/>
      <c r="J3490" s="1168"/>
    </row>
    <row r="3491" spans="5:10" x14ac:dyDescent="0.4">
      <c r="E3491" s="1168"/>
      <c r="F3491" s="1168"/>
      <c r="G3491" s="1168"/>
      <c r="H3491" s="1168"/>
      <c r="I3491" s="1168"/>
      <c r="J3491" s="1168"/>
    </row>
    <row r="3492" spans="5:10" x14ac:dyDescent="0.4">
      <c r="E3492" s="1168"/>
      <c r="F3492" s="1168"/>
      <c r="G3492" s="1168"/>
      <c r="H3492" s="1168"/>
      <c r="I3492" s="1168"/>
      <c r="J3492" s="1168"/>
    </row>
    <row r="3493" spans="5:10" x14ac:dyDescent="0.4">
      <c r="E3493" s="1168"/>
      <c r="F3493" s="1168"/>
      <c r="G3493" s="1168"/>
      <c r="H3493" s="1168"/>
      <c r="I3493" s="1168"/>
      <c r="J3493" s="1168"/>
    </row>
    <row r="3494" spans="5:10" x14ac:dyDescent="0.4">
      <c r="E3494" s="1168"/>
      <c r="F3494" s="1168"/>
      <c r="G3494" s="1168"/>
      <c r="H3494" s="1168"/>
      <c r="I3494" s="1168"/>
      <c r="J3494" s="1168"/>
    </row>
    <row r="3495" spans="5:10" x14ac:dyDescent="0.4">
      <c r="E3495" s="1168"/>
      <c r="F3495" s="1168"/>
      <c r="G3495" s="1168"/>
      <c r="H3495" s="1168"/>
      <c r="I3495" s="1168"/>
      <c r="J3495" s="1168"/>
    </row>
    <row r="3496" spans="5:10" x14ac:dyDescent="0.4">
      <c r="E3496" s="1168"/>
      <c r="F3496" s="1168"/>
      <c r="G3496" s="1168"/>
      <c r="H3496" s="1168"/>
      <c r="I3496" s="1168"/>
      <c r="J3496" s="1168"/>
    </row>
    <row r="3497" spans="5:10" x14ac:dyDescent="0.4">
      <c r="E3497" s="1168"/>
      <c r="F3497" s="1168"/>
      <c r="G3497" s="1168"/>
      <c r="H3497" s="1168"/>
      <c r="I3497" s="1168"/>
      <c r="J3497" s="1168"/>
    </row>
    <row r="3498" spans="5:10" x14ac:dyDescent="0.4">
      <c r="E3498" s="1168"/>
      <c r="F3498" s="1168"/>
      <c r="G3498" s="1168"/>
      <c r="H3498" s="1168"/>
      <c r="I3498" s="1168"/>
      <c r="J3498" s="1168"/>
    </row>
    <row r="3499" spans="5:10" x14ac:dyDescent="0.4">
      <c r="E3499" s="1168"/>
      <c r="F3499" s="1168"/>
      <c r="G3499" s="1168"/>
      <c r="H3499" s="1168"/>
      <c r="I3499" s="1168"/>
      <c r="J3499" s="1168"/>
    </row>
    <row r="3500" spans="5:10" x14ac:dyDescent="0.4">
      <c r="E3500" s="1168"/>
      <c r="F3500" s="1168"/>
      <c r="G3500" s="1168"/>
      <c r="H3500" s="1168"/>
      <c r="I3500" s="1168"/>
      <c r="J3500" s="1168"/>
    </row>
    <row r="3501" spans="5:10" x14ac:dyDescent="0.4">
      <c r="E3501" s="1168"/>
      <c r="F3501" s="1168"/>
      <c r="G3501" s="1168"/>
      <c r="H3501" s="1168"/>
      <c r="I3501" s="1168"/>
      <c r="J3501" s="1168"/>
    </row>
    <row r="3502" spans="5:10" x14ac:dyDescent="0.4">
      <c r="E3502" s="1168"/>
      <c r="F3502" s="1168"/>
      <c r="G3502" s="1168"/>
      <c r="H3502" s="1168"/>
      <c r="I3502" s="1168"/>
      <c r="J3502" s="1168"/>
    </row>
    <row r="3503" spans="5:10" x14ac:dyDescent="0.4">
      <c r="E3503" s="1168"/>
      <c r="F3503" s="1168"/>
      <c r="G3503" s="1168"/>
      <c r="H3503" s="1168"/>
      <c r="I3503" s="1168"/>
      <c r="J3503" s="1168"/>
    </row>
    <row r="3504" spans="5:10" x14ac:dyDescent="0.4">
      <c r="E3504" s="1168"/>
      <c r="F3504" s="1168"/>
      <c r="G3504" s="1168"/>
      <c r="H3504" s="1168"/>
      <c r="I3504" s="1168"/>
      <c r="J3504" s="1168"/>
    </row>
    <row r="3505" spans="5:10" x14ac:dyDescent="0.4">
      <c r="E3505" s="1168"/>
      <c r="F3505" s="1168"/>
      <c r="G3505" s="1168"/>
      <c r="H3505" s="1168"/>
      <c r="I3505" s="1168"/>
      <c r="J3505" s="1168"/>
    </row>
    <row r="3506" spans="5:10" x14ac:dyDescent="0.4">
      <c r="E3506" s="1168"/>
      <c r="F3506" s="1168"/>
      <c r="G3506" s="1168"/>
      <c r="H3506" s="1168"/>
      <c r="I3506" s="1168"/>
      <c r="J3506" s="1168"/>
    </row>
    <row r="3507" spans="5:10" x14ac:dyDescent="0.4">
      <c r="E3507" s="1168"/>
      <c r="F3507" s="1168"/>
      <c r="G3507" s="1168"/>
      <c r="H3507" s="1168"/>
      <c r="I3507" s="1168"/>
      <c r="J3507" s="1168"/>
    </row>
    <row r="3508" spans="5:10" x14ac:dyDescent="0.4">
      <c r="E3508" s="1168"/>
      <c r="F3508" s="1168"/>
      <c r="G3508" s="1168"/>
      <c r="H3508" s="1168"/>
      <c r="I3508" s="1168"/>
      <c r="J3508" s="1168"/>
    </row>
    <row r="3509" spans="5:10" x14ac:dyDescent="0.4">
      <c r="E3509" s="1168"/>
      <c r="F3509" s="1168"/>
      <c r="G3509" s="1168"/>
      <c r="H3509" s="1168"/>
      <c r="I3509" s="1168"/>
      <c r="J3509" s="1168"/>
    </row>
    <row r="3510" spans="5:10" x14ac:dyDescent="0.4">
      <c r="E3510" s="1168"/>
      <c r="F3510" s="1168"/>
      <c r="G3510" s="1168"/>
      <c r="H3510" s="1168"/>
      <c r="I3510" s="1168"/>
      <c r="J3510" s="1168"/>
    </row>
    <row r="3511" spans="5:10" x14ac:dyDescent="0.4">
      <c r="E3511" s="1168"/>
      <c r="F3511" s="1168"/>
      <c r="G3511" s="1168"/>
      <c r="H3511" s="1168"/>
      <c r="I3511" s="1168"/>
      <c r="J3511" s="1168"/>
    </row>
    <row r="3512" spans="5:10" x14ac:dyDescent="0.4">
      <c r="E3512" s="1168"/>
      <c r="F3512" s="1168"/>
      <c r="G3512" s="1168"/>
      <c r="H3512" s="1168"/>
      <c r="I3512" s="1168"/>
      <c r="J3512" s="1168"/>
    </row>
    <row r="3513" spans="5:10" x14ac:dyDescent="0.4">
      <c r="E3513" s="1168"/>
      <c r="F3513" s="1168"/>
      <c r="G3513" s="1168"/>
      <c r="H3513" s="1168"/>
      <c r="I3513" s="1168"/>
      <c r="J3513" s="1168"/>
    </row>
    <row r="3514" spans="5:10" x14ac:dyDescent="0.4">
      <c r="E3514" s="1168"/>
      <c r="F3514" s="1168"/>
      <c r="G3514" s="1168"/>
      <c r="H3514" s="1168"/>
      <c r="I3514" s="1168"/>
      <c r="J3514" s="1168"/>
    </row>
    <row r="3515" spans="5:10" x14ac:dyDescent="0.4">
      <c r="E3515" s="1168"/>
      <c r="F3515" s="1168"/>
      <c r="G3515" s="1168"/>
      <c r="H3515" s="1168"/>
      <c r="I3515" s="1168"/>
      <c r="J3515" s="1168"/>
    </row>
    <row r="3516" spans="5:10" x14ac:dyDescent="0.4">
      <c r="E3516" s="1168"/>
      <c r="F3516" s="1168"/>
      <c r="G3516" s="1168"/>
      <c r="H3516" s="1168"/>
      <c r="I3516" s="1168"/>
      <c r="J3516" s="1168"/>
    </row>
    <row r="3517" spans="5:10" x14ac:dyDescent="0.4">
      <c r="E3517" s="1168"/>
      <c r="F3517" s="1168"/>
      <c r="G3517" s="1168"/>
      <c r="H3517" s="1168"/>
      <c r="I3517" s="1168"/>
      <c r="J3517" s="1168"/>
    </row>
    <row r="3518" spans="5:10" x14ac:dyDescent="0.4">
      <c r="E3518" s="1168"/>
      <c r="F3518" s="1168"/>
      <c r="G3518" s="1168"/>
      <c r="H3518" s="1168"/>
      <c r="I3518" s="1168"/>
      <c r="J3518" s="1168"/>
    </row>
    <row r="3519" spans="5:10" x14ac:dyDescent="0.4">
      <c r="E3519" s="1168"/>
      <c r="F3519" s="1168"/>
      <c r="G3519" s="1168"/>
      <c r="H3519" s="1168"/>
      <c r="I3519" s="1168"/>
      <c r="J3519" s="1168"/>
    </row>
    <row r="3520" spans="5:10" x14ac:dyDescent="0.4">
      <c r="E3520" s="1168"/>
      <c r="F3520" s="1168"/>
      <c r="G3520" s="1168"/>
      <c r="H3520" s="1168"/>
      <c r="I3520" s="1168"/>
      <c r="J3520" s="1168"/>
    </row>
    <row r="3521" spans="5:10" x14ac:dyDescent="0.4">
      <c r="E3521" s="1168"/>
      <c r="F3521" s="1168"/>
      <c r="G3521" s="1168"/>
      <c r="H3521" s="1168"/>
      <c r="I3521" s="1168"/>
      <c r="J3521" s="1168"/>
    </row>
    <row r="3522" spans="5:10" x14ac:dyDescent="0.4">
      <c r="E3522" s="1168"/>
      <c r="F3522" s="1168"/>
      <c r="G3522" s="1168"/>
      <c r="H3522" s="1168"/>
      <c r="I3522" s="1168"/>
      <c r="J3522" s="1168"/>
    </row>
    <row r="3523" spans="5:10" x14ac:dyDescent="0.4">
      <c r="E3523" s="1168"/>
      <c r="F3523" s="1168"/>
      <c r="G3523" s="1168"/>
      <c r="H3523" s="1168"/>
      <c r="I3523" s="1168"/>
      <c r="J3523" s="1168"/>
    </row>
    <row r="3524" spans="5:10" x14ac:dyDescent="0.4">
      <c r="E3524" s="1168"/>
      <c r="F3524" s="1168"/>
      <c r="G3524" s="1168"/>
      <c r="H3524" s="1168"/>
      <c r="I3524" s="1168"/>
      <c r="J3524" s="1168"/>
    </row>
    <row r="3525" spans="5:10" x14ac:dyDescent="0.4">
      <c r="E3525" s="1168"/>
      <c r="F3525" s="1168"/>
      <c r="G3525" s="1168"/>
      <c r="H3525" s="1168"/>
      <c r="I3525" s="1168"/>
      <c r="J3525" s="1168"/>
    </row>
    <row r="3526" spans="5:10" x14ac:dyDescent="0.4">
      <c r="E3526" s="1168"/>
      <c r="F3526" s="1168"/>
      <c r="G3526" s="1168"/>
      <c r="H3526" s="1168"/>
      <c r="I3526" s="1168"/>
      <c r="J3526" s="1168"/>
    </row>
    <row r="3527" spans="5:10" x14ac:dyDescent="0.4">
      <c r="E3527" s="1168"/>
      <c r="F3527" s="1168"/>
      <c r="G3527" s="1168"/>
      <c r="H3527" s="1168"/>
      <c r="I3527" s="1168"/>
      <c r="J3527" s="1168"/>
    </row>
    <row r="3528" spans="5:10" x14ac:dyDescent="0.4">
      <c r="E3528" s="1168"/>
      <c r="F3528" s="1168"/>
      <c r="G3528" s="1168"/>
      <c r="H3528" s="1168"/>
      <c r="I3528" s="1168"/>
      <c r="J3528" s="1168"/>
    </row>
    <row r="3529" spans="5:10" x14ac:dyDescent="0.4">
      <c r="E3529" s="1168"/>
      <c r="F3529" s="1168"/>
      <c r="G3529" s="1168"/>
      <c r="H3529" s="1168"/>
      <c r="I3529" s="1168"/>
      <c r="J3529" s="1168"/>
    </row>
    <row r="3530" spans="5:10" x14ac:dyDescent="0.4">
      <c r="E3530" s="1168"/>
      <c r="F3530" s="1168"/>
      <c r="G3530" s="1168"/>
      <c r="H3530" s="1168"/>
      <c r="I3530" s="1168"/>
      <c r="J3530" s="1168"/>
    </row>
    <row r="3531" spans="5:10" x14ac:dyDescent="0.4">
      <c r="E3531" s="1168"/>
      <c r="F3531" s="1168"/>
      <c r="G3531" s="1168"/>
      <c r="H3531" s="1168"/>
      <c r="I3531" s="1168"/>
      <c r="J3531" s="1168"/>
    </row>
    <row r="3532" spans="5:10" x14ac:dyDescent="0.4">
      <c r="E3532" s="1168"/>
      <c r="F3532" s="1168"/>
      <c r="G3532" s="1168"/>
      <c r="H3532" s="1168"/>
      <c r="I3532" s="1168"/>
      <c r="J3532" s="1168"/>
    </row>
    <row r="3533" spans="5:10" x14ac:dyDescent="0.4">
      <c r="E3533" s="1168"/>
      <c r="F3533" s="1168"/>
      <c r="G3533" s="1168"/>
      <c r="H3533" s="1168"/>
      <c r="I3533" s="1168"/>
      <c r="J3533" s="1168"/>
    </row>
    <row r="3534" spans="5:10" x14ac:dyDescent="0.4">
      <c r="E3534" s="1168"/>
      <c r="F3534" s="1168"/>
      <c r="G3534" s="1168"/>
      <c r="H3534" s="1168"/>
      <c r="I3534" s="1168"/>
      <c r="J3534" s="1168"/>
    </row>
    <row r="3535" spans="5:10" x14ac:dyDescent="0.4">
      <c r="E3535" s="1168"/>
      <c r="F3535" s="1168"/>
      <c r="G3535" s="1168"/>
      <c r="H3535" s="1168"/>
      <c r="I3535" s="1168"/>
      <c r="J3535" s="1168"/>
    </row>
    <row r="3536" spans="5:10" x14ac:dyDescent="0.4">
      <c r="E3536" s="1168"/>
      <c r="F3536" s="1168"/>
      <c r="G3536" s="1168"/>
      <c r="H3536" s="1168"/>
      <c r="I3536" s="1168"/>
      <c r="J3536" s="1168"/>
    </row>
    <row r="3537" spans="5:10" x14ac:dyDescent="0.4">
      <c r="E3537" s="1168"/>
      <c r="F3537" s="1168"/>
      <c r="G3537" s="1168"/>
      <c r="H3537" s="1168"/>
      <c r="I3537" s="1168"/>
      <c r="J3537" s="1168"/>
    </row>
    <row r="3538" spans="5:10" x14ac:dyDescent="0.4">
      <c r="E3538" s="1168"/>
      <c r="F3538" s="1168"/>
      <c r="G3538" s="1168"/>
      <c r="H3538" s="1168"/>
      <c r="I3538" s="1168"/>
      <c r="J3538" s="1168"/>
    </row>
    <row r="3539" spans="5:10" x14ac:dyDescent="0.4">
      <c r="E3539" s="1168"/>
      <c r="F3539" s="1168"/>
      <c r="G3539" s="1168"/>
      <c r="H3539" s="1168"/>
      <c r="I3539" s="1168"/>
      <c r="J3539" s="1168"/>
    </row>
    <row r="3540" spans="5:10" x14ac:dyDescent="0.4">
      <c r="E3540" s="1168"/>
      <c r="F3540" s="1168"/>
      <c r="G3540" s="1168"/>
      <c r="H3540" s="1168"/>
      <c r="I3540" s="1168"/>
      <c r="J3540" s="1168"/>
    </row>
    <row r="3541" spans="5:10" x14ac:dyDescent="0.4">
      <c r="E3541" s="1168"/>
      <c r="F3541" s="1168"/>
      <c r="G3541" s="1168"/>
      <c r="H3541" s="1168"/>
      <c r="I3541" s="1168"/>
      <c r="J3541" s="1168"/>
    </row>
    <row r="3542" spans="5:10" x14ac:dyDescent="0.4">
      <c r="E3542" s="1168"/>
      <c r="F3542" s="1168"/>
      <c r="G3542" s="1168"/>
      <c r="H3542" s="1168"/>
      <c r="I3542" s="1168"/>
      <c r="J3542" s="1168"/>
    </row>
    <row r="3543" spans="5:10" x14ac:dyDescent="0.4">
      <c r="E3543" s="1168"/>
      <c r="F3543" s="1168"/>
      <c r="G3543" s="1168"/>
      <c r="H3543" s="1168"/>
      <c r="I3543" s="1168"/>
      <c r="J3543" s="1168"/>
    </row>
    <row r="3544" spans="5:10" x14ac:dyDescent="0.4">
      <c r="E3544" s="1168"/>
      <c r="F3544" s="1168"/>
      <c r="G3544" s="1168"/>
      <c r="H3544" s="1168"/>
      <c r="I3544" s="1168"/>
      <c r="J3544" s="1168"/>
    </row>
    <row r="3545" spans="5:10" x14ac:dyDescent="0.4">
      <c r="E3545" s="1168"/>
      <c r="F3545" s="1168"/>
      <c r="G3545" s="1168"/>
      <c r="H3545" s="1168"/>
      <c r="I3545" s="1168"/>
      <c r="J3545" s="1168"/>
    </row>
    <row r="3546" spans="5:10" x14ac:dyDescent="0.4">
      <c r="E3546" s="1168"/>
      <c r="F3546" s="1168"/>
      <c r="G3546" s="1168"/>
      <c r="H3546" s="1168"/>
      <c r="I3546" s="1168"/>
      <c r="J3546" s="1168"/>
    </row>
    <row r="3547" spans="5:10" x14ac:dyDescent="0.4">
      <c r="E3547" s="1168"/>
      <c r="F3547" s="1168"/>
      <c r="G3547" s="1168"/>
      <c r="H3547" s="1168"/>
      <c r="I3547" s="1168"/>
      <c r="J3547" s="1168"/>
    </row>
    <row r="3548" spans="5:10" x14ac:dyDescent="0.4">
      <c r="E3548" s="1168"/>
      <c r="F3548" s="1168"/>
      <c r="G3548" s="1168"/>
      <c r="H3548" s="1168"/>
      <c r="I3548" s="1168"/>
      <c r="J3548" s="1168"/>
    </row>
    <row r="3549" spans="5:10" x14ac:dyDescent="0.4">
      <c r="E3549" s="1168"/>
      <c r="F3549" s="1168"/>
      <c r="G3549" s="1168"/>
      <c r="H3549" s="1168"/>
      <c r="I3549" s="1168"/>
      <c r="J3549" s="1168"/>
    </row>
    <row r="3550" spans="5:10" x14ac:dyDescent="0.4">
      <c r="E3550" s="1168"/>
      <c r="F3550" s="1168"/>
      <c r="G3550" s="1168"/>
      <c r="H3550" s="1168"/>
      <c r="I3550" s="1168"/>
      <c r="J3550" s="1168"/>
    </row>
    <row r="3551" spans="5:10" x14ac:dyDescent="0.4">
      <c r="E3551" s="1168"/>
      <c r="F3551" s="1168"/>
      <c r="G3551" s="1168"/>
      <c r="H3551" s="1168"/>
      <c r="I3551" s="1168"/>
      <c r="J3551" s="1168"/>
    </row>
    <row r="3552" spans="5:10" x14ac:dyDescent="0.4">
      <c r="E3552" s="1168"/>
      <c r="F3552" s="1168"/>
      <c r="G3552" s="1168"/>
      <c r="H3552" s="1168"/>
      <c r="I3552" s="1168"/>
      <c r="J3552" s="1168"/>
    </row>
    <row r="3553" spans="5:10" x14ac:dyDescent="0.4">
      <c r="E3553" s="1168"/>
      <c r="F3553" s="1168"/>
      <c r="G3553" s="1168"/>
      <c r="H3553" s="1168"/>
      <c r="I3553" s="1168"/>
      <c r="J3553" s="1168"/>
    </row>
    <row r="3554" spans="5:10" x14ac:dyDescent="0.4">
      <c r="E3554" s="1168"/>
      <c r="F3554" s="1168"/>
      <c r="G3554" s="1168"/>
      <c r="H3554" s="1168"/>
      <c r="I3554" s="1168"/>
      <c r="J3554" s="1168"/>
    </row>
    <row r="3555" spans="5:10" x14ac:dyDescent="0.4">
      <c r="E3555" s="1168"/>
      <c r="F3555" s="1168"/>
      <c r="G3555" s="1168"/>
      <c r="H3555" s="1168"/>
      <c r="I3555" s="1168"/>
      <c r="J3555" s="1168"/>
    </row>
    <row r="3556" spans="5:10" x14ac:dyDescent="0.4">
      <c r="E3556" s="1168"/>
      <c r="F3556" s="1168"/>
      <c r="G3556" s="1168"/>
      <c r="H3556" s="1168"/>
      <c r="I3556" s="1168"/>
      <c r="J3556" s="1168"/>
    </row>
    <row r="3557" spans="5:10" x14ac:dyDescent="0.4">
      <c r="E3557" s="1168"/>
      <c r="F3557" s="1168"/>
      <c r="G3557" s="1168"/>
      <c r="H3557" s="1168"/>
      <c r="I3557" s="1168"/>
      <c r="J3557" s="1168"/>
    </row>
    <row r="3558" spans="5:10" x14ac:dyDescent="0.4">
      <c r="E3558" s="1168"/>
      <c r="F3558" s="1168"/>
      <c r="G3558" s="1168"/>
      <c r="H3558" s="1168"/>
      <c r="I3558" s="1168"/>
      <c r="J3558" s="1168"/>
    </row>
    <row r="3559" spans="5:10" x14ac:dyDescent="0.4">
      <c r="E3559" s="1168"/>
      <c r="F3559" s="1168"/>
      <c r="G3559" s="1168"/>
      <c r="H3559" s="1168"/>
      <c r="I3559" s="1168"/>
      <c r="J3559" s="1168"/>
    </row>
    <row r="3560" spans="5:10" x14ac:dyDescent="0.4">
      <c r="E3560" s="1168"/>
      <c r="F3560" s="1168"/>
      <c r="G3560" s="1168"/>
      <c r="H3560" s="1168"/>
      <c r="I3560" s="1168"/>
      <c r="J3560" s="1168"/>
    </row>
    <row r="3561" spans="5:10" x14ac:dyDescent="0.4">
      <c r="E3561" s="1168"/>
      <c r="F3561" s="1168"/>
      <c r="G3561" s="1168"/>
      <c r="H3561" s="1168"/>
      <c r="I3561" s="1168"/>
      <c r="J3561" s="1168"/>
    </row>
    <row r="3562" spans="5:10" x14ac:dyDescent="0.4">
      <c r="E3562" s="1168"/>
      <c r="F3562" s="1168"/>
      <c r="G3562" s="1168"/>
      <c r="H3562" s="1168"/>
      <c r="I3562" s="1168"/>
      <c r="J3562" s="1168"/>
    </row>
    <row r="3563" spans="5:10" x14ac:dyDescent="0.4">
      <c r="E3563" s="1168"/>
      <c r="F3563" s="1168"/>
      <c r="G3563" s="1168"/>
      <c r="H3563" s="1168"/>
      <c r="I3563" s="1168"/>
      <c r="J3563" s="1168"/>
    </row>
    <row r="3564" spans="5:10" x14ac:dyDescent="0.4">
      <c r="E3564" s="1168"/>
      <c r="F3564" s="1168"/>
      <c r="G3564" s="1168"/>
      <c r="H3564" s="1168"/>
      <c r="I3564" s="1168"/>
      <c r="J3564" s="1168"/>
    </row>
    <row r="3565" spans="5:10" x14ac:dyDescent="0.4">
      <c r="E3565" s="1168"/>
      <c r="F3565" s="1168"/>
      <c r="G3565" s="1168"/>
      <c r="H3565" s="1168"/>
      <c r="I3565" s="1168"/>
      <c r="J3565" s="1168"/>
    </row>
    <row r="3566" spans="5:10" x14ac:dyDescent="0.4">
      <c r="E3566" s="1168"/>
      <c r="F3566" s="1168"/>
      <c r="G3566" s="1168"/>
      <c r="H3566" s="1168"/>
      <c r="I3566" s="1168"/>
      <c r="J3566" s="1168"/>
    </row>
    <row r="3567" spans="5:10" x14ac:dyDescent="0.4">
      <c r="E3567" s="1168"/>
      <c r="F3567" s="1168"/>
      <c r="G3567" s="1168"/>
      <c r="H3567" s="1168"/>
      <c r="I3567" s="1168"/>
      <c r="J3567" s="1168"/>
    </row>
    <row r="3568" spans="5:10" x14ac:dyDescent="0.4">
      <c r="E3568" s="1168"/>
      <c r="F3568" s="1168"/>
      <c r="G3568" s="1168"/>
      <c r="H3568" s="1168"/>
      <c r="I3568" s="1168"/>
      <c r="J3568" s="1168"/>
    </row>
    <row r="3569" spans="5:10" x14ac:dyDescent="0.4">
      <c r="E3569" s="1168"/>
      <c r="F3569" s="1168"/>
      <c r="G3569" s="1168"/>
      <c r="H3569" s="1168"/>
      <c r="I3569" s="1168"/>
      <c r="J3569" s="1168"/>
    </row>
    <row r="3570" spans="5:10" x14ac:dyDescent="0.4">
      <c r="E3570" s="1168"/>
      <c r="F3570" s="1168"/>
      <c r="G3570" s="1168"/>
      <c r="H3570" s="1168"/>
      <c r="I3570" s="1168"/>
      <c r="J3570" s="1168"/>
    </row>
    <row r="3571" spans="5:10" x14ac:dyDescent="0.4">
      <c r="E3571" s="1168"/>
      <c r="F3571" s="1168"/>
      <c r="G3571" s="1168"/>
      <c r="H3571" s="1168"/>
      <c r="I3571" s="1168"/>
      <c r="J3571" s="1168"/>
    </row>
    <row r="3572" spans="5:10" x14ac:dyDescent="0.4">
      <c r="E3572" s="1168"/>
      <c r="F3572" s="1168"/>
      <c r="G3572" s="1168"/>
      <c r="H3572" s="1168"/>
      <c r="I3572" s="1168"/>
      <c r="J3572" s="1168"/>
    </row>
    <row r="3573" spans="5:10" x14ac:dyDescent="0.4">
      <c r="E3573" s="1168"/>
      <c r="F3573" s="1168"/>
      <c r="G3573" s="1168"/>
      <c r="H3573" s="1168"/>
      <c r="I3573" s="1168"/>
      <c r="J3573" s="1168"/>
    </row>
    <row r="3574" spans="5:10" x14ac:dyDescent="0.4">
      <c r="E3574" s="1168"/>
      <c r="F3574" s="1168"/>
      <c r="G3574" s="1168"/>
      <c r="H3574" s="1168"/>
      <c r="I3574" s="1168"/>
      <c r="J3574" s="1168"/>
    </row>
    <row r="3575" spans="5:10" x14ac:dyDescent="0.4">
      <c r="E3575" s="1168"/>
      <c r="F3575" s="1168"/>
      <c r="G3575" s="1168"/>
      <c r="H3575" s="1168"/>
      <c r="I3575" s="1168"/>
      <c r="J3575" s="1168"/>
    </row>
    <row r="3576" spans="5:10" x14ac:dyDescent="0.4">
      <c r="E3576" s="1168"/>
      <c r="F3576" s="1168"/>
      <c r="G3576" s="1168"/>
      <c r="H3576" s="1168"/>
      <c r="I3576" s="1168"/>
      <c r="J3576" s="1168"/>
    </row>
    <row r="3577" spans="5:10" x14ac:dyDescent="0.4">
      <c r="E3577" s="1168"/>
      <c r="F3577" s="1168"/>
      <c r="G3577" s="1168"/>
      <c r="H3577" s="1168"/>
      <c r="I3577" s="1168"/>
      <c r="J3577" s="1168"/>
    </row>
    <row r="3578" spans="5:10" x14ac:dyDescent="0.4">
      <c r="E3578" s="1168"/>
      <c r="F3578" s="1168"/>
      <c r="G3578" s="1168"/>
      <c r="H3578" s="1168"/>
      <c r="I3578" s="1168"/>
      <c r="J3578" s="1168"/>
    </row>
    <row r="3579" spans="5:10" x14ac:dyDescent="0.4">
      <c r="E3579" s="1168"/>
      <c r="F3579" s="1168"/>
      <c r="G3579" s="1168"/>
      <c r="H3579" s="1168"/>
      <c r="I3579" s="1168"/>
      <c r="J3579" s="1168"/>
    </row>
    <row r="3580" spans="5:10" x14ac:dyDescent="0.4">
      <c r="E3580" s="1168"/>
      <c r="F3580" s="1168"/>
      <c r="G3580" s="1168"/>
      <c r="H3580" s="1168"/>
      <c r="I3580" s="1168"/>
      <c r="J3580" s="1168"/>
    </row>
    <row r="3581" spans="5:10" x14ac:dyDescent="0.4">
      <c r="E3581" s="1168"/>
      <c r="F3581" s="1168"/>
      <c r="G3581" s="1168"/>
      <c r="H3581" s="1168"/>
      <c r="I3581" s="1168"/>
      <c r="J3581" s="1168"/>
    </row>
    <row r="3582" spans="5:10" x14ac:dyDescent="0.4">
      <c r="E3582" s="1168"/>
      <c r="F3582" s="1168"/>
      <c r="G3582" s="1168"/>
      <c r="H3582" s="1168"/>
      <c r="I3582" s="1168"/>
      <c r="J3582" s="1168"/>
    </row>
    <row r="3583" spans="5:10" x14ac:dyDescent="0.4">
      <c r="E3583" s="1168"/>
      <c r="F3583" s="1168"/>
      <c r="G3583" s="1168"/>
      <c r="H3583" s="1168"/>
      <c r="I3583" s="1168"/>
      <c r="J3583" s="1168"/>
    </row>
    <row r="3584" spans="5:10" x14ac:dyDescent="0.4">
      <c r="E3584" s="1168"/>
      <c r="F3584" s="1168"/>
      <c r="G3584" s="1168"/>
      <c r="H3584" s="1168"/>
      <c r="I3584" s="1168"/>
      <c r="J3584" s="1168"/>
    </row>
    <row r="3585" spans="5:10" x14ac:dyDescent="0.4">
      <c r="E3585" s="1168"/>
      <c r="F3585" s="1168"/>
      <c r="G3585" s="1168"/>
      <c r="H3585" s="1168"/>
      <c r="I3585" s="1168"/>
      <c r="J3585" s="1168"/>
    </row>
    <row r="3586" spans="5:10" x14ac:dyDescent="0.4">
      <c r="E3586" s="1168"/>
      <c r="F3586" s="1168"/>
      <c r="G3586" s="1168"/>
      <c r="H3586" s="1168"/>
      <c r="I3586" s="1168"/>
      <c r="J3586" s="1168"/>
    </row>
    <row r="3587" spans="5:10" x14ac:dyDescent="0.4">
      <c r="E3587" s="1168"/>
      <c r="F3587" s="1168"/>
      <c r="G3587" s="1168"/>
      <c r="H3587" s="1168"/>
      <c r="I3587" s="1168"/>
      <c r="J3587" s="1168"/>
    </row>
    <row r="3588" spans="5:10" x14ac:dyDescent="0.4">
      <c r="E3588" s="1168"/>
      <c r="F3588" s="1168"/>
      <c r="G3588" s="1168"/>
      <c r="H3588" s="1168"/>
      <c r="I3588" s="1168"/>
      <c r="J3588" s="1168"/>
    </row>
    <row r="3589" spans="5:10" x14ac:dyDescent="0.4">
      <c r="E3589" s="1168"/>
      <c r="F3589" s="1168"/>
      <c r="G3589" s="1168"/>
      <c r="H3589" s="1168"/>
      <c r="I3589" s="1168"/>
      <c r="J3589" s="1168"/>
    </row>
    <row r="3590" spans="5:10" x14ac:dyDescent="0.4">
      <c r="E3590" s="1168"/>
      <c r="F3590" s="1168"/>
      <c r="G3590" s="1168"/>
      <c r="H3590" s="1168"/>
      <c r="I3590" s="1168"/>
      <c r="J3590" s="1168"/>
    </row>
    <row r="3591" spans="5:10" x14ac:dyDescent="0.4">
      <c r="E3591" s="1168"/>
      <c r="F3591" s="1168"/>
      <c r="G3591" s="1168"/>
      <c r="H3591" s="1168"/>
      <c r="I3591" s="1168"/>
      <c r="J3591" s="1168"/>
    </row>
    <row r="3592" spans="5:10" x14ac:dyDescent="0.4">
      <c r="E3592" s="1168"/>
      <c r="F3592" s="1168"/>
      <c r="G3592" s="1168"/>
      <c r="H3592" s="1168"/>
      <c r="I3592" s="1168"/>
      <c r="J3592" s="1168"/>
    </row>
    <row r="3593" spans="5:10" x14ac:dyDescent="0.4">
      <c r="E3593" s="1168"/>
      <c r="F3593" s="1168"/>
      <c r="G3593" s="1168"/>
      <c r="H3593" s="1168"/>
      <c r="I3593" s="1168"/>
      <c r="J3593" s="1168"/>
    </row>
    <row r="3594" spans="5:10" x14ac:dyDescent="0.4">
      <c r="E3594" s="1168"/>
      <c r="F3594" s="1168"/>
      <c r="G3594" s="1168"/>
      <c r="H3594" s="1168"/>
      <c r="I3594" s="1168"/>
      <c r="J3594" s="1168"/>
    </row>
    <row r="3595" spans="5:10" x14ac:dyDescent="0.4">
      <c r="E3595" s="1168"/>
      <c r="F3595" s="1168"/>
      <c r="G3595" s="1168"/>
      <c r="H3595" s="1168"/>
      <c r="I3595" s="1168"/>
      <c r="J3595" s="1168"/>
    </row>
    <row r="3596" spans="5:10" x14ac:dyDescent="0.4">
      <c r="E3596" s="1168"/>
      <c r="F3596" s="1168"/>
      <c r="G3596" s="1168"/>
      <c r="H3596" s="1168"/>
      <c r="I3596" s="1168"/>
      <c r="J3596" s="1168"/>
    </row>
    <row r="3597" spans="5:10" x14ac:dyDescent="0.4">
      <c r="E3597" s="1168"/>
      <c r="F3597" s="1168"/>
      <c r="G3597" s="1168"/>
      <c r="H3597" s="1168"/>
      <c r="I3597" s="1168"/>
      <c r="J3597" s="1168"/>
    </row>
    <row r="3598" spans="5:10" x14ac:dyDescent="0.4">
      <c r="E3598" s="1168"/>
      <c r="F3598" s="1168"/>
      <c r="G3598" s="1168"/>
      <c r="H3598" s="1168"/>
      <c r="I3598" s="1168"/>
      <c r="J3598" s="1168"/>
    </row>
    <row r="3599" spans="5:10" x14ac:dyDescent="0.4">
      <c r="E3599" s="1168"/>
      <c r="F3599" s="1168"/>
      <c r="G3599" s="1168"/>
      <c r="H3599" s="1168"/>
      <c r="I3599" s="1168"/>
      <c r="J3599" s="1168"/>
    </row>
    <row r="3600" spans="5:10" x14ac:dyDescent="0.4">
      <c r="E3600" s="1168"/>
      <c r="F3600" s="1168"/>
      <c r="G3600" s="1168"/>
      <c r="H3600" s="1168"/>
      <c r="I3600" s="1168"/>
      <c r="J3600" s="1168"/>
    </row>
    <row r="3601" spans="5:10" x14ac:dyDescent="0.4">
      <c r="E3601" s="1168"/>
      <c r="F3601" s="1168"/>
      <c r="G3601" s="1168"/>
      <c r="H3601" s="1168"/>
      <c r="I3601" s="1168"/>
      <c r="J3601" s="1168"/>
    </row>
    <row r="3602" spans="5:10" x14ac:dyDescent="0.4">
      <c r="E3602" s="1168"/>
      <c r="F3602" s="1168"/>
      <c r="G3602" s="1168"/>
      <c r="H3602" s="1168"/>
      <c r="I3602" s="1168"/>
      <c r="J3602" s="1168"/>
    </row>
    <row r="3603" spans="5:10" x14ac:dyDescent="0.4">
      <c r="E3603" s="1168"/>
      <c r="F3603" s="1168"/>
      <c r="G3603" s="1168"/>
      <c r="H3603" s="1168"/>
      <c r="I3603" s="1168"/>
      <c r="J3603" s="1168"/>
    </row>
    <row r="3604" spans="5:10" x14ac:dyDescent="0.4">
      <c r="E3604" s="1168"/>
      <c r="F3604" s="1168"/>
      <c r="G3604" s="1168"/>
      <c r="H3604" s="1168"/>
      <c r="I3604" s="1168"/>
      <c r="J3604" s="1168"/>
    </row>
    <row r="3605" spans="5:10" x14ac:dyDescent="0.4">
      <c r="E3605" s="1168"/>
      <c r="F3605" s="1168"/>
      <c r="G3605" s="1168"/>
      <c r="H3605" s="1168"/>
      <c r="I3605" s="1168"/>
      <c r="J3605" s="1168"/>
    </row>
    <row r="3606" spans="5:10" x14ac:dyDescent="0.4">
      <c r="E3606" s="1168"/>
      <c r="F3606" s="1168"/>
      <c r="G3606" s="1168"/>
      <c r="H3606" s="1168"/>
      <c r="I3606" s="1168"/>
      <c r="J3606" s="1168"/>
    </row>
    <row r="3607" spans="5:10" x14ac:dyDescent="0.4">
      <c r="E3607" s="1168"/>
      <c r="F3607" s="1168"/>
      <c r="G3607" s="1168"/>
      <c r="H3607" s="1168"/>
      <c r="I3607" s="1168"/>
      <c r="J3607" s="1168"/>
    </row>
    <row r="3608" spans="5:10" x14ac:dyDescent="0.4">
      <c r="E3608" s="1168"/>
      <c r="F3608" s="1168"/>
      <c r="G3608" s="1168"/>
      <c r="H3608" s="1168"/>
      <c r="I3608" s="1168"/>
      <c r="J3608" s="1168"/>
    </row>
    <row r="3609" spans="5:10" x14ac:dyDescent="0.4">
      <c r="E3609" s="1168"/>
      <c r="F3609" s="1168"/>
      <c r="G3609" s="1168"/>
      <c r="H3609" s="1168"/>
      <c r="I3609" s="1168"/>
      <c r="J3609" s="1168"/>
    </row>
    <row r="3610" spans="5:10" x14ac:dyDescent="0.4">
      <c r="E3610" s="1168"/>
      <c r="F3610" s="1168"/>
      <c r="G3610" s="1168"/>
      <c r="H3610" s="1168"/>
      <c r="I3610" s="1168"/>
      <c r="J3610" s="1168"/>
    </row>
    <row r="3611" spans="5:10" x14ac:dyDescent="0.4">
      <c r="E3611" s="1168"/>
      <c r="F3611" s="1168"/>
      <c r="G3611" s="1168"/>
      <c r="H3611" s="1168"/>
      <c r="I3611" s="1168"/>
      <c r="J3611" s="1168"/>
    </row>
    <row r="3612" spans="5:10" x14ac:dyDescent="0.4">
      <c r="E3612" s="1168"/>
      <c r="F3612" s="1168"/>
      <c r="G3612" s="1168"/>
      <c r="H3612" s="1168"/>
      <c r="I3612" s="1168"/>
      <c r="J3612" s="1168"/>
    </row>
    <row r="3613" spans="5:10" x14ac:dyDescent="0.4">
      <c r="E3613" s="1168"/>
      <c r="F3613" s="1168"/>
      <c r="G3613" s="1168"/>
      <c r="H3613" s="1168"/>
      <c r="I3613" s="1168"/>
      <c r="J3613" s="1168"/>
    </row>
    <row r="3614" spans="5:10" x14ac:dyDescent="0.4">
      <c r="E3614" s="1168"/>
      <c r="F3614" s="1168"/>
      <c r="G3614" s="1168"/>
      <c r="H3614" s="1168"/>
      <c r="I3614" s="1168"/>
      <c r="J3614" s="1168"/>
    </row>
    <row r="3615" spans="5:10" x14ac:dyDescent="0.4">
      <c r="E3615" s="1168"/>
      <c r="F3615" s="1168"/>
      <c r="G3615" s="1168"/>
      <c r="H3615" s="1168"/>
      <c r="I3615" s="1168"/>
      <c r="J3615" s="1168"/>
    </row>
    <row r="3616" spans="5:10" x14ac:dyDescent="0.4">
      <c r="E3616" s="1168"/>
      <c r="F3616" s="1168"/>
      <c r="G3616" s="1168"/>
      <c r="H3616" s="1168"/>
      <c r="I3616" s="1168"/>
      <c r="J3616" s="1168"/>
    </row>
    <row r="3617" spans="5:10" x14ac:dyDescent="0.4">
      <c r="E3617" s="1168"/>
      <c r="F3617" s="1168"/>
      <c r="G3617" s="1168"/>
      <c r="H3617" s="1168"/>
      <c r="I3617" s="1168"/>
      <c r="J3617" s="1168"/>
    </row>
    <row r="3618" spans="5:10" x14ac:dyDescent="0.4">
      <c r="E3618" s="1168"/>
      <c r="F3618" s="1168"/>
      <c r="G3618" s="1168"/>
      <c r="H3618" s="1168"/>
      <c r="I3618" s="1168"/>
      <c r="J3618" s="1168"/>
    </row>
    <row r="3619" spans="5:10" x14ac:dyDescent="0.4">
      <c r="E3619" s="1168"/>
      <c r="F3619" s="1168"/>
      <c r="G3619" s="1168"/>
      <c r="H3619" s="1168"/>
      <c r="I3619" s="1168"/>
      <c r="J3619" s="1168"/>
    </row>
    <row r="3620" spans="5:10" x14ac:dyDescent="0.4">
      <c r="E3620" s="1168"/>
      <c r="F3620" s="1168"/>
      <c r="G3620" s="1168"/>
      <c r="H3620" s="1168"/>
      <c r="I3620" s="1168"/>
      <c r="J3620" s="1168"/>
    </row>
    <row r="3621" spans="5:10" x14ac:dyDescent="0.4">
      <c r="E3621" s="1168"/>
      <c r="F3621" s="1168"/>
      <c r="G3621" s="1168"/>
      <c r="H3621" s="1168"/>
      <c r="I3621" s="1168"/>
      <c r="J3621" s="1168"/>
    </row>
    <row r="3622" spans="5:10" x14ac:dyDescent="0.4">
      <c r="E3622" s="1168"/>
      <c r="F3622" s="1168"/>
      <c r="G3622" s="1168"/>
      <c r="H3622" s="1168"/>
      <c r="I3622" s="1168"/>
      <c r="J3622" s="1168"/>
    </row>
    <row r="3623" spans="5:10" x14ac:dyDescent="0.4">
      <c r="E3623" s="1168"/>
      <c r="F3623" s="1168"/>
      <c r="G3623" s="1168"/>
      <c r="H3623" s="1168"/>
      <c r="I3623" s="1168"/>
      <c r="J3623" s="1168"/>
    </row>
    <row r="3624" spans="5:10" x14ac:dyDescent="0.4">
      <c r="E3624" s="1168"/>
      <c r="F3624" s="1168"/>
      <c r="G3624" s="1168"/>
      <c r="H3624" s="1168"/>
      <c r="I3624" s="1168"/>
      <c r="J3624" s="1168"/>
    </row>
    <row r="3625" spans="5:10" x14ac:dyDescent="0.4">
      <c r="E3625" s="1168"/>
      <c r="F3625" s="1168"/>
      <c r="G3625" s="1168"/>
      <c r="H3625" s="1168"/>
      <c r="I3625" s="1168"/>
      <c r="J3625" s="1168"/>
    </row>
    <row r="3626" spans="5:10" x14ac:dyDescent="0.4">
      <c r="E3626" s="1168"/>
      <c r="F3626" s="1168"/>
      <c r="G3626" s="1168"/>
      <c r="H3626" s="1168"/>
      <c r="I3626" s="1168"/>
      <c r="J3626" s="1168"/>
    </row>
    <row r="3627" spans="5:10" x14ac:dyDescent="0.4">
      <c r="E3627" s="1168"/>
      <c r="F3627" s="1168"/>
      <c r="G3627" s="1168"/>
      <c r="H3627" s="1168"/>
      <c r="I3627" s="1168"/>
      <c r="J3627" s="1168"/>
    </row>
    <row r="3628" spans="5:10" x14ac:dyDescent="0.4">
      <c r="E3628" s="1168"/>
      <c r="F3628" s="1168"/>
      <c r="G3628" s="1168"/>
      <c r="H3628" s="1168"/>
      <c r="I3628" s="1168"/>
      <c r="J3628" s="1168"/>
    </row>
    <row r="3629" spans="5:10" x14ac:dyDescent="0.4">
      <c r="E3629" s="1168"/>
      <c r="F3629" s="1168"/>
      <c r="G3629" s="1168"/>
      <c r="H3629" s="1168"/>
      <c r="I3629" s="1168"/>
      <c r="J3629" s="1168"/>
    </row>
    <row r="3630" spans="5:10" x14ac:dyDescent="0.4">
      <c r="E3630" s="1168"/>
      <c r="F3630" s="1168"/>
      <c r="G3630" s="1168"/>
      <c r="H3630" s="1168"/>
      <c r="I3630" s="1168"/>
      <c r="J3630" s="1168"/>
    </row>
    <row r="3631" spans="5:10" x14ac:dyDescent="0.4">
      <c r="E3631" s="1168"/>
      <c r="F3631" s="1168"/>
      <c r="G3631" s="1168"/>
      <c r="H3631" s="1168"/>
      <c r="I3631" s="1168"/>
      <c r="J3631" s="1168"/>
    </row>
    <row r="3632" spans="5:10" x14ac:dyDescent="0.4">
      <c r="E3632" s="1168"/>
      <c r="F3632" s="1168"/>
      <c r="G3632" s="1168"/>
      <c r="H3632" s="1168"/>
      <c r="I3632" s="1168"/>
      <c r="J3632" s="1168"/>
    </row>
    <row r="3633" spans="5:10" x14ac:dyDescent="0.4">
      <c r="E3633" s="1168"/>
      <c r="F3633" s="1168"/>
      <c r="G3633" s="1168"/>
      <c r="H3633" s="1168"/>
      <c r="I3633" s="1168"/>
      <c r="J3633" s="1168"/>
    </row>
    <row r="3634" spans="5:10" x14ac:dyDescent="0.4">
      <c r="E3634" s="1168"/>
      <c r="F3634" s="1168"/>
      <c r="G3634" s="1168"/>
      <c r="H3634" s="1168"/>
      <c r="I3634" s="1168"/>
      <c r="J3634" s="1168"/>
    </row>
    <row r="3635" spans="5:10" x14ac:dyDescent="0.4">
      <c r="E3635" s="1168"/>
      <c r="F3635" s="1168"/>
      <c r="G3635" s="1168"/>
      <c r="H3635" s="1168"/>
      <c r="I3635" s="1168"/>
      <c r="J3635" s="1168"/>
    </row>
    <row r="3636" spans="5:10" x14ac:dyDescent="0.4">
      <c r="E3636" s="1168"/>
      <c r="F3636" s="1168"/>
      <c r="G3636" s="1168"/>
      <c r="H3636" s="1168"/>
      <c r="I3636" s="1168"/>
      <c r="J3636" s="1168"/>
    </row>
    <row r="3637" spans="5:10" x14ac:dyDescent="0.4">
      <c r="E3637" s="1168"/>
      <c r="F3637" s="1168"/>
      <c r="G3637" s="1168"/>
      <c r="H3637" s="1168"/>
      <c r="I3637" s="1168"/>
      <c r="J3637" s="1168"/>
    </row>
    <row r="3638" spans="5:10" x14ac:dyDescent="0.4">
      <c r="E3638" s="1168"/>
      <c r="F3638" s="1168"/>
      <c r="G3638" s="1168"/>
      <c r="H3638" s="1168"/>
      <c r="I3638" s="1168"/>
      <c r="J3638" s="1168"/>
    </row>
    <row r="3639" spans="5:10" x14ac:dyDescent="0.4">
      <c r="E3639" s="1168"/>
      <c r="F3639" s="1168"/>
      <c r="G3639" s="1168"/>
      <c r="H3639" s="1168"/>
      <c r="I3639" s="1168"/>
      <c r="J3639" s="1168"/>
    </row>
    <row r="3640" spans="5:10" x14ac:dyDescent="0.4">
      <c r="E3640" s="1168"/>
      <c r="F3640" s="1168"/>
      <c r="G3640" s="1168"/>
      <c r="H3640" s="1168"/>
      <c r="I3640" s="1168"/>
      <c r="J3640" s="1168"/>
    </row>
    <row r="3641" spans="5:10" x14ac:dyDescent="0.4">
      <c r="E3641" s="1168"/>
      <c r="F3641" s="1168"/>
      <c r="G3641" s="1168"/>
      <c r="H3641" s="1168"/>
      <c r="I3641" s="1168"/>
      <c r="J3641" s="1168"/>
    </row>
    <row r="3642" spans="5:10" x14ac:dyDescent="0.4">
      <c r="E3642" s="1168"/>
      <c r="F3642" s="1168"/>
      <c r="G3642" s="1168"/>
      <c r="H3642" s="1168"/>
      <c r="I3642" s="1168"/>
      <c r="J3642" s="1168"/>
    </row>
    <row r="3643" spans="5:10" x14ac:dyDescent="0.4">
      <c r="E3643" s="1168"/>
      <c r="F3643" s="1168"/>
      <c r="G3643" s="1168"/>
      <c r="H3643" s="1168"/>
      <c r="I3643" s="1168"/>
      <c r="J3643" s="1168"/>
    </row>
    <row r="3644" spans="5:10" x14ac:dyDescent="0.4">
      <c r="E3644" s="1168"/>
      <c r="F3644" s="1168"/>
      <c r="G3644" s="1168"/>
      <c r="H3644" s="1168"/>
      <c r="I3644" s="1168"/>
      <c r="J3644" s="1168"/>
    </row>
    <row r="3645" spans="5:10" x14ac:dyDescent="0.4">
      <c r="E3645" s="1168"/>
      <c r="F3645" s="1168"/>
      <c r="G3645" s="1168"/>
      <c r="H3645" s="1168"/>
      <c r="I3645" s="1168"/>
      <c r="J3645" s="1168"/>
    </row>
    <row r="3646" spans="5:10" x14ac:dyDescent="0.4">
      <c r="E3646" s="1168"/>
      <c r="F3646" s="1168"/>
      <c r="G3646" s="1168"/>
      <c r="H3646" s="1168"/>
      <c r="I3646" s="1168"/>
      <c r="J3646" s="1168"/>
    </row>
    <row r="3647" spans="5:10" x14ac:dyDescent="0.4">
      <c r="E3647" s="1168"/>
      <c r="F3647" s="1168"/>
      <c r="G3647" s="1168"/>
      <c r="H3647" s="1168"/>
      <c r="I3647" s="1168"/>
      <c r="J3647" s="1168"/>
    </row>
    <row r="3648" spans="5:10" x14ac:dyDescent="0.4">
      <c r="E3648" s="1168"/>
      <c r="F3648" s="1168"/>
      <c r="G3648" s="1168"/>
      <c r="H3648" s="1168"/>
      <c r="I3648" s="1168"/>
      <c r="J3648" s="1168"/>
    </row>
    <row r="3649" spans="5:10" x14ac:dyDescent="0.4">
      <c r="E3649" s="1168"/>
      <c r="F3649" s="1168"/>
      <c r="G3649" s="1168"/>
      <c r="H3649" s="1168"/>
      <c r="I3649" s="1168"/>
      <c r="J3649" s="1168"/>
    </row>
    <row r="3650" spans="5:10" x14ac:dyDescent="0.4">
      <c r="E3650" s="1168"/>
      <c r="F3650" s="1168"/>
      <c r="G3650" s="1168"/>
      <c r="H3650" s="1168"/>
      <c r="I3650" s="1168"/>
      <c r="J3650" s="1168"/>
    </row>
    <row r="3651" spans="5:10" x14ac:dyDescent="0.4">
      <c r="E3651" s="1168"/>
      <c r="F3651" s="1168"/>
      <c r="G3651" s="1168"/>
      <c r="H3651" s="1168"/>
      <c r="I3651" s="1168"/>
      <c r="J3651" s="1168"/>
    </row>
    <row r="3652" spans="5:10" x14ac:dyDescent="0.4">
      <c r="E3652" s="1168"/>
      <c r="F3652" s="1168"/>
      <c r="G3652" s="1168"/>
      <c r="H3652" s="1168"/>
      <c r="I3652" s="1168"/>
      <c r="J3652" s="1168"/>
    </row>
    <row r="3653" spans="5:10" x14ac:dyDescent="0.4">
      <c r="E3653" s="1168"/>
      <c r="F3653" s="1168"/>
      <c r="G3653" s="1168"/>
      <c r="H3653" s="1168"/>
      <c r="I3653" s="1168"/>
      <c r="J3653" s="1168"/>
    </row>
    <row r="3654" spans="5:10" x14ac:dyDescent="0.4">
      <c r="E3654" s="1168"/>
      <c r="F3654" s="1168"/>
      <c r="G3654" s="1168"/>
      <c r="H3654" s="1168"/>
      <c r="I3654" s="1168"/>
      <c r="J3654" s="1168"/>
    </row>
    <row r="3655" spans="5:10" x14ac:dyDescent="0.4">
      <c r="E3655" s="1168"/>
      <c r="F3655" s="1168"/>
      <c r="G3655" s="1168"/>
      <c r="H3655" s="1168"/>
      <c r="I3655" s="1168"/>
      <c r="J3655" s="1168"/>
    </row>
    <row r="3656" spans="5:10" x14ac:dyDescent="0.4">
      <c r="E3656" s="1168"/>
      <c r="F3656" s="1168"/>
      <c r="G3656" s="1168"/>
      <c r="H3656" s="1168"/>
      <c r="I3656" s="1168"/>
      <c r="J3656" s="1168"/>
    </row>
    <row r="3657" spans="5:10" x14ac:dyDescent="0.4">
      <c r="E3657" s="1168"/>
      <c r="F3657" s="1168"/>
      <c r="G3657" s="1168"/>
      <c r="H3657" s="1168"/>
      <c r="I3657" s="1168"/>
      <c r="J3657" s="1168"/>
    </row>
    <row r="3658" spans="5:10" x14ac:dyDescent="0.4">
      <c r="E3658" s="1168"/>
      <c r="F3658" s="1168"/>
      <c r="G3658" s="1168"/>
      <c r="H3658" s="1168"/>
      <c r="I3658" s="1168"/>
      <c r="J3658" s="1168"/>
    </row>
    <row r="3659" spans="5:10" x14ac:dyDescent="0.4">
      <c r="E3659" s="1168"/>
      <c r="F3659" s="1168"/>
      <c r="G3659" s="1168"/>
      <c r="H3659" s="1168"/>
      <c r="I3659" s="1168"/>
      <c r="J3659" s="1168"/>
    </row>
    <row r="3660" spans="5:10" x14ac:dyDescent="0.4">
      <c r="E3660" s="1168"/>
      <c r="F3660" s="1168"/>
      <c r="G3660" s="1168"/>
      <c r="H3660" s="1168"/>
      <c r="I3660" s="1168"/>
      <c r="J3660" s="1168"/>
    </row>
    <row r="3661" spans="5:10" x14ac:dyDescent="0.4">
      <c r="E3661" s="1168"/>
      <c r="F3661" s="1168"/>
      <c r="G3661" s="1168"/>
      <c r="H3661" s="1168"/>
      <c r="I3661" s="1168"/>
      <c r="J3661" s="1168"/>
    </row>
    <row r="3662" spans="5:10" x14ac:dyDescent="0.4">
      <c r="E3662" s="1168"/>
      <c r="F3662" s="1168"/>
      <c r="G3662" s="1168"/>
      <c r="H3662" s="1168"/>
      <c r="I3662" s="1168"/>
      <c r="J3662" s="1168"/>
    </row>
    <row r="3663" spans="5:10" x14ac:dyDescent="0.4">
      <c r="E3663" s="1168"/>
      <c r="F3663" s="1168"/>
      <c r="G3663" s="1168"/>
      <c r="H3663" s="1168"/>
      <c r="I3663" s="1168"/>
      <c r="J3663" s="1168"/>
    </row>
    <row r="3664" spans="5:10" x14ac:dyDescent="0.4">
      <c r="E3664" s="1168"/>
      <c r="F3664" s="1168"/>
      <c r="G3664" s="1168"/>
      <c r="H3664" s="1168"/>
      <c r="I3664" s="1168"/>
      <c r="J3664" s="1168"/>
    </row>
    <row r="3665" spans="5:10" x14ac:dyDescent="0.4">
      <c r="E3665" s="1168"/>
      <c r="F3665" s="1168"/>
      <c r="G3665" s="1168"/>
      <c r="H3665" s="1168"/>
      <c r="I3665" s="1168"/>
      <c r="J3665" s="1168"/>
    </row>
    <row r="3666" spans="5:10" x14ac:dyDescent="0.4">
      <c r="E3666" s="1168"/>
      <c r="F3666" s="1168"/>
      <c r="G3666" s="1168"/>
      <c r="H3666" s="1168"/>
      <c r="I3666" s="1168"/>
      <c r="J3666" s="1168"/>
    </row>
    <row r="3667" spans="5:10" x14ac:dyDescent="0.4">
      <c r="E3667" s="1168"/>
      <c r="F3667" s="1168"/>
      <c r="G3667" s="1168"/>
      <c r="H3667" s="1168"/>
      <c r="I3667" s="1168"/>
      <c r="J3667" s="1168"/>
    </row>
    <row r="3668" spans="5:10" x14ac:dyDescent="0.4">
      <c r="E3668" s="1168"/>
      <c r="F3668" s="1168"/>
      <c r="G3668" s="1168"/>
      <c r="H3668" s="1168"/>
      <c r="I3668" s="1168"/>
      <c r="J3668" s="1168"/>
    </row>
    <row r="3669" spans="5:10" x14ac:dyDescent="0.4">
      <c r="E3669" s="1168"/>
      <c r="F3669" s="1168"/>
      <c r="G3669" s="1168"/>
      <c r="H3669" s="1168"/>
      <c r="I3669" s="1168"/>
      <c r="J3669" s="1168"/>
    </row>
    <row r="3670" spans="5:10" x14ac:dyDescent="0.4">
      <c r="E3670" s="1168"/>
      <c r="F3670" s="1168"/>
      <c r="G3670" s="1168"/>
      <c r="H3670" s="1168"/>
      <c r="I3670" s="1168"/>
      <c r="J3670" s="1168"/>
    </row>
    <row r="3671" spans="5:10" x14ac:dyDescent="0.4">
      <c r="E3671" s="1168"/>
      <c r="F3671" s="1168"/>
      <c r="G3671" s="1168"/>
      <c r="H3671" s="1168"/>
      <c r="I3671" s="1168"/>
      <c r="J3671" s="1168"/>
    </row>
    <row r="3672" spans="5:10" x14ac:dyDescent="0.4">
      <c r="E3672" s="1168"/>
      <c r="F3672" s="1168"/>
      <c r="G3672" s="1168"/>
      <c r="H3672" s="1168"/>
      <c r="I3672" s="1168"/>
      <c r="J3672" s="1168"/>
    </row>
    <row r="3673" spans="5:10" x14ac:dyDescent="0.4">
      <c r="E3673" s="1168"/>
      <c r="F3673" s="1168"/>
      <c r="G3673" s="1168"/>
      <c r="H3673" s="1168"/>
      <c r="I3673" s="1168"/>
      <c r="J3673" s="1168"/>
    </row>
    <row r="3674" spans="5:10" x14ac:dyDescent="0.4">
      <c r="E3674" s="1168"/>
      <c r="F3674" s="1168"/>
      <c r="G3674" s="1168"/>
      <c r="H3674" s="1168"/>
      <c r="I3674" s="1168"/>
      <c r="J3674" s="1168"/>
    </row>
    <row r="3675" spans="5:10" x14ac:dyDescent="0.4">
      <c r="E3675" s="1168"/>
      <c r="F3675" s="1168"/>
      <c r="G3675" s="1168"/>
      <c r="H3675" s="1168"/>
      <c r="I3675" s="1168"/>
      <c r="J3675" s="1168"/>
    </row>
    <row r="3676" spans="5:10" x14ac:dyDescent="0.4">
      <c r="E3676" s="1168"/>
      <c r="F3676" s="1168"/>
      <c r="G3676" s="1168"/>
      <c r="H3676" s="1168"/>
      <c r="I3676" s="1168"/>
      <c r="J3676" s="1168"/>
    </row>
    <row r="3677" spans="5:10" x14ac:dyDescent="0.4">
      <c r="E3677" s="1168"/>
      <c r="F3677" s="1168"/>
      <c r="G3677" s="1168"/>
      <c r="H3677" s="1168"/>
      <c r="I3677" s="1168"/>
      <c r="J3677" s="1168"/>
    </row>
    <row r="3678" spans="5:10" x14ac:dyDescent="0.4">
      <c r="E3678" s="1168"/>
      <c r="F3678" s="1168"/>
      <c r="G3678" s="1168"/>
      <c r="H3678" s="1168"/>
      <c r="I3678" s="1168"/>
      <c r="J3678" s="1168"/>
    </row>
    <row r="3679" spans="5:10" x14ac:dyDescent="0.4">
      <c r="E3679" s="1168"/>
      <c r="F3679" s="1168"/>
      <c r="G3679" s="1168"/>
      <c r="H3679" s="1168"/>
      <c r="I3679" s="1168"/>
      <c r="J3679" s="1168"/>
    </row>
    <row r="3680" spans="5:10" x14ac:dyDescent="0.4">
      <c r="E3680" s="1168"/>
      <c r="F3680" s="1168"/>
      <c r="G3680" s="1168"/>
      <c r="H3680" s="1168"/>
      <c r="I3680" s="1168"/>
      <c r="J3680" s="1168"/>
    </row>
    <row r="3681" spans="5:10" x14ac:dyDescent="0.4">
      <c r="E3681" s="1168"/>
      <c r="F3681" s="1168"/>
      <c r="G3681" s="1168"/>
      <c r="H3681" s="1168"/>
      <c r="I3681" s="1168"/>
      <c r="J3681" s="1168"/>
    </row>
    <row r="3682" spans="5:10" x14ac:dyDescent="0.4">
      <c r="E3682" s="1168"/>
      <c r="F3682" s="1168"/>
      <c r="G3682" s="1168"/>
      <c r="H3682" s="1168"/>
      <c r="I3682" s="1168"/>
      <c r="J3682" s="1168"/>
    </row>
    <row r="3683" spans="5:10" x14ac:dyDescent="0.4">
      <c r="E3683" s="1168"/>
      <c r="F3683" s="1168"/>
      <c r="G3683" s="1168"/>
      <c r="H3683" s="1168"/>
      <c r="I3683" s="1168"/>
      <c r="J3683" s="1168"/>
    </row>
    <row r="3684" spans="5:10" x14ac:dyDescent="0.4">
      <c r="E3684" s="1168"/>
      <c r="F3684" s="1168"/>
      <c r="G3684" s="1168"/>
      <c r="H3684" s="1168"/>
      <c r="I3684" s="1168"/>
      <c r="J3684" s="1168"/>
    </row>
    <row r="3685" spans="5:10" x14ac:dyDescent="0.4">
      <c r="E3685" s="1168"/>
      <c r="F3685" s="1168"/>
      <c r="G3685" s="1168"/>
      <c r="H3685" s="1168"/>
      <c r="I3685" s="1168"/>
      <c r="J3685" s="1168"/>
    </row>
    <row r="3686" spans="5:10" x14ac:dyDescent="0.4">
      <c r="E3686" s="1168"/>
      <c r="F3686" s="1168"/>
      <c r="G3686" s="1168"/>
      <c r="H3686" s="1168"/>
      <c r="I3686" s="1168"/>
      <c r="J3686" s="1168"/>
    </row>
    <row r="3687" spans="5:10" x14ac:dyDescent="0.4">
      <c r="E3687" s="1168"/>
      <c r="F3687" s="1168"/>
      <c r="G3687" s="1168"/>
      <c r="H3687" s="1168"/>
      <c r="I3687" s="1168"/>
      <c r="J3687" s="1168"/>
    </row>
    <row r="3688" spans="5:10" x14ac:dyDescent="0.4">
      <c r="E3688" s="1168"/>
      <c r="F3688" s="1168"/>
      <c r="G3688" s="1168"/>
      <c r="H3688" s="1168"/>
      <c r="I3688" s="1168"/>
      <c r="J3688" s="1168"/>
    </row>
    <row r="3689" spans="5:10" x14ac:dyDescent="0.4">
      <c r="E3689" s="1168"/>
      <c r="F3689" s="1168"/>
      <c r="G3689" s="1168"/>
      <c r="H3689" s="1168"/>
      <c r="I3689" s="1168"/>
      <c r="J3689" s="1168"/>
    </row>
    <row r="3690" spans="5:10" x14ac:dyDescent="0.4">
      <c r="E3690" s="1168"/>
      <c r="F3690" s="1168"/>
      <c r="G3690" s="1168"/>
      <c r="H3690" s="1168"/>
      <c r="I3690" s="1168"/>
      <c r="J3690" s="1168"/>
    </row>
    <row r="3691" spans="5:10" x14ac:dyDescent="0.4">
      <c r="E3691" s="1168"/>
      <c r="F3691" s="1168"/>
      <c r="G3691" s="1168"/>
      <c r="H3691" s="1168"/>
      <c r="I3691" s="1168"/>
      <c r="J3691" s="1168"/>
    </row>
    <row r="3692" spans="5:10" x14ac:dyDescent="0.4">
      <c r="E3692" s="1168"/>
      <c r="F3692" s="1168"/>
      <c r="G3692" s="1168"/>
      <c r="H3692" s="1168"/>
      <c r="I3692" s="1168"/>
      <c r="J3692" s="1168"/>
    </row>
    <row r="3693" spans="5:10" x14ac:dyDescent="0.4">
      <c r="E3693" s="1168"/>
      <c r="F3693" s="1168"/>
      <c r="G3693" s="1168"/>
      <c r="H3693" s="1168"/>
      <c r="I3693" s="1168"/>
      <c r="J3693" s="1168"/>
    </row>
    <row r="3694" spans="5:10" x14ac:dyDescent="0.4">
      <c r="E3694" s="1168"/>
      <c r="F3694" s="1168"/>
      <c r="G3694" s="1168"/>
      <c r="H3694" s="1168"/>
      <c r="I3694" s="1168"/>
      <c r="J3694" s="1168"/>
    </row>
    <row r="3695" spans="5:10" x14ac:dyDescent="0.4">
      <c r="E3695" s="1168"/>
      <c r="F3695" s="1168"/>
      <c r="G3695" s="1168"/>
      <c r="H3695" s="1168"/>
      <c r="I3695" s="1168"/>
      <c r="J3695" s="1168"/>
    </row>
    <row r="3696" spans="5:10" x14ac:dyDescent="0.4">
      <c r="E3696" s="1168"/>
      <c r="F3696" s="1168"/>
      <c r="G3696" s="1168"/>
      <c r="H3696" s="1168"/>
      <c r="I3696" s="1168"/>
      <c r="J3696" s="1168"/>
    </row>
    <row r="3697" spans="5:10" x14ac:dyDescent="0.4">
      <c r="E3697" s="1168"/>
      <c r="F3697" s="1168"/>
      <c r="G3697" s="1168"/>
      <c r="H3697" s="1168"/>
      <c r="I3697" s="1168"/>
      <c r="J3697" s="1168"/>
    </row>
    <row r="3698" spans="5:10" x14ac:dyDescent="0.4">
      <c r="E3698" s="1168"/>
      <c r="F3698" s="1168"/>
      <c r="G3698" s="1168"/>
      <c r="H3698" s="1168"/>
      <c r="I3698" s="1168"/>
      <c r="J3698" s="1168"/>
    </row>
    <row r="3699" spans="5:10" x14ac:dyDescent="0.4">
      <c r="E3699" s="1168"/>
      <c r="F3699" s="1168"/>
      <c r="G3699" s="1168"/>
      <c r="H3699" s="1168"/>
      <c r="I3699" s="1168"/>
      <c r="J3699" s="1168"/>
    </row>
    <row r="3700" spans="5:10" x14ac:dyDescent="0.4">
      <c r="E3700" s="1168"/>
      <c r="F3700" s="1168"/>
      <c r="G3700" s="1168"/>
      <c r="H3700" s="1168"/>
      <c r="I3700" s="1168"/>
      <c r="J3700" s="1168"/>
    </row>
    <row r="3701" spans="5:10" x14ac:dyDescent="0.4">
      <c r="E3701" s="1168"/>
      <c r="F3701" s="1168"/>
      <c r="G3701" s="1168"/>
      <c r="H3701" s="1168"/>
      <c r="I3701" s="1168"/>
      <c r="J3701" s="1168"/>
    </row>
    <row r="3702" spans="5:10" x14ac:dyDescent="0.4">
      <c r="E3702" s="1168"/>
      <c r="F3702" s="1168"/>
      <c r="G3702" s="1168"/>
      <c r="H3702" s="1168"/>
      <c r="I3702" s="1168"/>
      <c r="J3702" s="1168"/>
    </row>
    <row r="3703" spans="5:10" x14ac:dyDescent="0.4">
      <c r="E3703" s="1168"/>
      <c r="F3703" s="1168"/>
      <c r="G3703" s="1168"/>
      <c r="H3703" s="1168"/>
      <c r="I3703" s="1168"/>
      <c r="J3703" s="1168"/>
    </row>
    <row r="3704" spans="5:10" x14ac:dyDescent="0.4">
      <c r="E3704" s="1168"/>
      <c r="F3704" s="1168"/>
      <c r="G3704" s="1168"/>
      <c r="H3704" s="1168"/>
      <c r="I3704" s="1168"/>
      <c r="J3704" s="1168"/>
    </row>
    <row r="3705" spans="5:10" x14ac:dyDescent="0.4">
      <c r="E3705" s="1168"/>
      <c r="F3705" s="1168"/>
      <c r="G3705" s="1168"/>
      <c r="H3705" s="1168"/>
      <c r="I3705" s="1168"/>
      <c r="J3705" s="1168"/>
    </row>
    <row r="3706" spans="5:10" x14ac:dyDescent="0.4">
      <c r="E3706" s="1168"/>
      <c r="F3706" s="1168"/>
      <c r="G3706" s="1168"/>
      <c r="H3706" s="1168"/>
      <c r="I3706" s="1168"/>
      <c r="J3706" s="1168"/>
    </row>
    <row r="3707" spans="5:10" x14ac:dyDescent="0.4">
      <c r="E3707" s="1168"/>
      <c r="F3707" s="1168"/>
      <c r="G3707" s="1168"/>
      <c r="H3707" s="1168"/>
      <c r="I3707" s="1168"/>
      <c r="J3707" s="1168"/>
    </row>
    <row r="3708" spans="5:10" x14ac:dyDescent="0.4">
      <c r="E3708" s="1168"/>
      <c r="F3708" s="1168"/>
      <c r="G3708" s="1168"/>
      <c r="H3708" s="1168"/>
      <c r="I3708" s="1168"/>
      <c r="J3708" s="1168"/>
    </row>
    <row r="3709" spans="5:10" x14ac:dyDescent="0.4">
      <c r="E3709" s="1168"/>
      <c r="F3709" s="1168"/>
      <c r="G3709" s="1168"/>
      <c r="H3709" s="1168"/>
      <c r="I3709" s="1168"/>
      <c r="J3709" s="1168"/>
    </row>
    <row r="3710" spans="5:10" x14ac:dyDescent="0.4">
      <c r="E3710" s="1168"/>
      <c r="F3710" s="1168"/>
      <c r="G3710" s="1168"/>
      <c r="H3710" s="1168"/>
      <c r="I3710" s="1168"/>
      <c r="J3710" s="1168"/>
    </row>
    <row r="3711" spans="5:10" x14ac:dyDescent="0.4">
      <c r="E3711" s="1168"/>
      <c r="F3711" s="1168"/>
      <c r="G3711" s="1168"/>
      <c r="H3711" s="1168"/>
      <c r="I3711" s="1168"/>
      <c r="J3711" s="1168"/>
    </row>
    <row r="3712" spans="5:10" x14ac:dyDescent="0.4">
      <c r="E3712" s="1168"/>
      <c r="F3712" s="1168"/>
      <c r="G3712" s="1168"/>
      <c r="H3712" s="1168"/>
      <c r="I3712" s="1168"/>
      <c r="J3712" s="1168"/>
    </row>
    <row r="3713" spans="5:10" x14ac:dyDescent="0.4">
      <c r="E3713" s="1168"/>
      <c r="F3713" s="1168"/>
      <c r="G3713" s="1168"/>
      <c r="H3713" s="1168"/>
      <c r="I3713" s="1168"/>
      <c r="J3713" s="1168"/>
    </row>
    <row r="3714" spans="5:10" x14ac:dyDescent="0.4">
      <c r="E3714" s="1168"/>
      <c r="F3714" s="1168"/>
      <c r="G3714" s="1168"/>
      <c r="H3714" s="1168"/>
      <c r="I3714" s="1168"/>
      <c r="J3714" s="1168"/>
    </row>
    <row r="3715" spans="5:10" x14ac:dyDescent="0.4">
      <c r="E3715" s="1168"/>
      <c r="F3715" s="1168"/>
      <c r="G3715" s="1168"/>
      <c r="H3715" s="1168"/>
      <c r="I3715" s="1168"/>
      <c r="J3715" s="1168"/>
    </row>
    <row r="3716" spans="5:10" x14ac:dyDescent="0.4">
      <c r="E3716" s="1168"/>
      <c r="F3716" s="1168"/>
      <c r="G3716" s="1168"/>
      <c r="H3716" s="1168"/>
      <c r="I3716" s="1168"/>
      <c r="J3716" s="1168"/>
    </row>
    <row r="3717" spans="5:10" x14ac:dyDescent="0.4">
      <c r="E3717" s="1168"/>
      <c r="F3717" s="1168"/>
      <c r="G3717" s="1168"/>
      <c r="H3717" s="1168"/>
      <c r="I3717" s="1168"/>
      <c r="J3717" s="1168"/>
    </row>
    <row r="3718" spans="5:10" x14ac:dyDescent="0.4">
      <c r="E3718" s="1168"/>
      <c r="F3718" s="1168"/>
      <c r="G3718" s="1168"/>
      <c r="H3718" s="1168"/>
      <c r="I3718" s="1168"/>
      <c r="J3718" s="1168"/>
    </row>
    <row r="3719" spans="5:10" x14ac:dyDescent="0.4">
      <c r="E3719" s="1168"/>
      <c r="F3719" s="1168"/>
      <c r="G3719" s="1168"/>
      <c r="H3719" s="1168"/>
      <c r="I3719" s="1168"/>
      <c r="J3719" s="1168"/>
    </row>
    <row r="3720" spans="5:10" x14ac:dyDescent="0.4">
      <c r="E3720" s="1168"/>
      <c r="F3720" s="1168"/>
      <c r="G3720" s="1168"/>
      <c r="H3720" s="1168"/>
      <c r="I3720" s="1168"/>
      <c r="J3720" s="1168"/>
    </row>
    <row r="3721" spans="5:10" x14ac:dyDescent="0.4">
      <c r="E3721" s="1168"/>
      <c r="F3721" s="1168"/>
      <c r="G3721" s="1168"/>
      <c r="H3721" s="1168"/>
      <c r="I3721" s="1168"/>
      <c r="J3721" s="1168"/>
    </row>
    <row r="3722" spans="5:10" x14ac:dyDescent="0.4">
      <c r="E3722" s="1168"/>
      <c r="F3722" s="1168"/>
      <c r="G3722" s="1168"/>
      <c r="H3722" s="1168"/>
      <c r="I3722" s="1168"/>
      <c r="J3722" s="1168"/>
    </row>
    <row r="3723" spans="5:10" x14ac:dyDescent="0.4">
      <c r="E3723" s="1168"/>
      <c r="F3723" s="1168"/>
      <c r="G3723" s="1168"/>
      <c r="H3723" s="1168"/>
      <c r="I3723" s="1168"/>
      <c r="J3723" s="1168"/>
    </row>
    <row r="3724" spans="5:10" x14ac:dyDescent="0.4">
      <c r="E3724" s="1168"/>
      <c r="F3724" s="1168"/>
      <c r="G3724" s="1168"/>
      <c r="H3724" s="1168"/>
      <c r="I3724" s="1168"/>
      <c r="J3724" s="1168"/>
    </row>
    <row r="3725" spans="5:10" x14ac:dyDescent="0.4">
      <c r="E3725" s="1168"/>
      <c r="F3725" s="1168"/>
      <c r="G3725" s="1168"/>
      <c r="H3725" s="1168"/>
      <c r="I3725" s="1168"/>
      <c r="J3725" s="1168"/>
    </row>
    <row r="3726" spans="5:10" x14ac:dyDescent="0.4">
      <c r="E3726" s="1168"/>
      <c r="F3726" s="1168"/>
      <c r="G3726" s="1168"/>
      <c r="H3726" s="1168"/>
      <c r="I3726" s="1168"/>
      <c r="J3726" s="1168"/>
    </row>
    <row r="3727" spans="5:10" x14ac:dyDescent="0.4">
      <c r="E3727" s="1168"/>
      <c r="F3727" s="1168"/>
      <c r="G3727" s="1168"/>
      <c r="H3727" s="1168"/>
      <c r="I3727" s="1168"/>
      <c r="J3727" s="1168"/>
    </row>
    <row r="3728" spans="5:10" x14ac:dyDescent="0.4">
      <c r="E3728" s="1168"/>
      <c r="F3728" s="1168"/>
      <c r="G3728" s="1168"/>
      <c r="H3728" s="1168"/>
      <c r="I3728" s="1168"/>
      <c r="J3728" s="1168"/>
    </row>
    <row r="3729" spans="5:10" x14ac:dyDescent="0.4">
      <c r="E3729" s="1168"/>
      <c r="F3729" s="1168"/>
      <c r="G3729" s="1168"/>
      <c r="H3729" s="1168"/>
      <c r="I3729" s="1168"/>
      <c r="J3729" s="1168"/>
    </row>
    <row r="3730" spans="5:10" x14ac:dyDescent="0.4">
      <c r="E3730" s="1168"/>
      <c r="F3730" s="1168"/>
      <c r="G3730" s="1168"/>
      <c r="H3730" s="1168"/>
      <c r="I3730" s="1168"/>
      <c r="J3730" s="1168"/>
    </row>
    <row r="3731" spans="5:10" x14ac:dyDescent="0.4">
      <c r="E3731" s="1168"/>
      <c r="F3731" s="1168"/>
      <c r="G3731" s="1168"/>
      <c r="H3731" s="1168"/>
      <c r="I3731" s="1168"/>
      <c r="J3731" s="1168"/>
    </row>
    <row r="3732" spans="5:10" x14ac:dyDescent="0.4">
      <c r="E3732" s="1168"/>
      <c r="F3732" s="1168"/>
      <c r="G3732" s="1168"/>
      <c r="H3732" s="1168"/>
      <c r="I3732" s="1168"/>
      <c r="J3732" s="1168"/>
    </row>
    <row r="3733" spans="5:10" x14ac:dyDescent="0.4">
      <c r="E3733" s="1168"/>
      <c r="F3733" s="1168"/>
      <c r="G3733" s="1168"/>
      <c r="H3733" s="1168"/>
      <c r="I3733" s="1168"/>
      <c r="J3733" s="1168"/>
    </row>
    <row r="3734" spans="5:10" x14ac:dyDescent="0.4">
      <c r="E3734" s="1168"/>
      <c r="F3734" s="1168"/>
      <c r="G3734" s="1168"/>
      <c r="H3734" s="1168"/>
      <c r="I3734" s="1168"/>
      <c r="J3734" s="1168"/>
    </row>
    <row r="3735" spans="5:10" x14ac:dyDescent="0.4">
      <c r="E3735" s="1168"/>
      <c r="F3735" s="1168"/>
      <c r="G3735" s="1168"/>
      <c r="H3735" s="1168"/>
      <c r="I3735" s="1168"/>
      <c r="J3735" s="1168"/>
    </row>
    <row r="3736" spans="5:10" x14ac:dyDescent="0.4">
      <c r="E3736" s="1168"/>
      <c r="F3736" s="1168"/>
      <c r="G3736" s="1168"/>
      <c r="H3736" s="1168"/>
      <c r="I3736" s="1168"/>
      <c r="J3736" s="1168"/>
    </row>
    <row r="3737" spans="5:10" x14ac:dyDescent="0.4">
      <c r="E3737" s="1168"/>
      <c r="F3737" s="1168"/>
      <c r="G3737" s="1168"/>
      <c r="H3737" s="1168"/>
      <c r="I3737" s="1168"/>
      <c r="J3737" s="1168"/>
    </row>
    <row r="3738" spans="5:10" x14ac:dyDescent="0.4">
      <c r="E3738" s="1168"/>
      <c r="F3738" s="1168"/>
      <c r="G3738" s="1168"/>
      <c r="H3738" s="1168"/>
      <c r="I3738" s="1168"/>
      <c r="J3738" s="1168"/>
    </row>
    <row r="3739" spans="5:10" x14ac:dyDescent="0.4">
      <c r="E3739" s="1168"/>
      <c r="F3739" s="1168"/>
      <c r="G3739" s="1168"/>
      <c r="H3739" s="1168"/>
      <c r="I3739" s="1168"/>
      <c r="J3739" s="1168"/>
    </row>
    <row r="3740" spans="5:10" x14ac:dyDescent="0.4">
      <c r="E3740" s="1168"/>
      <c r="F3740" s="1168"/>
      <c r="G3740" s="1168"/>
      <c r="H3740" s="1168"/>
      <c r="I3740" s="1168"/>
      <c r="J3740" s="1168"/>
    </row>
    <row r="3741" spans="5:10" x14ac:dyDescent="0.4">
      <c r="E3741" s="1168"/>
      <c r="F3741" s="1168"/>
      <c r="G3741" s="1168"/>
      <c r="H3741" s="1168"/>
      <c r="I3741" s="1168"/>
      <c r="J3741" s="1168"/>
    </row>
    <row r="3742" spans="5:10" x14ac:dyDescent="0.4">
      <c r="E3742" s="1168"/>
      <c r="F3742" s="1168"/>
      <c r="G3742" s="1168"/>
      <c r="H3742" s="1168"/>
      <c r="I3742" s="1168"/>
      <c r="J3742" s="1168"/>
    </row>
    <row r="3743" spans="5:10" x14ac:dyDescent="0.4">
      <c r="E3743" s="1168"/>
      <c r="F3743" s="1168"/>
      <c r="G3743" s="1168"/>
      <c r="H3743" s="1168"/>
      <c r="I3743" s="1168"/>
      <c r="J3743" s="1168"/>
    </row>
    <row r="3744" spans="5:10" x14ac:dyDescent="0.4">
      <c r="E3744" s="1168"/>
      <c r="F3744" s="1168"/>
      <c r="G3744" s="1168"/>
      <c r="H3744" s="1168"/>
      <c r="I3744" s="1168"/>
      <c r="J3744" s="1168"/>
    </row>
    <row r="3745" spans="5:10" x14ac:dyDescent="0.4">
      <c r="E3745" s="1168"/>
      <c r="F3745" s="1168"/>
      <c r="G3745" s="1168"/>
      <c r="H3745" s="1168"/>
      <c r="I3745" s="1168"/>
      <c r="J3745" s="1168"/>
    </row>
    <row r="3746" spans="5:10" x14ac:dyDescent="0.4">
      <c r="E3746" s="1168"/>
      <c r="F3746" s="1168"/>
      <c r="G3746" s="1168"/>
      <c r="H3746" s="1168"/>
      <c r="I3746" s="1168"/>
      <c r="J3746" s="1168"/>
    </row>
    <row r="3747" spans="5:10" x14ac:dyDescent="0.4">
      <c r="E3747" s="1168"/>
      <c r="F3747" s="1168"/>
      <c r="G3747" s="1168"/>
      <c r="H3747" s="1168"/>
      <c r="I3747" s="1168"/>
      <c r="J3747" s="1168"/>
    </row>
    <row r="3748" spans="5:10" x14ac:dyDescent="0.4">
      <c r="E3748" s="1168"/>
      <c r="F3748" s="1168"/>
      <c r="G3748" s="1168"/>
      <c r="H3748" s="1168"/>
      <c r="I3748" s="1168"/>
      <c r="J3748" s="1168"/>
    </row>
    <row r="3749" spans="5:10" x14ac:dyDescent="0.4">
      <c r="E3749" s="1168"/>
      <c r="F3749" s="1168"/>
      <c r="G3749" s="1168"/>
      <c r="H3749" s="1168"/>
      <c r="I3749" s="1168"/>
      <c r="J3749" s="1168"/>
    </row>
    <row r="3750" spans="5:10" x14ac:dyDescent="0.4">
      <c r="E3750" s="1168"/>
      <c r="F3750" s="1168"/>
      <c r="G3750" s="1168"/>
      <c r="H3750" s="1168"/>
      <c r="I3750" s="1168"/>
      <c r="J3750" s="1168"/>
    </row>
    <row r="3751" spans="5:10" x14ac:dyDescent="0.4">
      <c r="E3751" s="1168"/>
      <c r="F3751" s="1168"/>
      <c r="G3751" s="1168"/>
      <c r="H3751" s="1168"/>
      <c r="I3751" s="1168"/>
      <c r="J3751" s="1168"/>
    </row>
    <row r="3752" spans="5:10" x14ac:dyDescent="0.4">
      <c r="E3752" s="1168"/>
      <c r="F3752" s="1168"/>
      <c r="G3752" s="1168"/>
      <c r="H3752" s="1168"/>
      <c r="I3752" s="1168"/>
      <c r="J3752" s="1168"/>
    </row>
    <row r="3753" spans="5:10" x14ac:dyDescent="0.4">
      <c r="E3753" s="1168"/>
      <c r="F3753" s="1168"/>
      <c r="G3753" s="1168"/>
      <c r="H3753" s="1168"/>
      <c r="I3753" s="1168"/>
      <c r="J3753" s="1168"/>
    </row>
    <row r="3754" spans="5:10" x14ac:dyDescent="0.4">
      <c r="E3754" s="1168"/>
      <c r="F3754" s="1168"/>
      <c r="G3754" s="1168"/>
      <c r="H3754" s="1168"/>
      <c r="I3754" s="1168"/>
      <c r="J3754" s="1168"/>
    </row>
    <row r="3755" spans="5:10" x14ac:dyDescent="0.4">
      <c r="E3755" s="1168"/>
      <c r="F3755" s="1168"/>
      <c r="G3755" s="1168"/>
      <c r="H3755" s="1168"/>
      <c r="I3755" s="1168"/>
      <c r="J3755" s="1168"/>
    </row>
    <row r="3756" spans="5:10" x14ac:dyDescent="0.4">
      <c r="E3756" s="1168"/>
      <c r="F3756" s="1168"/>
      <c r="G3756" s="1168"/>
      <c r="H3756" s="1168"/>
      <c r="I3756" s="1168"/>
      <c r="J3756" s="1168"/>
    </row>
    <row r="3757" spans="5:10" x14ac:dyDescent="0.4">
      <c r="E3757" s="1168"/>
      <c r="F3757" s="1168"/>
      <c r="G3757" s="1168"/>
      <c r="H3757" s="1168"/>
      <c r="I3757" s="1168"/>
      <c r="J3757" s="1168"/>
    </row>
    <row r="3758" spans="5:10" x14ac:dyDescent="0.4">
      <c r="E3758" s="1168"/>
      <c r="F3758" s="1168"/>
      <c r="G3758" s="1168"/>
      <c r="H3758" s="1168"/>
      <c r="I3758" s="1168"/>
      <c r="J3758" s="1168"/>
    </row>
    <row r="3759" spans="5:10" x14ac:dyDescent="0.4">
      <c r="E3759" s="1168"/>
      <c r="F3759" s="1168"/>
      <c r="G3759" s="1168"/>
      <c r="H3759" s="1168"/>
      <c r="I3759" s="1168"/>
      <c r="J3759" s="1168"/>
    </row>
    <row r="3760" spans="5:10" x14ac:dyDescent="0.4">
      <c r="E3760" s="1168"/>
      <c r="F3760" s="1168"/>
      <c r="G3760" s="1168"/>
      <c r="H3760" s="1168"/>
      <c r="I3760" s="1168"/>
      <c r="J3760" s="1168"/>
    </row>
    <row r="3761" spans="5:10" x14ac:dyDescent="0.4">
      <c r="E3761" s="1168"/>
      <c r="F3761" s="1168"/>
      <c r="G3761" s="1168"/>
      <c r="H3761" s="1168"/>
      <c r="I3761" s="1168"/>
      <c r="J3761" s="1168"/>
    </row>
    <row r="3762" spans="5:10" x14ac:dyDescent="0.4">
      <c r="E3762" s="1168"/>
      <c r="F3762" s="1168"/>
      <c r="G3762" s="1168"/>
      <c r="H3762" s="1168"/>
      <c r="I3762" s="1168"/>
      <c r="J3762" s="1168"/>
    </row>
    <row r="3763" spans="5:10" x14ac:dyDescent="0.4">
      <c r="E3763" s="1168"/>
      <c r="F3763" s="1168"/>
      <c r="G3763" s="1168"/>
      <c r="H3763" s="1168"/>
      <c r="I3763" s="1168"/>
      <c r="J3763" s="1168"/>
    </row>
    <row r="3764" spans="5:10" x14ac:dyDescent="0.4">
      <c r="E3764" s="1168"/>
      <c r="F3764" s="1168"/>
      <c r="G3764" s="1168"/>
      <c r="H3764" s="1168"/>
      <c r="I3764" s="1168"/>
      <c r="J3764" s="1168"/>
    </row>
    <row r="3765" spans="5:10" x14ac:dyDescent="0.4">
      <c r="E3765" s="1168"/>
      <c r="F3765" s="1168"/>
      <c r="G3765" s="1168"/>
      <c r="H3765" s="1168"/>
      <c r="I3765" s="1168"/>
      <c r="J3765" s="1168"/>
    </row>
    <row r="3766" spans="5:10" x14ac:dyDescent="0.4">
      <c r="E3766" s="1168"/>
      <c r="F3766" s="1168"/>
      <c r="G3766" s="1168"/>
      <c r="H3766" s="1168"/>
      <c r="I3766" s="1168"/>
      <c r="J3766" s="1168"/>
    </row>
    <row r="3767" spans="5:10" x14ac:dyDescent="0.4">
      <c r="E3767" s="1168"/>
      <c r="F3767" s="1168"/>
      <c r="G3767" s="1168"/>
      <c r="H3767" s="1168"/>
      <c r="I3767" s="1168"/>
      <c r="J3767" s="1168"/>
    </row>
    <row r="3768" spans="5:10" x14ac:dyDescent="0.4">
      <c r="E3768" s="1168"/>
      <c r="F3768" s="1168"/>
      <c r="G3768" s="1168"/>
      <c r="H3768" s="1168"/>
      <c r="I3768" s="1168"/>
      <c r="J3768" s="1168"/>
    </row>
    <row r="3769" spans="5:10" x14ac:dyDescent="0.4">
      <c r="E3769" s="1168"/>
      <c r="F3769" s="1168"/>
      <c r="G3769" s="1168"/>
      <c r="H3769" s="1168"/>
      <c r="I3769" s="1168"/>
      <c r="J3769" s="1168"/>
    </row>
    <row r="3770" spans="5:10" x14ac:dyDescent="0.4">
      <c r="E3770" s="1168"/>
      <c r="F3770" s="1168"/>
      <c r="G3770" s="1168"/>
      <c r="H3770" s="1168"/>
      <c r="I3770" s="1168"/>
      <c r="J3770" s="1168"/>
    </row>
    <row r="3771" spans="5:10" x14ac:dyDescent="0.4">
      <c r="E3771" s="1168"/>
      <c r="F3771" s="1168"/>
      <c r="G3771" s="1168"/>
      <c r="H3771" s="1168"/>
      <c r="I3771" s="1168"/>
      <c r="J3771" s="1168"/>
    </row>
    <row r="3772" spans="5:10" x14ac:dyDescent="0.4">
      <c r="E3772" s="1168"/>
      <c r="F3772" s="1168"/>
      <c r="G3772" s="1168"/>
      <c r="H3772" s="1168"/>
      <c r="I3772" s="1168"/>
      <c r="J3772" s="1168"/>
    </row>
    <row r="3773" spans="5:10" x14ac:dyDescent="0.4">
      <c r="E3773" s="1168"/>
      <c r="F3773" s="1168"/>
      <c r="G3773" s="1168"/>
      <c r="H3773" s="1168"/>
      <c r="I3773" s="1168"/>
      <c r="J3773" s="1168"/>
    </row>
    <row r="3774" spans="5:10" x14ac:dyDescent="0.4">
      <c r="E3774" s="1168"/>
      <c r="F3774" s="1168"/>
      <c r="G3774" s="1168"/>
      <c r="H3774" s="1168"/>
      <c r="I3774" s="1168"/>
      <c r="J3774" s="1168"/>
    </row>
    <row r="3775" spans="5:10" x14ac:dyDescent="0.4">
      <c r="E3775" s="1168"/>
      <c r="F3775" s="1168"/>
      <c r="G3775" s="1168"/>
      <c r="H3775" s="1168"/>
      <c r="I3775" s="1168"/>
      <c r="J3775" s="1168"/>
    </row>
    <row r="3776" spans="5:10" x14ac:dyDescent="0.4">
      <c r="E3776" s="1168"/>
      <c r="F3776" s="1168"/>
      <c r="G3776" s="1168"/>
      <c r="H3776" s="1168"/>
      <c r="I3776" s="1168"/>
      <c r="J3776" s="1168"/>
    </row>
    <row r="3777" spans="5:10" x14ac:dyDescent="0.4">
      <c r="E3777" s="1168"/>
      <c r="F3777" s="1168"/>
      <c r="G3777" s="1168"/>
      <c r="H3777" s="1168"/>
      <c r="I3777" s="1168"/>
      <c r="J3777" s="1168"/>
    </row>
    <row r="3778" spans="5:10" x14ac:dyDescent="0.4">
      <c r="E3778" s="1168"/>
      <c r="F3778" s="1168"/>
      <c r="G3778" s="1168"/>
      <c r="H3778" s="1168"/>
      <c r="I3778" s="1168"/>
      <c r="J3778" s="1168"/>
    </row>
    <row r="3779" spans="5:10" x14ac:dyDescent="0.4">
      <c r="E3779" s="1168"/>
      <c r="F3779" s="1168"/>
      <c r="G3779" s="1168"/>
      <c r="H3779" s="1168"/>
      <c r="I3779" s="1168"/>
      <c r="J3779" s="1168"/>
    </row>
    <row r="3780" spans="5:10" x14ac:dyDescent="0.4">
      <c r="E3780" s="1168"/>
      <c r="F3780" s="1168"/>
      <c r="G3780" s="1168"/>
      <c r="H3780" s="1168"/>
      <c r="I3780" s="1168"/>
      <c r="J3780" s="1168"/>
    </row>
    <row r="3781" spans="5:10" x14ac:dyDescent="0.4">
      <c r="E3781" s="1168"/>
      <c r="F3781" s="1168"/>
      <c r="G3781" s="1168"/>
      <c r="H3781" s="1168"/>
      <c r="I3781" s="1168"/>
      <c r="J3781" s="1168"/>
    </row>
    <row r="3782" spans="5:10" x14ac:dyDescent="0.4">
      <c r="E3782" s="1168"/>
      <c r="F3782" s="1168"/>
      <c r="G3782" s="1168"/>
      <c r="H3782" s="1168"/>
      <c r="I3782" s="1168"/>
      <c r="J3782" s="1168"/>
    </row>
    <row r="3783" spans="5:10" x14ac:dyDescent="0.4">
      <c r="E3783" s="1168"/>
      <c r="F3783" s="1168"/>
      <c r="G3783" s="1168"/>
      <c r="H3783" s="1168"/>
      <c r="I3783" s="1168"/>
      <c r="J3783" s="1168"/>
    </row>
    <row r="3784" spans="5:10" x14ac:dyDescent="0.4">
      <c r="E3784" s="1168"/>
      <c r="F3784" s="1168"/>
      <c r="G3784" s="1168"/>
      <c r="H3784" s="1168"/>
      <c r="I3784" s="1168"/>
      <c r="J3784" s="1168"/>
    </row>
    <row r="3785" spans="5:10" x14ac:dyDescent="0.4">
      <c r="E3785" s="1168"/>
      <c r="F3785" s="1168"/>
      <c r="G3785" s="1168"/>
      <c r="H3785" s="1168"/>
      <c r="I3785" s="1168"/>
      <c r="J3785" s="1168"/>
    </row>
    <row r="3786" spans="5:10" x14ac:dyDescent="0.4">
      <c r="E3786" s="1168"/>
      <c r="F3786" s="1168"/>
      <c r="G3786" s="1168"/>
      <c r="H3786" s="1168"/>
      <c r="I3786" s="1168"/>
      <c r="J3786" s="1168"/>
    </row>
    <row r="3787" spans="5:10" x14ac:dyDescent="0.4">
      <c r="E3787" s="1168"/>
      <c r="F3787" s="1168"/>
      <c r="G3787" s="1168"/>
      <c r="H3787" s="1168"/>
      <c r="I3787" s="1168"/>
      <c r="J3787" s="1168"/>
    </row>
    <row r="3788" spans="5:10" x14ac:dyDescent="0.4">
      <c r="E3788" s="1168"/>
      <c r="F3788" s="1168"/>
      <c r="G3788" s="1168"/>
      <c r="H3788" s="1168"/>
      <c r="I3788" s="1168"/>
      <c r="J3788" s="1168"/>
    </row>
    <row r="3789" spans="5:10" x14ac:dyDescent="0.4">
      <c r="E3789" s="1168"/>
      <c r="F3789" s="1168"/>
      <c r="G3789" s="1168"/>
      <c r="H3789" s="1168"/>
      <c r="I3789" s="1168"/>
      <c r="J3789" s="1168"/>
    </row>
    <row r="3790" spans="5:10" x14ac:dyDescent="0.4">
      <c r="E3790" s="1168"/>
      <c r="F3790" s="1168"/>
      <c r="G3790" s="1168"/>
      <c r="H3790" s="1168"/>
      <c r="I3790" s="1168"/>
      <c r="J3790" s="1168"/>
    </row>
    <row r="3791" spans="5:10" x14ac:dyDescent="0.4">
      <c r="E3791" s="1168"/>
      <c r="F3791" s="1168"/>
      <c r="G3791" s="1168"/>
      <c r="H3791" s="1168"/>
      <c r="I3791" s="1168"/>
      <c r="J3791" s="1168"/>
    </row>
    <row r="3792" spans="5:10" x14ac:dyDescent="0.4">
      <c r="E3792" s="1168"/>
      <c r="F3792" s="1168"/>
      <c r="G3792" s="1168"/>
      <c r="H3792" s="1168"/>
      <c r="I3792" s="1168"/>
      <c r="J3792" s="1168"/>
    </row>
    <row r="3793" spans="5:10" x14ac:dyDescent="0.4">
      <c r="E3793" s="1168"/>
      <c r="F3793" s="1168"/>
      <c r="G3793" s="1168"/>
      <c r="H3793" s="1168"/>
      <c r="I3793" s="1168"/>
      <c r="J3793" s="1168"/>
    </row>
    <row r="3794" spans="5:10" x14ac:dyDescent="0.4">
      <c r="E3794" s="1168"/>
      <c r="F3794" s="1168"/>
      <c r="G3794" s="1168"/>
      <c r="H3794" s="1168"/>
      <c r="I3794" s="1168"/>
      <c r="J3794" s="1168"/>
    </row>
    <row r="3795" spans="5:10" x14ac:dyDescent="0.4">
      <c r="E3795" s="1168"/>
      <c r="F3795" s="1168"/>
      <c r="G3795" s="1168"/>
      <c r="H3795" s="1168"/>
      <c r="I3795" s="1168"/>
      <c r="J3795" s="1168"/>
    </row>
    <row r="3796" spans="5:10" x14ac:dyDescent="0.4">
      <c r="E3796" s="1168"/>
      <c r="F3796" s="1168"/>
      <c r="G3796" s="1168"/>
      <c r="H3796" s="1168"/>
      <c r="I3796" s="1168"/>
      <c r="J3796" s="1168"/>
    </row>
    <row r="3797" spans="5:10" x14ac:dyDescent="0.4">
      <c r="E3797" s="1168"/>
      <c r="F3797" s="1168"/>
      <c r="G3797" s="1168"/>
      <c r="H3797" s="1168"/>
      <c r="I3797" s="1168"/>
      <c r="J3797" s="1168"/>
    </row>
    <row r="3798" spans="5:10" x14ac:dyDescent="0.4">
      <c r="E3798" s="1168"/>
      <c r="F3798" s="1168"/>
      <c r="G3798" s="1168"/>
      <c r="H3798" s="1168"/>
      <c r="I3798" s="1168"/>
      <c r="J3798" s="1168"/>
    </row>
    <row r="3799" spans="5:10" x14ac:dyDescent="0.4">
      <c r="E3799" s="1168"/>
      <c r="F3799" s="1168"/>
      <c r="G3799" s="1168"/>
      <c r="H3799" s="1168"/>
      <c r="I3799" s="1168"/>
      <c r="J3799" s="1168"/>
    </row>
    <row r="3800" spans="5:10" x14ac:dyDescent="0.4">
      <c r="E3800" s="1168"/>
      <c r="F3800" s="1168"/>
      <c r="G3800" s="1168"/>
      <c r="H3800" s="1168"/>
      <c r="I3800" s="1168"/>
      <c r="J3800" s="1168"/>
    </row>
    <row r="3801" spans="5:10" x14ac:dyDescent="0.4">
      <c r="E3801" s="1168"/>
      <c r="F3801" s="1168"/>
      <c r="G3801" s="1168"/>
      <c r="H3801" s="1168"/>
      <c r="I3801" s="1168"/>
      <c r="J3801" s="1168"/>
    </row>
    <row r="3802" spans="5:10" x14ac:dyDescent="0.4">
      <c r="E3802" s="1168"/>
      <c r="F3802" s="1168"/>
      <c r="G3802" s="1168"/>
      <c r="H3802" s="1168"/>
      <c r="I3802" s="1168"/>
      <c r="J3802" s="1168"/>
    </row>
    <row r="3803" spans="5:10" x14ac:dyDescent="0.4">
      <c r="E3803" s="1168"/>
      <c r="F3803" s="1168"/>
      <c r="G3803" s="1168"/>
      <c r="H3803" s="1168"/>
      <c r="I3803" s="1168"/>
      <c r="J3803" s="1168"/>
    </row>
    <row r="3804" spans="5:10" x14ac:dyDescent="0.4">
      <c r="E3804" s="1168"/>
      <c r="F3804" s="1168"/>
      <c r="G3804" s="1168"/>
      <c r="H3804" s="1168"/>
      <c r="I3804" s="1168"/>
      <c r="J3804" s="1168"/>
    </row>
    <row r="3805" spans="5:10" x14ac:dyDescent="0.4">
      <c r="E3805" s="1168"/>
      <c r="F3805" s="1168"/>
      <c r="G3805" s="1168"/>
      <c r="H3805" s="1168"/>
      <c r="I3805" s="1168"/>
      <c r="J3805" s="1168"/>
    </row>
    <row r="3806" spans="5:10" x14ac:dyDescent="0.4">
      <c r="E3806" s="1168"/>
      <c r="F3806" s="1168"/>
      <c r="G3806" s="1168"/>
      <c r="H3806" s="1168"/>
      <c r="I3806" s="1168"/>
      <c r="J3806" s="1168"/>
    </row>
    <row r="3807" spans="5:10" x14ac:dyDescent="0.4">
      <c r="E3807" s="1168"/>
      <c r="F3807" s="1168"/>
      <c r="G3807" s="1168"/>
      <c r="H3807" s="1168"/>
      <c r="I3807" s="1168"/>
      <c r="J3807" s="1168"/>
    </row>
    <row r="3808" spans="5:10" x14ac:dyDescent="0.4">
      <c r="E3808" s="1168"/>
      <c r="F3808" s="1168"/>
      <c r="G3808" s="1168"/>
      <c r="H3808" s="1168"/>
      <c r="I3808" s="1168"/>
      <c r="J3808" s="1168"/>
    </row>
    <row r="3809" spans="5:10" x14ac:dyDescent="0.4">
      <c r="E3809" s="1168"/>
      <c r="F3809" s="1168"/>
      <c r="G3809" s="1168"/>
      <c r="H3809" s="1168"/>
      <c r="I3809" s="1168"/>
      <c r="J3809" s="1168"/>
    </row>
    <row r="3810" spans="5:10" x14ac:dyDescent="0.4">
      <c r="E3810" s="1168"/>
      <c r="F3810" s="1168"/>
      <c r="G3810" s="1168"/>
      <c r="H3810" s="1168"/>
      <c r="I3810" s="1168"/>
      <c r="J3810" s="1168"/>
    </row>
    <row r="3811" spans="5:10" x14ac:dyDescent="0.4">
      <c r="E3811" s="1168"/>
      <c r="F3811" s="1168"/>
      <c r="G3811" s="1168"/>
      <c r="H3811" s="1168"/>
      <c r="I3811" s="1168"/>
      <c r="J3811" s="1168"/>
    </row>
    <row r="3812" spans="5:10" x14ac:dyDescent="0.4">
      <c r="E3812" s="1168"/>
      <c r="F3812" s="1168"/>
      <c r="G3812" s="1168"/>
      <c r="H3812" s="1168"/>
      <c r="I3812" s="1168"/>
      <c r="J3812" s="1168"/>
    </row>
    <row r="3813" spans="5:10" x14ac:dyDescent="0.4">
      <c r="E3813" s="1168"/>
      <c r="F3813" s="1168"/>
      <c r="G3813" s="1168"/>
      <c r="H3813" s="1168"/>
      <c r="I3813" s="1168"/>
      <c r="J3813" s="1168"/>
    </row>
    <row r="3814" spans="5:10" x14ac:dyDescent="0.4">
      <c r="E3814" s="1168"/>
      <c r="F3814" s="1168"/>
      <c r="G3814" s="1168"/>
      <c r="H3814" s="1168"/>
      <c r="I3814" s="1168"/>
      <c r="J3814" s="1168"/>
    </row>
    <row r="3815" spans="5:10" x14ac:dyDescent="0.4">
      <c r="E3815" s="1168"/>
      <c r="F3815" s="1168"/>
      <c r="G3815" s="1168"/>
      <c r="H3815" s="1168"/>
      <c r="I3815" s="1168"/>
      <c r="J3815" s="1168"/>
    </row>
    <row r="3816" spans="5:10" x14ac:dyDescent="0.4">
      <c r="E3816" s="1168"/>
      <c r="F3816" s="1168"/>
      <c r="G3816" s="1168"/>
      <c r="H3816" s="1168"/>
      <c r="I3816" s="1168"/>
      <c r="J3816" s="1168"/>
    </row>
    <row r="3817" spans="5:10" x14ac:dyDescent="0.4">
      <c r="E3817" s="1168"/>
      <c r="F3817" s="1168"/>
      <c r="G3817" s="1168"/>
      <c r="H3817" s="1168"/>
      <c r="I3817" s="1168"/>
      <c r="J3817" s="1168"/>
    </row>
    <row r="3818" spans="5:10" x14ac:dyDescent="0.4">
      <c r="E3818" s="1168"/>
      <c r="F3818" s="1168"/>
      <c r="G3818" s="1168"/>
      <c r="H3818" s="1168"/>
      <c r="I3818" s="1168"/>
      <c r="J3818" s="1168"/>
    </row>
    <row r="3819" spans="5:10" x14ac:dyDescent="0.4">
      <c r="E3819" s="1168"/>
      <c r="F3819" s="1168"/>
      <c r="G3819" s="1168"/>
      <c r="H3819" s="1168"/>
      <c r="I3819" s="1168"/>
      <c r="J3819" s="1168"/>
    </row>
    <row r="3820" spans="5:10" x14ac:dyDescent="0.4">
      <c r="E3820" s="1168"/>
      <c r="F3820" s="1168"/>
      <c r="G3820" s="1168"/>
      <c r="H3820" s="1168"/>
      <c r="I3820" s="1168"/>
      <c r="J3820" s="1168"/>
    </row>
    <row r="3821" spans="5:10" x14ac:dyDescent="0.4">
      <c r="E3821" s="1168"/>
      <c r="F3821" s="1168"/>
      <c r="G3821" s="1168"/>
      <c r="H3821" s="1168"/>
      <c r="I3821" s="1168"/>
      <c r="J3821" s="1168"/>
    </row>
    <row r="3822" spans="5:10" x14ac:dyDescent="0.4">
      <c r="E3822" s="1168"/>
      <c r="F3822" s="1168"/>
      <c r="G3822" s="1168"/>
      <c r="H3822" s="1168"/>
      <c r="I3822" s="1168"/>
      <c r="J3822" s="1168"/>
    </row>
    <row r="3823" spans="5:10" x14ac:dyDescent="0.4">
      <c r="E3823" s="1168"/>
      <c r="F3823" s="1168"/>
      <c r="G3823" s="1168"/>
      <c r="H3823" s="1168"/>
      <c r="I3823" s="1168"/>
      <c r="J3823" s="1168"/>
    </row>
    <row r="3824" spans="5:10" x14ac:dyDescent="0.4">
      <c r="E3824" s="1168"/>
      <c r="F3824" s="1168"/>
      <c r="G3824" s="1168"/>
      <c r="H3824" s="1168"/>
      <c r="I3824" s="1168"/>
      <c r="J3824" s="1168"/>
    </row>
    <row r="3825" spans="5:10" x14ac:dyDescent="0.4">
      <c r="E3825" s="1168"/>
      <c r="F3825" s="1168"/>
      <c r="G3825" s="1168"/>
      <c r="H3825" s="1168"/>
      <c r="I3825" s="1168"/>
      <c r="J3825" s="1168"/>
    </row>
    <row r="3826" spans="5:10" x14ac:dyDescent="0.4">
      <c r="E3826" s="1168"/>
      <c r="F3826" s="1168"/>
      <c r="G3826" s="1168"/>
      <c r="H3826" s="1168"/>
      <c r="I3826" s="1168"/>
      <c r="J3826" s="1168"/>
    </row>
    <row r="3827" spans="5:10" x14ac:dyDescent="0.4">
      <c r="E3827" s="1168"/>
      <c r="F3827" s="1168"/>
      <c r="G3827" s="1168"/>
      <c r="H3827" s="1168"/>
      <c r="I3827" s="1168"/>
      <c r="J3827" s="1168"/>
    </row>
    <row r="3828" spans="5:10" x14ac:dyDescent="0.4">
      <c r="E3828" s="1168"/>
      <c r="F3828" s="1168"/>
      <c r="G3828" s="1168"/>
      <c r="H3828" s="1168"/>
      <c r="I3828" s="1168"/>
      <c r="J3828" s="1168"/>
    </row>
    <row r="3829" spans="5:10" x14ac:dyDescent="0.4">
      <c r="E3829" s="1168"/>
      <c r="F3829" s="1168"/>
      <c r="G3829" s="1168"/>
      <c r="H3829" s="1168"/>
      <c r="I3829" s="1168"/>
      <c r="J3829" s="1168"/>
    </row>
    <row r="3830" spans="5:10" x14ac:dyDescent="0.4">
      <c r="E3830" s="1168"/>
      <c r="F3830" s="1168"/>
      <c r="G3830" s="1168"/>
      <c r="H3830" s="1168"/>
      <c r="I3830" s="1168"/>
      <c r="J3830" s="1168"/>
    </row>
    <row r="3831" spans="5:10" x14ac:dyDescent="0.4">
      <c r="E3831" s="1168"/>
      <c r="F3831" s="1168"/>
      <c r="G3831" s="1168"/>
      <c r="H3831" s="1168"/>
      <c r="I3831" s="1168"/>
      <c r="J3831" s="1168"/>
    </row>
    <row r="3832" spans="5:10" x14ac:dyDescent="0.4">
      <c r="E3832" s="1168"/>
      <c r="F3832" s="1168"/>
      <c r="G3832" s="1168"/>
      <c r="H3832" s="1168"/>
      <c r="I3832" s="1168"/>
      <c r="J3832" s="1168"/>
    </row>
    <row r="3833" spans="5:10" x14ac:dyDescent="0.4">
      <c r="E3833" s="1168"/>
      <c r="F3833" s="1168"/>
      <c r="G3833" s="1168"/>
      <c r="H3833" s="1168"/>
      <c r="I3833" s="1168"/>
      <c r="J3833" s="1168"/>
    </row>
    <row r="3834" spans="5:10" x14ac:dyDescent="0.4">
      <c r="E3834" s="1168"/>
      <c r="F3834" s="1168"/>
      <c r="G3834" s="1168"/>
      <c r="H3834" s="1168"/>
      <c r="I3834" s="1168"/>
      <c r="J3834" s="1168"/>
    </row>
    <row r="3835" spans="5:10" x14ac:dyDescent="0.4">
      <c r="E3835" s="1168"/>
      <c r="F3835" s="1168"/>
      <c r="G3835" s="1168"/>
      <c r="H3835" s="1168"/>
      <c r="I3835" s="1168"/>
      <c r="J3835" s="1168"/>
    </row>
    <row r="3836" spans="5:10" x14ac:dyDescent="0.4">
      <c r="E3836" s="1168"/>
      <c r="F3836" s="1168"/>
      <c r="G3836" s="1168"/>
      <c r="H3836" s="1168"/>
      <c r="I3836" s="1168"/>
      <c r="J3836" s="1168"/>
    </row>
    <row r="3837" spans="5:10" x14ac:dyDescent="0.4">
      <c r="E3837" s="1168"/>
      <c r="F3837" s="1168"/>
      <c r="G3837" s="1168"/>
      <c r="H3837" s="1168"/>
      <c r="I3837" s="1168"/>
      <c r="J3837" s="1168"/>
    </row>
    <row r="3838" spans="5:10" x14ac:dyDescent="0.4">
      <c r="E3838" s="1168"/>
      <c r="F3838" s="1168"/>
      <c r="G3838" s="1168"/>
      <c r="H3838" s="1168"/>
      <c r="I3838" s="1168"/>
      <c r="J3838" s="1168"/>
    </row>
    <row r="3839" spans="5:10" x14ac:dyDescent="0.4">
      <c r="E3839" s="1168"/>
      <c r="F3839" s="1168"/>
      <c r="G3839" s="1168"/>
      <c r="H3839" s="1168"/>
      <c r="I3839" s="1168"/>
      <c r="J3839" s="1168"/>
    </row>
    <row r="3840" spans="5:10" x14ac:dyDescent="0.4">
      <c r="E3840" s="1168"/>
      <c r="F3840" s="1168"/>
      <c r="G3840" s="1168"/>
      <c r="H3840" s="1168"/>
      <c r="I3840" s="1168"/>
      <c r="J3840" s="1168"/>
    </row>
    <row r="3841" spans="5:10" x14ac:dyDescent="0.4">
      <c r="E3841" s="1168"/>
      <c r="F3841" s="1168"/>
      <c r="G3841" s="1168"/>
      <c r="H3841" s="1168"/>
      <c r="I3841" s="1168"/>
      <c r="J3841" s="1168"/>
    </row>
    <row r="3842" spans="5:10" x14ac:dyDescent="0.4">
      <c r="E3842" s="1168"/>
      <c r="F3842" s="1168"/>
      <c r="G3842" s="1168"/>
      <c r="H3842" s="1168"/>
      <c r="I3842" s="1168"/>
      <c r="J3842" s="1168"/>
    </row>
    <row r="3843" spans="5:10" x14ac:dyDescent="0.4">
      <c r="E3843" s="1168"/>
      <c r="F3843" s="1168"/>
      <c r="G3843" s="1168"/>
      <c r="H3843" s="1168"/>
      <c r="I3843" s="1168"/>
      <c r="J3843" s="1168"/>
    </row>
    <row r="3844" spans="5:10" x14ac:dyDescent="0.4">
      <c r="E3844" s="1168"/>
      <c r="F3844" s="1168"/>
      <c r="G3844" s="1168"/>
      <c r="H3844" s="1168"/>
      <c r="I3844" s="1168"/>
      <c r="J3844" s="1168"/>
    </row>
    <row r="3845" spans="5:10" x14ac:dyDescent="0.4">
      <c r="E3845" s="1168"/>
      <c r="F3845" s="1168"/>
      <c r="G3845" s="1168"/>
      <c r="H3845" s="1168"/>
      <c r="I3845" s="1168"/>
      <c r="J3845" s="1168"/>
    </row>
    <row r="3846" spans="5:10" x14ac:dyDescent="0.4">
      <c r="E3846" s="1168"/>
      <c r="F3846" s="1168"/>
      <c r="G3846" s="1168"/>
      <c r="H3846" s="1168"/>
      <c r="I3846" s="1168"/>
      <c r="J3846" s="1168"/>
    </row>
    <row r="3847" spans="5:10" x14ac:dyDescent="0.4">
      <c r="E3847" s="1168"/>
      <c r="F3847" s="1168"/>
      <c r="G3847" s="1168"/>
      <c r="H3847" s="1168"/>
      <c r="I3847" s="1168"/>
      <c r="J3847" s="1168"/>
    </row>
    <row r="3848" spans="5:10" x14ac:dyDescent="0.4">
      <c r="E3848" s="1168"/>
      <c r="F3848" s="1168"/>
      <c r="G3848" s="1168"/>
      <c r="H3848" s="1168"/>
      <c r="I3848" s="1168"/>
      <c r="J3848" s="1168"/>
    </row>
    <row r="3849" spans="5:10" x14ac:dyDescent="0.4">
      <c r="E3849" s="1168"/>
      <c r="F3849" s="1168"/>
      <c r="G3849" s="1168"/>
      <c r="H3849" s="1168"/>
      <c r="I3849" s="1168"/>
      <c r="J3849" s="1168"/>
    </row>
    <row r="3850" spans="5:10" x14ac:dyDescent="0.4">
      <c r="E3850" s="1168"/>
      <c r="F3850" s="1168"/>
      <c r="G3850" s="1168"/>
      <c r="H3850" s="1168"/>
      <c r="I3850" s="1168"/>
      <c r="J3850" s="1168"/>
    </row>
    <row r="3851" spans="5:10" x14ac:dyDescent="0.4">
      <c r="E3851" s="1168"/>
      <c r="F3851" s="1168"/>
      <c r="G3851" s="1168"/>
      <c r="H3851" s="1168"/>
      <c r="I3851" s="1168"/>
      <c r="J3851" s="1168"/>
    </row>
    <row r="3852" spans="5:10" x14ac:dyDescent="0.4">
      <c r="E3852" s="1168"/>
      <c r="F3852" s="1168"/>
      <c r="G3852" s="1168"/>
      <c r="H3852" s="1168"/>
      <c r="I3852" s="1168"/>
      <c r="J3852" s="1168"/>
    </row>
    <row r="3853" spans="5:10" x14ac:dyDescent="0.4">
      <c r="E3853" s="1168"/>
      <c r="F3853" s="1168"/>
      <c r="G3853" s="1168"/>
      <c r="H3853" s="1168"/>
      <c r="I3853" s="1168"/>
      <c r="J3853" s="1168"/>
    </row>
    <row r="3854" spans="5:10" x14ac:dyDescent="0.4">
      <c r="E3854" s="1168"/>
      <c r="F3854" s="1168"/>
      <c r="G3854" s="1168"/>
      <c r="H3854" s="1168"/>
      <c r="I3854" s="1168"/>
      <c r="J3854" s="1168"/>
    </row>
    <row r="3855" spans="5:10" x14ac:dyDescent="0.4">
      <c r="E3855" s="1168"/>
      <c r="F3855" s="1168"/>
      <c r="G3855" s="1168"/>
      <c r="H3855" s="1168"/>
      <c r="I3855" s="1168"/>
      <c r="J3855" s="1168"/>
    </row>
    <row r="3856" spans="5:10" x14ac:dyDescent="0.4">
      <c r="E3856" s="1168"/>
      <c r="F3856" s="1168"/>
      <c r="G3856" s="1168"/>
      <c r="H3856" s="1168"/>
      <c r="I3856" s="1168"/>
      <c r="J3856" s="1168"/>
    </row>
    <row r="3857" spans="5:10" x14ac:dyDescent="0.4">
      <c r="E3857" s="1168"/>
      <c r="F3857" s="1168"/>
      <c r="G3857" s="1168"/>
      <c r="H3857" s="1168"/>
      <c r="I3857" s="1168"/>
      <c r="J3857" s="1168"/>
    </row>
    <row r="3858" spans="5:10" x14ac:dyDescent="0.4">
      <c r="E3858" s="1168"/>
      <c r="F3858" s="1168"/>
      <c r="G3858" s="1168"/>
      <c r="H3858" s="1168"/>
      <c r="I3858" s="1168"/>
      <c r="J3858" s="1168"/>
    </row>
    <row r="3859" spans="5:10" x14ac:dyDescent="0.4">
      <c r="E3859" s="1168"/>
      <c r="F3859" s="1168"/>
      <c r="G3859" s="1168"/>
      <c r="H3859" s="1168"/>
      <c r="I3859" s="1168"/>
      <c r="J3859" s="1168"/>
    </row>
    <row r="3860" spans="5:10" x14ac:dyDescent="0.4">
      <c r="E3860" s="1168"/>
      <c r="F3860" s="1168"/>
      <c r="G3860" s="1168"/>
      <c r="H3860" s="1168"/>
      <c r="I3860" s="1168"/>
      <c r="J3860" s="1168"/>
    </row>
    <row r="3861" spans="5:10" x14ac:dyDescent="0.4">
      <c r="E3861" s="1168"/>
      <c r="F3861" s="1168"/>
      <c r="G3861" s="1168"/>
      <c r="H3861" s="1168"/>
      <c r="I3861" s="1168"/>
      <c r="J3861" s="1168"/>
    </row>
    <row r="3862" spans="5:10" x14ac:dyDescent="0.4">
      <c r="E3862" s="1168"/>
      <c r="F3862" s="1168"/>
      <c r="G3862" s="1168"/>
      <c r="H3862" s="1168"/>
      <c r="I3862" s="1168"/>
      <c r="J3862" s="1168"/>
    </row>
    <row r="3863" spans="5:10" x14ac:dyDescent="0.4">
      <c r="E3863" s="1168"/>
      <c r="F3863" s="1168"/>
      <c r="G3863" s="1168"/>
      <c r="H3863" s="1168"/>
      <c r="I3863" s="1168"/>
      <c r="J3863" s="1168"/>
    </row>
    <row r="3864" spans="5:10" x14ac:dyDescent="0.4">
      <c r="E3864" s="1168"/>
      <c r="F3864" s="1168"/>
      <c r="G3864" s="1168"/>
      <c r="H3864" s="1168"/>
      <c r="I3864" s="1168"/>
      <c r="J3864" s="1168"/>
    </row>
    <row r="3865" spans="5:10" x14ac:dyDescent="0.4">
      <c r="E3865" s="1168"/>
      <c r="F3865" s="1168"/>
      <c r="G3865" s="1168"/>
      <c r="H3865" s="1168"/>
      <c r="I3865" s="1168"/>
      <c r="J3865" s="1168"/>
    </row>
    <row r="3866" spans="5:10" x14ac:dyDescent="0.4">
      <c r="E3866" s="1168"/>
      <c r="F3866" s="1168"/>
      <c r="G3866" s="1168"/>
      <c r="H3866" s="1168"/>
      <c r="I3866" s="1168"/>
      <c r="J3866" s="1168"/>
    </row>
    <row r="3867" spans="5:10" x14ac:dyDescent="0.4">
      <c r="E3867" s="1168"/>
      <c r="F3867" s="1168"/>
      <c r="G3867" s="1168"/>
      <c r="H3867" s="1168"/>
      <c r="I3867" s="1168"/>
      <c r="J3867" s="1168"/>
    </row>
    <row r="3868" spans="5:10" x14ac:dyDescent="0.4">
      <c r="E3868" s="1168"/>
      <c r="F3868" s="1168"/>
      <c r="G3868" s="1168"/>
      <c r="H3868" s="1168"/>
      <c r="I3868" s="1168"/>
      <c r="J3868" s="1168"/>
    </row>
    <row r="3869" spans="5:10" x14ac:dyDescent="0.4">
      <c r="E3869" s="1168"/>
      <c r="F3869" s="1168"/>
      <c r="G3869" s="1168"/>
      <c r="H3869" s="1168"/>
      <c r="I3869" s="1168"/>
      <c r="J3869" s="1168"/>
    </row>
    <row r="3870" spans="5:10" x14ac:dyDescent="0.4">
      <c r="E3870" s="1168"/>
      <c r="F3870" s="1168"/>
      <c r="G3870" s="1168"/>
      <c r="H3870" s="1168"/>
      <c r="I3870" s="1168"/>
      <c r="J3870" s="1168"/>
    </row>
    <row r="3871" spans="5:10" x14ac:dyDescent="0.4">
      <c r="E3871" s="1168"/>
      <c r="F3871" s="1168"/>
      <c r="G3871" s="1168"/>
      <c r="H3871" s="1168"/>
      <c r="I3871" s="1168"/>
      <c r="J3871" s="1168"/>
    </row>
    <row r="3872" spans="5:10" x14ac:dyDescent="0.4">
      <c r="E3872" s="1168"/>
      <c r="F3872" s="1168"/>
      <c r="G3872" s="1168"/>
      <c r="H3872" s="1168"/>
      <c r="I3872" s="1168"/>
      <c r="J3872" s="1168"/>
    </row>
    <row r="3873" spans="5:10" x14ac:dyDescent="0.4">
      <c r="E3873" s="1168"/>
      <c r="F3873" s="1168"/>
      <c r="G3873" s="1168"/>
      <c r="H3873" s="1168"/>
      <c r="I3873" s="1168"/>
      <c r="J3873" s="1168"/>
    </row>
    <row r="3874" spans="5:10" x14ac:dyDescent="0.4">
      <c r="E3874" s="1168"/>
      <c r="F3874" s="1168"/>
      <c r="G3874" s="1168"/>
      <c r="H3874" s="1168"/>
      <c r="I3874" s="1168"/>
      <c r="J3874" s="1168"/>
    </row>
    <row r="3875" spans="5:10" x14ac:dyDescent="0.4">
      <c r="E3875" s="1168"/>
      <c r="F3875" s="1168"/>
      <c r="G3875" s="1168"/>
      <c r="H3875" s="1168"/>
      <c r="I3875" s="1168"/>
      <c r="J3875" s="1168"/>
    </row>
    <row r="3876" spans="5:10" x14ac:dyDescent="0.4">
      <c r="E3876" s="1168"/>
      <c r="F3876" s="1168"/>
      <c r="G3876" s="1168"/>
      <c r="H3876" s="1168"/>
      <c r="I3876" s="1168"/>
      <c r="J3876" s="1168"/>
    </row>
    <row r="3877" spans="5:10" x14ac:dyDescent="0.4">
      <c r="E3877" s="1168"/>
      <c r="F3877" s="1168"/>
      <c r="G3877" s="1168"/>
      <c r="H3877" s="1168"/>
      <c r="I3877" s="1168"/>
      <c r="J3877" s="1168"/>
    </row>
    <row r="3878" spans="5:10" x14ac:dyDescent="0.4">
      <c r="E3878" s="1168"/>
      <c r="F3878" s="1168"/>
      <c r="G3878" s="1168"/>
      <c r="H3878" s="1168"/>
      <c r="I3878" s="1168"/>
      <c r="J3878" s="1168"/>
    </row>
    <row r="3879" spans="5:10" x14ac:dyDescent="0.4">
      <c r="E3879" s="1168"/>
      <c r="F3879" s="1168"/>
      <c r="G3879" s="1168"/>
      <c r="H3879" s="1168"/>
      <c r="I3879" s="1168"/>
      <c r="J3879" s="1168"/>
    </row>
    <row r="3880" spans="5:10" x14ac:dyDescent="0.4">
      <c r="E3880" s="1168"/>
      <c r="F3880" s="1168"/>
      <c r="G3880" s="1168"/>
      <c r="H3880" s="1168"/>
      <c r="I3880" s="1168"/>
      <c r="J3880" s="1168"/>
    </row>
    <row r="3881" spans="5:10" x14ac:dyDescent="0.4">
      <c r="E3881" s="1168"/>
      <c r="F3881" s="1168"/>
      <c r="G3881" s="1168"/>
      <c r="H3881" s="1168"/>
      <c r="I3881" s="1168"/>
      <c r="J3881" s="1168"/>
    </row>
    <row r="3882" spans="5:10" x14ac:dyDescent="0.4">
      <c r="E3882" s="1168"/>
      <c r="F3882" s="1168"/>
      <c r="G3882" s="1168"/>
      <c r="H3882" s="1168"/>
      <c r="I3882" s="1168"/>
      <c r="J3882" s="1168"/>
    </row>
    <row r="3883" spans="5:10" x14ac:dyDescent="0.4">
      <c r="E3883" s="1168"/>
      <c r="F3883" s="1168"/>
      <c r="G3883" s="1168"/>
      <c r="H3883" s="1168"/>
      <c r="I3883" s="1168"/>
      <c r="J3883" s="1168"/>
    </row>
    <row r="3884" spans="5:10" x14ac:dyDescent="0.4">
      <c r="E3884" s="1168"/>
      <c r="F3884" s="1168"/>
      <c r="G3884" s="1168"/>
      <c r="H3884" s="1168"/>
      <c r="I3884" s="1168"/>
      <c r="J3884" s="1168"/>
    </row>
    <row r="3885" spans="5:10" x14ac:dyDescent="0.4">
      <c r="E3885" s="1168"/>
      <c r="F3885" s="1168"/>
      <c r="G3885" s="1168"/>
      <c r="H3885" s="1168"/>
      <c r="I3885" s="1168"/>
      <c r="J3885" s="1168"/>
    </row>
    <row r="3886" spans="5:10" x14ac:dyDescent="0.4">
      <c r="E3886" s="1168"/>
      <c r="F3886" s="1168"/>
      <c r="G3886" s="1168"/>
      <c r="H3886" s="1168"/>
      <c r="I3886" s="1168"/>
      <c r="J3886" s="1168"/>
    </row>
    <row r="3887" spans="5:10" x14ac:dyDescent="0.4">
      <c r="E3887" s="1168"/>
      <c r="F3887" s="1168"/>
      <c r="G3887" s="1168"/>
      <c r="H3887" s="1168"/>
      <c r="I3887" s="1168"/>
      <c r="J3887" s="1168"/>
    </row>
    <row r="3888" spans="5:10" x14ac:dyDescent="0.4">
      <c r="E3888" s="1168"/>
      <c r="F3888" s="1168"/>
      <c r="G3888" s="1168"/>
      <c r="H3888" s="1168"/>
      <c r="I3888" s="1168"/>
      <c r="J3888" s="1168"/>
    </row>
    <row r="3889" spans="5:10" x14ac:dyDescent="0.4">
      <c r="E3889" s="1168"/>
      <c r="F3889" s="1168"/>
      <c r="G3889" s="1168"/>
      <c r="H3889" s="1168"/>
      <c r="I3889" s="1168"/>
      <c r="J3889" s="1168"/>
    </row>
    <row r="3890" spans="5:10" x14ac:dyDescent="0.4">
      <c r="E3890" s="1168"/>
      <c r="F3890" s="1168"/>
      <c r="G3890" s="1168"/>
      <c r="H3890" s="1168"/>
      <c r="I3890" s="1168"/>
      <c r="J3890" s="1168"/>
    </row>
    <row r="3891" spans="5:10" x14ac:dyDescent="0.4">
      <c r="E3891" s="1168"/>
      <c r="F3891" s="1168"/>
      <c r="G3891" s="1168"/>
      <c r="H3891" s="1168"/>
      <c r="I3891" s="1168"/>
      <c r="J3891" s="1168"/>
    </row>
    <row r="3892" spans="5:10" x14ac:dyDescent="0.4">
      <c r="E3892" s="1168"/>
      <c r="F3892" s="1168"/>
      <c r="G3892" s="1168"/>
      <c r="H3892" s="1168"/>
      <c r="I3892" s="1168"/>
      <c r="J3892" s="1168"/>
    </row>
    <row r="3893" spans="5:10" x14ac:dyDescent="0.4">
      <c r="E3893" s="1168"/>
      <c r="F3893" s="1168"/>
      <c r="G3893" s="1168"/>
      <c r="H3893" s="1168"/>
      <c r="I3893" s="1168"/>
      <c r="J3893" s="1168"/>
    </row>
    <row r="3894" spans="5:10" x14ac:dyDescent="0.4">
      <c r="E3894" s="1168"/>
      <c r="F3894" s="1168"/>
      <c r="G3894" s="1168"/>
      <c r="H3894" s="1168"/>
      <c r="I3894" s="1168"/>
      <c r="J3894" s="1168"/>
    </row>
    <row r="3895" spans="5:10" x14ac:dyDescent="0.4">
      <c r="E3895" s="1168"/>
      <c r="F3895" s="1168"/>
      <c r="G3895" s="1168"/>
      <c r="H3895" s="1168"/>
      <c r="I3895" s="1168"/>
      <c r="J3895" s="1168"/>
    </row>
    <row r="3896" spans="5:10" x14ac:dyDescent="0.4">
      <c r="E3896" s="1168"/>
      <c r="F3896" s="1168"/>
      <c r="G3896" s="1168"/>
      <c r="H3896" s="1168"/>
      <c r="I3896" s="1168"/>
      <c r="J3896" s="1168"/>
    </row>
    <row r="3897" spans="5:10" x14ac:dyDescent="0.4">
      <c r="E3897" s="1168"/>
      <c r="F3897" s="1168"/>
      <c r="G3897" s="1168"/>
      <c r="H3897" s="1168"/>
      <c r="I3897" s="1168"/>
      <c r="J3897" s="1168"/>
    </row>
    <row r="3898" spans="5:10" x14ac:dyDescent="0.4">
      <c r="E3898" s="1168"/>
      <c r="F3898" s="1168"/>
      <c r="G3898" s="1168"/>
      <c r="H3898" s="1168"/>
      <c r="I3898" s="1168"/>
      <c r="J3898" s="1168"/>
    </row>
    <row r="3899" spans="5:10" x14ac:dyDescent="0.4">
      <c r="E3899" s="1168"/>
      <c r="F3899" s="1168"/>
      <c r="G3899" s="1168"/>
      <c r="H3899" s="1168"/>
      <c r="I3899" s="1168"/>
      <c r="J3899" s="1168"/>
    </row>
    <row r="3900" spans="5:10" x14ac:dyDescent="0.4">
      <c r="E3900" s="1168"/>
      <c r="F3900" s="1168"/>
      <c r="G3900" s="1168"/>
      <c r="H3900" s="1168"/>
      <c r="I3900" s="1168"/>
      <c r="J3900" s="1168"/>
    </row>
    <row r="3901" spans="5:10" x14ac:dyDescent="0.4">
      <c r="E3901" s="1168"/>
      <c r="F3901" s="1168"/>
      <c r="G3901" s="1168"/>
      <c r="H3901" s="1168"/>
      <c r="I3901" s="1168"/>
      <c r="J3901" s="1168"/>
    </row>
    <row r="3902" spans="5:10" x14ac:dyDescent="0.4">
      <c r="E3902" s="1168"/>
      <c r="F3902" s="1168"/>
      <c r="G3902" s="1168"/>
      <c r="H3902" s="1168"/>
      <c r="I3902" s="1168"/>
      <c r="J3902" s="1168"/>
    </row>
    <row r="3903" spans="5:10" x14ac:dyDescent="0.4">
      <c r="E3903" s="1168"/>
      <c r="F3903" s="1168"/>
      <c r="G3903" s="1168"/>
      <c r="H3903" s="1168"/>
      <c r="I3903" s="1168"/>
      <c r="J3903" s="1168"/>
    </row>
    <row r="3904" spans="5:10" x14ac:dyDescent="0.4">
      <c r="E3904" s="1168"/>
      <c r="F3904" s="1168"/>
      <c r="G3904" s="1168"/>
      <c r="H3904" s="1168"/>
      <c r="I3904" s="1168"/>
      <c r="J3904" s="1168"/>
    </row>
    <row r="3905" spans="5:10" x14ac:dyDescent="0.4">
      <c r="E3905" s="1168"/>
      <c r="F3905" s="1168"/>
      <c r="G3905" s="1168"/>
      <c r="H3905" s="1168"/>
      <c r="I3905" s="1168"/>
      <c r="J3905" s="1168"/>
    </row>
    <row r="3906" spans="5:10" x14ac:dyDescent="0.4">
      <c r="E3906" s="1168"/>
      <c r="F3906" s="1168"/>
      <c r="G3906" s="1168"/>
      <c r="H3906" s="1168"/>
      <c r="I3906" s="1168"/>
      <c r="J3906" s="1168"/>
    </row>
    <row r="3907" spans="5:10" x14ac:dyDescent="0.4">
      <c r="E3907" s="1168"/>
      <c r="F3907" s="1168"/>
      <c r="G3907" s="1168"/>
      <c r="H3907" s="1168"/>
      <c r="I3907" s="1168"/>
      <c r="J3907" s="1168"/>
    </row>
    <row r="3908" spans="5:10" x14ac:dyDescent="0.4">
      <c r="E3908" s="1168"/>
      <c r="F3908" s="1168"/>
      <c r="G3908" s="1168"/>
      <c r="H3908" s="1168"/>
      <c r="I3908" s="1168"/>
      <c r="J3908" s="1168"/>
    </row>
    <row r="3909" spans="5:10" x14ac:dyDescent="0.4">
      <c r="E3909" s="1168"/>
      <c r="F3909" s="1168"/>
      <c r="G3909" s="1168"/>
      <c r="H3909" s="1168"/>
      <c r="I3909" s="1168"/>
      <c r="J3909" s="1168"/>
    </row>
    <row r="3910" spans="5:10" x14ac:dyDescent="0.4">
      <c r="E3910" s="1168"/>
      <c r="F3910" s="1168"/>
      <c r="G3910" s="1168"/>
      <c r="H3910" s="1168"/>
      <c r="I3910" s="1168"/>
      <c r="J3910" s="1168"/>
    </row>
    <row r="3911" spans="5:10" x14ac:dyDescent="0.4">
      <c r="E3911" s="1168"/>
      <c r="F3911" s="1168"/>
      <c r="G3911" s="1168"/>
      <c r="H3911" s="1168"/>
      <c r="I3911" s="1168"/>
      <c r="J3911" s="1168"/>
    </row>
    <row r="3912" spans="5:10" x14ac:dyDescent="0.4">
      <c r="E3912" s="1168"/>
      <c r="F3912" s="1168"/>
      <c r="G3912" s="1168"/>
      <c r="H3912" s="1168"/>
      <c r="I3912" s="1168"/>
      <c r="J3912" s="1168"/>
    </row>
    <row r="3913" spans="5:10" x14ac:dyDescent="0.4">
      <c r="E3913" s="1168"/>
      <c r="F3913" s="1168"/>
      <c r="G3913" s="1168"/>
      <c r="H3913" s="1168"/>
      <c r="I3913" s="1168"/>
      <c r="J3913" s="1168"/>
    </row>
    <row r="3914" spans="5:10" x14ac:dyDescent="0.4">
      <c r="E3914" s="1168"/>
      <c r="F3914" s="1168"/>
      <c r="G3914" s="1168"/>
      <c r="H3914" s="1168"/>
      <c r="I3914" s="1168"/>
      <c r="J3914" s="1168"/>
    </row>
    <row r="3915" spans="5:10" x14ac:dyDescent="0.4">
      <c r="E3915" s="1168"/>
      <c r="F3915" s="1168"/>
      <c r="G3915" s="1168"/>
      <c r="H3915" s="1168"/>
      <c r="I3915" s="1168"/>
      <c r="J3915" s="1168"/>
    </row>
    <row r="3916" spans="5:10" x14ac:dyDescent="0.4">
      <c r="E3916" s="1168"/>
      <c r="F3916" s="1168"/>
      <c r="G3916" s="1168"/>
      <c r="H3916" s="1168"/>
      <c r="I3916" s="1168"/>
      <c r="J3916" s="1168"/>
    </row>
    <row r="3917" spans="5:10" x14ac:dyDescent="0.4">
      <c r="E3917" s="1168"/>
      <c r="F3917" s="1168"/>
      <c r="G3917" s="1168"/>
      <c r="H3917" s="1168"/>
      <c r="I3917" s="1168"/>
      <c r="J3917" s="1168"/>
    </row>
    <row r="3918" spans="5:10" x14ac:dyDescent="0.4">
      <c r="E3918" s="1168"/>
      <c r="F3918" s="1168"/>
      <c r="G3918" s="1168"/>
      <c r="H3918" s="1168"/>
      <c r="I3918" s="1168"/>
      <c r="J3918" s="1168"/>
    </row>
    <row r="3919" spans="5:10" x14ac:dyDescent="0.4">
      <c r="E3919" s="1168"/>
      <c r="F3919" s="1168"/>
      <c r="G3919" s="1168"/>
      <c r="H3919" s="1168"/>
      <c r="I3919" s="1168"/>
      <c r="J3919" s="1168"/>
    </row>
    <row r="3920" spans="5:10" x14ac:dyDescent="0.4">
      <c r="E3920" s="1168"/>
      <c r="F3920" s="1168"/>
      <c r="G3920" s="1168"/>
      <c r="H3920" s="1168"/>
      <c r="I3920" s="1168"/>
      <c r="J3920" s="1168"/>
    </row>
    <row r="3921" spans="5:10" x14ac:dyDescent="0.4">
      <c r="E3921" s="1168"/>
      <c r="F3921" s="1168"/>
      <c r="G3921" s="1168"/>
      <c r="H3921" s="1168"/>
      <c r="I3921" s="1168"/>
      <c r="J3921" s="1168"/>
    </row>
    <row r="3922" spans="5:10" x14ac:dyDescent="0.4">
      <c r="E3922" s="1168"/>
      <c r="F3922" s="1168"/>
      <c r="G3922" s="1168"/>
      <c r="H3922" s="1168"/>
      <c r="I3922" s="1168"/>
      <c r="J3922" s="1168"/>
    </row>
    <row r="3923" spans="5:10" x14ac:dyDescent="0.4">
      <c r="E3923" s="1168"/>
      <c r="F3923" s="1168"/>
      <c r="G3923" s="1168"/>
      <c r="H3923" s="1168"/>
      <c r="I3923" s="1168"/>
      <c r="J3923" s="1168"/>
    </row>
    <row r="3924" spans="5:10" x14ac:dyDescent="0.4">
      <c r="E3924" s="1168"/>
      <c r="F3924" s="1168"/>
      <c r="G3924" s="1168"/>
      <c r="H3924" s="1168"/>
      <c r="I3924" s="1168"/>
      <c r="J3924" s="1168"/>
    </row>
    <row r="3925" spans="5:10" x14ac:dyDescent="0.4">
      <c r="E3925" s="1168"/>
      <c r="F3925" s="1168"/>
      <c r="G3925" s="1168"/>
      <c r="H3925" s="1168"/>
      <c r="I3925" s="1168"/>
      <c r="J3925" s="1168"/>
    </row>
    <row r="3926" spans="5:10" x14ac:dyDescent="0.4">
      <c r="E3926" s="1168"/>
      <c r="F3926" s="1168"/>
      <c r="G3926" s="1168"/>
      <c r="H3926" s="1168"/>
      <c r="I3926" s="1168"/>
      <c r="J3926" s="1168"/>
    </row>
    <row r="3927" spans="5:10" x14ac:dyDescent="0.4">
      <c r="E3927" s="1168"/>
      <c r="F3927" s="1168"/>
      <c r="G3927" s="1168"/>
      <c r="H3927" s="1168"/>
      <c r="I3927" s="1168"/>
      <c r="J3927" s="1168"/>
    </row>
    <row r="3928" spans="5:10" x14ac:dyDescent="0.4">
      <c r="E3928" s="1168"/>
      <c r="F3928" s="1168"/>
      <c r="G3928" s="1168"/>
      <c r="H3928" s="1168"/>
      <c r="I3928" s="1168"/>
      <c r="J3928" s="1168"/>
    </row>
    <row r="3929" spans="5:10" x14ac:dyDescent="0.4">
      <c r="E3929" s="1168"/>
      <c r="F3929" s="1168"/>
      <c r="G3929" s="1168"/>
      <c r="H3929" s="1168"/>
      <c r="I3929" s="1168"/>
      <c r="J3929" s="1168"/>
    </row>
    <row r="3930" spans="5:10" x14ac:dyDescent="0.4">
      <c r="E3930" s="1168"/>
      <c r="F3930" s="1168"/>
      <c r="G3930" s="1168"/>
      <c r="H3930" s="1168"/>
      <c r="I3930" s="1168"/>
      <c r="J3930" s="1168"/>
    </row>
    <row r="3931" spans="5:10" x14ac:dyDescent="0.4">
      <c r="E3931" s="1168"/>
      <c r="F3931" s="1168"/>
      <c r="G3931" s="1168"/>
      <c r="H3931" s="1168"/>
      <c r="I3931" s="1168"/>
      <c r="J3931" s="1168"/>
    </row>
    <row r="3932" spans="5:10" x14ac:dyDescent="0.4">
      <c r="E3932" s="1168"/>
      <c r="F3932" s="1168"/>
      <c r="G3932" s="1168"/>
      <c r="H3932" s="1168"/>
      <c r="I3932" s="1168"/>
      <c r="J3932" s="1168"/>
    </row>
    <row r="3933" spans="5:10" x14ac:dyDescent="0.4">
      <c r="E3933" s="1168"/>
      <c r="F3933" s="1168"/>
      <c r="G3933" s="1168"/>
      <c r="H3933" s="1168"/>
      <c r="I3933" s="1168"/>
      <c r="J3933" s="1168"/>
    </row>
    <row r="3934" spans="5:10" x14ac:dyDescent="0.4">
      <c r="E3934" s="1168"/>
      <c r="F3934" s="1168"/>
      <c r="G3934" s="1168"/>
      <c r="H3934" s="1168"/>
      <c r="I3934" s="1168"/>
      <c r="J3934" s="1168"/>
    </row>
    <row r="3935" spans="5:10" x14ac:dyDescent="0.4">
      <c r="E3935" s="1168"/>
      <c r="F3935" s="1168"/>
      <c r="G3935" s="1168"/>
      <c r="H3935" s="1168"/>
      <c r="I3935" s="1168"/>
      <c r="J3935" s="1168"/>
    </row>
    <row r="3936" spans="5:10" x14ac:dyDescent="0.4">
      <c r="E3936" s="1168"/>
      <c r="F3936" s="1168"/>
      <c r="G3936" s="1168"/>
      <c r="H3936" s="1168"/>
      <c r="I3936" s="1168"/>
      <c r="J3936" s="1168"/>
    </row>
    <row r="3937" spans="5:10" x14ac:dyDescent="0.4">
      <c r="E3937" s="1168"/>
      <c r="F3937" s="1168"/>
      <c r="G3937" s="1168"/>
      <c r="H3937" s="1168"/>
      <c r="I3937" s="1168"/>
      <c r="J3937" s="1168"/>
    </row>
    <row r="3938" spans="5:10" x14ac:dyDescent="0.4">
      <c r="E3938" s="1168"/>
      <c r="F3938" s="1168"/>
      <c r="G3938" s="1168"/>
      <c r="H3938" s="1168"/>
      <c r="I3938" s="1168"/>
      <c r="J3938" s="1168"/>
    </row>
    <row r="3939" spans="5:10" x14ac:dyDescent="0.4">
      <c r="E3939" s="1168"/>
      <c r="F3939" s="1168"/>
      <c r="G3939" s="1168"/>
      <c r="H3939" s="1168"/>
      <c r="I3939" s="1168"/>
      <c r="J3939" s="1168"/>
    </row>
    <row r="3940" spans="5:10" x14ac:dyDescent="0.4">
      <c r="E3940" s="1168"/>
      <c r="F3940" s="1168"/>
      <c r="G3940" s="1168"/>
      <c r="H3940" s="1168"/>
      <c r="I3940" s="1168"/>
      <c r="J3940" s="1168"/>
    </row>
    <row r="3941" spans="5:10" x14ac:dyDescent="0.4">
      <c r="E3941" s="1168"/>
      <c r="F3941" s="1168"/>
      <c r="G3941" s="1168"/>
      <c r="H3941" s="1168"/>
      <c r="I3941" s="1168"/>
      <c r="J3941" s="1168"/>
    </row>
    <row r="3942" spans="5:10" x14ac:dyDescent="0.4">
      <c r="E3942" s="1168"/>
      <c r="F3942" s="1168"/>
      <c r="G3942" s="1168"/>
      <c r="H3942" s="1168"/>
      <c r="I3942" s="1168"/>
      <c r="J3942" s="1168"/>
    </row>
    <row r="3943" spans="5:10" x14ac:dyDescent="0.4">
      <c r="E3943" s="1168"/>
      <c r="F3943" s="1168"/>
      <c r="G3943" s="1168"/>
      <c r="H3943" s="1168"/>
      <c r="I3943" s="1168"/>
      <c r="J3943" s="1168"/>
    </row>
    <row r="3944" spans="5:10" x14ac:dyDescent="0.4">
      <c r="E3944" s="1168"/>
      <c r="F3944" s="1168"/>
      <c r="G3944" s="1168"/>
      <c r="H3944" s="1168"/>
      <c r="I3944" s="1168"/>
      <c r="J3944" s="1168"/>
    </row>
    <row r="3945" spans="5:10" x14ac:dyDescent="0.4">
      <c r="E3945" s="1168"/>
      <c r="F3945" s="1168"/>
      <c r="G3945" s="1168"/>
      <c r="H3945" s="1168"/>
      <c r="I3945" s="1168"/>
      <c r="J3945" s="1168"/>
    </row>
    <row r="3946" spans="5:10" x14ac:dyDescent="0.4">
      <c r="E3946" s="1168"/>
      <c r="F3946" s="1168"/>
      <c r="G3946" s="1168"/>
      <c r="H3946" s="1168"/>
      <c r="I3946" s="1168"/>
      <c r="J3946" s="1168"/>
    </row>
    <row r="3947" spans="5:10" x14ac:dyDescent="0.4">
      <c r="E3947" s="1168"/>
      <c r="F3947" s="1168"/>
      <c r="G3947" s="1168"/>
      <c r="H3947" s="1168"/>
      <c r="I3947" s="1168"/>
      <c r="J3947" s="1168"/>
    </row>
    <row r="3948" spans="5:10" x14ac:dyDescent="0.4">
      <c r="E3948" s="1168"/>
      <c r="F3948" s="1168"/>
      <c r="G3948" s="1168"/>
      <c r="H3948" s="1168"/>
      <c r="I3948" s="1168"/>
      <c r="J3948" s="1168"/>
    </row>
    <row r="3949" spans="5:10" x14ac:dyDescent="0.4">
      <c r="E3949" s="1168"/>
      <c r="F3949" s="1168"/>
      <c r="G3949" s="1168"/>
      <c r="H3949" s="1168"/>
      <c r="I3949" s="1168"/>
      <c r="J3949" s="1168"/>
    </row>
    <row r="3950" spans="5:10" x14ac:dyDescent="0.4">
      <c r="E3950" s="1168"/>
      <c r="F3950" s="1168"/>
      <c r="G3950" s="1168"/>
      <c r="H3950" s="1168"/>
      <c r="I3950" s="1168"/>
      <c r="J3950" s="1168"/>
    </row>
    <row r="3951" spans="5:10" x14ac:dyDescent="0.4">
      <c r="E3951" s="1168"/>
      <c r="F3951" s="1168"/>
      <c r="G3951" s="1168"/>
      <c r="H3951" s="1168"/>
      <c r="I3951" s="1168"/>
      <c r="J3951" s="1168"/>
    </row>
    <row r="3952" spans="5:10" x14ac:dyDescent="0.4">
      <c r="E3952" s="1168"/>
      <c r="F3952" s="1168"/>
      <c r="G3952" s="1168"/>
      <c r="H3952" s="1168"/>
      <c r="I3952" s="1168"/>
      <c r="J3952" s="1168"/>
    </row>
    <row r="3953" spans="5:10" x14ac:dyDescent="0.4">
      <c r="E3953" s="1168"/>
      <c r="F3953" s="1168"/>
      <c r="G3953" s="1168"/>
      <c r="H3953" s="1168"/>
      <c r="I3953" s="1168"/>
      <c r="J3953" s="1168"/>
    </row>
    <row r="3954" spans="5:10" x14ac:dyDescent="0.4">
      <c r="E3954" s="1168"/>
      <c r="F3954" s="1168"/>
      <c r="G3954" s="1168"/>
      <c r="H3954" s="1168"/>
      <c r="I3954" s="1168"/>
      <c r="J3954" s="1168"/>
    </row>
    <row r="3955" spans="5:10" x14ac:dyDescent="0.4">
      <c r="E3955" s="1168"/>
      <c r="F3955" s="1168"/>
      <c r="G3955" s="1168"/>
      <c r="H3955" s="1168"/>
      <c r="I3955" s="1168"/>
      <c r="J3955" s="1168"/>
    </row>
    <row r="3956" spans="5:10" x14ac:dyDescent="0.4">
      <c r="E3956" s="1168"/>
      <c r="F3956" s="1168"/>
      <c r="G3956" s="1168"/>
      <c r="H3956" s="1168"/>
      <c r="I3956" s="1168"/>
      <c r="J3956" s="1168"/>
    </row>
    <row r="3957" spans="5:10" x14ac:dyDescent="0.4">
      <c r="E3957" s="1168"/>
      <c r="F3957" s="1168"/>
      <c r="G3957" s="1168"/>
      <c r="H3957" s="1168"/>
      <c r="I3957" s="1168"/>
      <c r="J3957" s="1168"/>
    </row>
    <row r="3958" spans="5:10" x14ac:dyDescent="0.4">
      <c r="E3958" s="1168"/>
      <c r="F3958" s="1168"/>
      <c r="G3958" s="1168"/>
      <c r="H3958" s="1168"/>
      <c r="I3958" s="1168"/>
      <c r="J3958" s="1168"/>
    </row>
    <row r="3959" spans="5:10" x14ac:dyDescent="0.4">
      <c r="E3959" s="1168"/>
      <c r="F3959" s="1168"/>
      <c r="G3959" s="1168"/>
      <c r="H3959" s="1168"/>
      <c r="I3959" s="1168"/>
      <c r="J3959" s="1168"/>
    </row>
    <row r="3960" spans="5:10" x14ac:dyDescent="0.4">
      <c r="E3960" s="1168"/>
      <c r="F3960" s="1168"/>
      <c r="G3960" s="1168"/>
      <c r="H3960" s="1168"/>
      <c r="I3960" s="1168"/>
      <c r="J3960" s="1168"/>
    </row>
    <row r="3961" spans="5:10" x14ac:dyDescent="0.4">
      <c r="E3961" s="1168"/>
      <c r="F3961" s="1168"/>
      <c r="G3961" s="1168"/>
      <c r="H3961" s="1168"/>
      <c r="I3961" s="1168"/>
      <c r="J3961" s="1168"/>
    </row>
    <row r="3962" spans="5:10" x14ac:dyDescent="0.4">
      <c r="E3962" s="1168"/>
      <c r="F3962" s="1168"/>
      <c r="G3962" s="1168"/>
      <c r="H3962" s="1168"/>
      <c r="I3962" s="1168"/>
      <c r="J3962" s="1168"/>
    </row>
    <row r="3963" spans="5:10" x14ac:dyDescent="0.4">
      <c r="E3963" s="1168"/>
      <c r="F3963" s="1168"/>
      <c r="G3963" s="1168"/>
      <c r="H3963" s="1168"/>
      <c r="I3963" s="1168"/>
      <c r="J3963" s="1168"/>
    </row>
    <row r="3964" spans="5:10" x14ac:dyDescent="0.4">
      <c r="E3964" s="1168"/>
      <c r="F3964" s="1168"/>
      <c r="G3964" s="1168"/>
      <c r="H3964" s="1168"/>
      <c r="I3964" s="1168"/>
      <c r="J3964" s="1168"/>
    </row>
    <row r="3965" spans="5:10" x14ac:dyDescent="0.4">
      <c r="E3965" s="1168"/>
      <c r="F3965" s="1168"/>
      <c r="G3965" s="1168"/>
      <c r="H3965" s="1168"/>
      <c r="I3965" s="1168"/>
      <c r="J3965" s="1168"/>
    </row>
    <row r="3966" spans="5:10" x14ac:dyDescent="0.4">
      <c r="E3966" s="1168"/>
      <c r="F3966" s="1168"/>
      <c r="G3966" s="1168"/>
      <c r="H3966" s="1168"/>
      <c r="I3966" s="1168"/>
      <c r="J3966" s="1168"/>
    </row>
    <row r="3967" spans="5:10" x14ac:dyDescent="0.4">
      <c r="E3967" s="1168"/>
      <c r="F3967" s="1168"/>
      <c r="G3967" s="1168"/>
      <c r="H3967" s="1168"/>
      <c r="I3967" s="1168"/>
      <c r="J3967" s="1168"/>
    </row>
    <row r="3968" spans="5:10" x14ac:dyDescent="0.4">
      <c r="E3968" s="1168"/>
      <c r="F3968" s="1168"/>
      <c r="G3968" s="1168"/>
      <c r="H3968" s="1168"/>
      <c r="I3968" s="1168"/>
      <c r="J3968" s="1168"/>
    </row>
    <row r="3969" spans="5:10" x14ac:dyDescent="0.4">
      <c r="E3969" s="1168"/>
      <c r="F3969" s="1168"/>
      <c r="G3969" s="1168"/>
      <c r="H3969" s="1168"/>
      <c r="I3969" s="1168"/>
      <c r="J3969" s="1168"/>
    </row>
    <row r="3970" spans="5:10" x14ac:dyDescent="0.4">
      <c r="E3970" s="1168"/>
      <c r="F3970" s="1168"/>
      <c r="G3970" s="1168"/>
      <c r="H3970" s="1168"/>
      <c r="I3970" s="1168"/>
      <c r="J3970" s="1168"/>
    </row>
    <row r="3971" spans="5:10" x14ac:dyDescent="0.4">
      <c r="E3971" s="1168"/>
      <c r="F3971" s="1168"/>
      <c r="G3971" s="1168"/>
      <c r="H3971" s="1168"/>
      <c r="I3971" s="1168"/>
      <c r="J3971" s="1168"/>
    </row>
    <row r="3972" spans="5:10" x14ac:dyDescent="0.4">
      <c r="E3972" s="1168"/>
      <c r="F3972" s="1168"/>
      <c r="G3972" s="1168"/>
      <c r="H3972" s="1168"/>
      <c r="I3972" s="1168"/>
      <c r="J3972" s="1168"/>
    </row>
    <row r="3973" spans="5:10" x14ac:dyDescent="0.4">
      <c r="E3973" s="1168"/>
      <c r="F3973" s="1168"/>
      <c r="G3973" s="1168"/>
      <c r="H3973" s="1168"/>
      <c r="I3973" s="1168"/>
      <c r="J3973" s="1168"/>
    </row>
    <row r="3974" spans="5:10" x14ac:dyDescent="0.4">
      <c r="E3974" s="1168"/>
      <c r="F3974" s="1168"/>
      <c r="G3974" s="1168"/>
      <c r="H3974" s="1168"/>
      <c r="I3974" s="1168"/>
      <c r="J3974" s="1168"/>
    </row>
    <row r="3975" spans="5:10" x14ac:dyDescent="0.4">
      <c r="E3975" s="1168"/>
      <c r="F3975" s="1168"/>
      <c r="G3975" s="1168"/>
      <c r="H3975" s="1168"/>
      <c r="I3975" s="1168"/>
      <c r="J3975" s="1168"/>
    </row>
    <row r="3976" spans="5:10" x14ac:dyDescent="0.4">
      <c r="E3976" s="1168"/>
      <c r="F3976" s="1168"/>
      <c r="G3976" s="1168"/>
      <c r="H3976" s="1168"/>
      <c r="I3976" s="1168"/>
      <c r="J3976" s="1168"/>
    </row>
    <row r="3977" spans="5:10" x14ac:dyDescent="0.4">
      <c r="E3977" s="1168"/>
      <c r="F3977" s="1168"/>
      <c r="G3977" s="1168"/>
      <c r="H3977" s="1168"/>
      <c r="I3977" s="1168"/>
      <c r="J3977" s="1168"/>
    </row>
    <row r="3978" spans="5:10" x14ac:dyDescent="0.4">
      <c r="E3978" s="1168"/>
      <c r="F3978" s="1168"/>
      <c r="G3978" s="1168"/>
      <c r="H3978" s="1168"/>
      <c r="I3978" s="1168"/>
      <c r="J3978" s="1168"/>
    </row>
    <row r="3979" spans="5:10" x14ac:dyDescent="0.4">
      <c r="E3979" s="1168"/>
      <c r="F3979" s="1168"/>
      <c r="G3979" s="1168"/>
      <c r="H3979" s="1168"/>
      <c r="I3979" s="1168"/>
      <c r="J3979" s="1168"/>
    </row>
    <row r="3980" spans="5:10" x14ac:dyDescent="0.4">
      <c r="E3980" s="1168"/>
      <c r="F3980" s="1168"/>
      <c r="G3980" s="1168"/>
      <c r="H3980" s="1168"/>
      <c r="I3980" s="1168"/>
      <c r="J3980" s="1168"/>
    </row>
    <row r="3981" spans="5:10" x14ac:dyDescent="0.4">
      <c r="E3981" s="1168"/>
      <c r="F3981" s="1168"/>
      <c r="G3981" s="1168"/>
      <c r="H3981" s="1168"/>
      <c r="I3981" s="1168"/>
      <c r="J3981" s="1168"/>
    </row>
    <row r="3982" spans="5:10" x14ac:dyDescent="0.4">
      <c r="E3982" s="1168"/>
      <c r="F3982" s="1168"/>
      <c r="G3982" s="1168"/>
      <c r="H3982" s="1168"/>
      <c r="I3982" s="1168"/>
      <c r="J3982" s="1168"/>
    </row>
    <row r="3983" spans="5:10" x14ac:dyDescent="0.4">
      <c r="E3983" s="1168"/>
      <c r="F3983" s="1168"/>
      <c r="G3983" s="1168"/>
      <c r="H3983" s="1168"/>
      <c r="I3983" s="1168"/>
      <c r="J3983" s="1168"/>
    </row>
    <row r="3984" spans="5:10" x14ac:dyDescent="0.4">
      <c r="E3984" s="1168"/>
      <c r="F3984" s="1168"/>
      <c r="G3984" s="1168"/>
      <c r="H3984" s="1168"/>
      <c r="I3984" s="1168"/>
      <c r="J3984" s="1168"/>
    </row>
    <row r="3985" spans="5:10" x14ac:dyDescent="0.4">
      <c r="E3985" s="1168"/>
      <c r="F3985" s="1168"/>
      <c r="G3985" s="1168"/>
      <c r="H3985" s="1168"/>
      <c r="I3985" s="1168"/>
      <c r="J3985" s="1168"/>
    </row>
    <row r="3986" spans="5:10" x14ac:dyDescent="0.4">
      <c r="E3986" s="1168"/>
      <c r="F3986" s="1168"/>
      <c r="G3986" s="1168"/>
      <c r="H3986" s="1168"/>
      <c r="I3986" s="1168"/>
      <c r="J3986" s="1168"/>
    </row>
    <row r="3987" spans="5:10" x14ac:dyDescent="0.4">
      <c r="E3987" s="1168"/>
      <c r="F3987" s="1168"/>
      <c r="G3987" s="1168"/>
      <c r="H3987" s="1168"/>
      <c r="I3987" s="1168"/>
      <c r="J3987" s="1168"/>
    </row>
    <row r="3988" spans="5:10" x14ac:dyDescent="0.4">
      <c r="E3988" s="1168"/>
      <c r="F3988" s="1168"/>
      <c r="G3988" s="1168"/>
      <c r="H3988" s="1168"/>
      <c r="I3988" s="1168"/>
      <c r="J3988" s="1168"/>
    </row>
    <row r="3989" spans="5:10" x14ac:dyDescent="0.4">
      <c r="E3989" s="1168"/>
      <c r="F3989" s="1168"/>
      <c r="G3989" s="1168"/>
      <c r="H3989" s="1168"/>
      <c r="I3989" s="1168"/>
      <c r="J3989" s="1168"/>
    </row>
    <row r="3990" spans="5:10" x14ac:dyDescent="0.4">
      <c r="E3990" s="1168"/>
      <c r="F3990" s="1168"/>
      <c r="G3990" s="1168"/>
      <c r="H3990" s="1168"/>
      <c r="I3990" s="1168"/>
      <c r="J3990" s="1168"/>
    </row>
    <row r="3991" spans="5:10" x14ac:dyDescent="0.4">
      <c r="E3991" s="1168"/>
      <c r="F3991" s="1168"/>
      <c r="G3991" s="1168"/>
      <c r="H3991" s="1168"/>
      <c r="I3991" s="1168"/>
      <c r="J3991" s="1168"/>
    </row>
    <row r="3992" spans="5:10" x14ac:dyDescent="0.4">
      <c r="E3992" s="1168"/>
      <c r="F3992" s="1168"/>
      <c r="G3992" s="1168"/>
      <c r="H3992" s="1168"/>
      <c r="I3992" s="1168"/>
      <c r="J3992" s="1168"/>
    </row>
    <row r="3993" spans="5:10" x14ac:dyDescent="0.4">
      <c r="E3993" s="1168"/>
      <c r="F3993" s="1168"/>
      <c r="G3993" s="1168"/>
      <c r="H3993" s="1168"/>
      <c r="I3993" s="1168"/>
      <c r="J3993" s="1168"/>
    </row>
    <row r="3994" spans="5:10" x14ac:dyDescent="0.4">
      <c r="E3994" s="1168"/>
      <c r="F3994" s="1168"/>
      <c r="G3994" s="1168"/>
      <c r="H3994" s="1168"/>
      <c r="I3994" s="1168"/>
      <c r="J3994" s="1168"/>
    </row>
    <row r="3995" spans="5:10" x14ac:dyDescent="0.4">
      <c r="E3995" s="1168"/>
      <c r="F3995" s="1168"/>
      <c r="G3995" s="1168"/>
      <c r="H3995" s="1168"/>
      <c r="I3995" s="1168"/>
      <c r="J3995" s="1168"/>
    </row>
    <row r="3996" spans="5:10" x14ac:dyDescent="0.4">
      <c r="E3996" s="1168"/>
      <c r="F3996" s="1168"/>
      <c r="G3996" s="1168"/>
      <c r="H3996" s="1168"/>
      <c r="I3996" s="1168"/>
      <c r="J3996" s="1168"/>
    </row>
    <row r="3997" spans="5:10" x14ac:dyDescent="0.4">
      <c r="E3997" s="1168"/>
      <c r="F3997" s="1168"/>
      <c r="G3997" s="1168"/>
      <c r="H3997" s="1168"/>
      <c r="I3997" s="1168"/>
      <c r="J3997" s="1168"/>
    </row>
    <row r="3998" spans="5:10" x14ac:dyDescent="0.4">
      <c r="E3998" s="1168"/>
      <c r="F3998" s="1168"/>
      <c r="G3998" s="1168"/>
      <c r="H3998" s="1168"/>
      <c r="I3998" s="1168"/>
      <c r="J3998" s="1168"/>
    </row>
    <row r="3999" spans="5:10" x14ac:dyDescent="0.4">
      <c r="E3999" s="1168"/>
      <c r="F3999" s="1168"/>
      <c r="G3999" s="1168"/>
      <c r="H3999" s="1168"/>
      <c r="I3999" s="1168"/>
      <c r="J3999" s="1168"/>
    </row>
    <row r="4000" spans="5:10" x14ac:dyDescent="0.4">
      <c r="E4000" s="1168"/>
      <c r="F4000" s="1168"/>
      <c r="G4000" s="1168"/>
      <c r="H4000" s="1168"/>
      <c r="I4000" s="1168"/>
      <c r="J4000" s="1168"/>
    </row>
    <row r="4001" spans="5:10" x14ac:dyDescent="0.4">
      <c r="E4001" s="1168"/>
      <c r="F4001" s="1168"/>
      <c r="G4001" s="1168"/>
      <c r="H4001" s="1168"/>
      <c r="I4001" s="1168"/>
      <c r="J4001" s="1168"/>
    </row>
    <row r="4002" spans="5:10" x14ac:dyDescent="0.4">
      <c r="E4002" s="1168"/>
      <c r="F4002" s="1168"/>
      <c r="G4002" s="1168"/>
      <c r="H4002" s="1168"/>
      <c r="I4002" s="1168"/>
      <c r="J4002" s="1168"/>
    </row>
    <row r="4003" spans="5:10" x14ac:dyDescent="0.4">
      <c r="E4003" s="1168"/>
      <c r="F4003" s="1168"/>
      <c r="G4003" s="1168"/>
      <c r="H4003" s="1168"/>
      <c r="I4003" s="1168"/>
      <c r="J4003" s="1168"/>
    </row>
    <row r="4004" spans="5:10" x14ac:dyDescent="0.4">
      <c r="E4004" s="1168"/>
      <c r="F4004" s="1168"/>
      <c r="G4004" s="1168"/>
      <c r="H4004" s="1168"/>
      <c r="I4004" s="1168"/>
      <c r="J4004" s="1168"/>
    </row>
    <row r="4005" spans="5:10" x14ac:dyDescent="0.4">
      <c r="E4005" s="1168"/>
      <c r="F4005" s="1168"/>
      <c r="G4005" s="1168"/>
      <c r="H4005" s="1168"/>
      <c r="I4005" s="1168"/>
      <c r="J4005" s="1168"/>
    </row>
    <row r="4006" spans="5:10" x14ac:dyDescent="0.4">
      <c r="E4006" s="1168"/>
      <c r="F4006" s="1168"/>
      <c r="G4006" s="1168"/>
      <c r="H4006" s="1168"/>
      <c r="I4006" s="1168"/>
      <c r="J4006" s="1168"/>
    </row>
    <row r="4007" spans="5:10" x14ac:dyDescent="0.4">
      <c r="E4007" s="1168"/>
      <c r="F4007" s="1168"/>
      <c r="G4007" s="1168"/>
      <c r="H4007" s="1168"/>
      <c r="I4007" s="1168"/>
      <c r="J4007" s="1168"/>
    </row>
    <row r="4008" spans="5:10" x14ac:dyDescent="0.4">
      <c r="E4008" s="1168"/>
      <c r="F4008" s="1168"/>
      <c r="G4008" s="1168"/>
      <c r="H4008" s="1168"/>
      <c r="I4008" s="1168"/>
      <c r="J4008" s="1168"/>
    </row>
    <row r="4009" spans="5:10" x14ac:dyDescent="0.4">
      <c r="E4009" s="1168"/>
      <c r="F4009" s="1168"/>
      <c r="G4009" s="1168"/>
      <c r="H4009" s="1168"/>
      <c r="I4009" s="1168"/>
      <c r="J4009" s="1168"/>
    </row>
    <row r="4010" spans="5:10" x14ac:dyDescent="0.4">
      <c r="E4010" s="1168"/>
      <c r="F4010" s="1168"/>
      <c r="G4010" s="1168"/>
      <c r="H4010" s="1168"/>
      <c r="I4010" s="1168"/>
      <c r="J4010" s="1168"/>
    </row>
    <row r="4011" spans="5:10" x14ac:dyDescent="0.4">
      <c r="E4011" s="1168"/>
      <c r="F4011" s="1168"/>
      <c r="G4011" s="1168"/>
      <c r="H4011" s="1168"/>
      <c r="I4011" s="1168"/>
      <c r="J4011" s="1168"/>
    </row>
    <row r="4012" spans="5:10" x14ac:dyDescent="0.4">
      <c r="E4012" s="1168"/>
      <c r="F4012" s="1168"/>
      <c r="G4012" s="1168"/>
      <c r="H4012" s="1168"/>
      <c r="I4012" s="1168"/>
      <c r="J4012" s="1168"/>
    </row>
    <row r="4013" spans="5:10" x14ac:dyDescent="0.4">
      <c r="E4013" s="1168"/>
      <c r="F4013" s="1168"/>
      <c r="G4013" s="1168"/>
      <c r="H4013" s="1168"/>
      <c r="I4013" s="1168"/>
      <c r="J4013" s="1168"/>
    </row>
    <row r="4014" spans="5:10" x14ac:dyDescent="0.4">
      <c r="E4014" s="1168"/>
      <c r="F4014" s="1168"/>
      <c r="G4014" s="1168"/>
      <c r="H4014" s="1168"/>
      <c r="I4014" s="1168"/>
      <c r="J4014" s="1168"/>
    </row>
    <row r="4015" spans="5:10" x14ac:dyDescent="0.4">
      <c r="E4015" s="1168"/>
      <c r="F4015" s="1168"/>
      <c r="G4015" s="1168"/>
      <c r="H4015" s="1168"/>
      <c r="I4015" s="1168"/>
      <c r="J4015" s="1168"/>
    </row>
    <row r="4016" spans="5:10" x14ac:dyDescent="0.4">
      <c r="E4016" s="1168"/>
      <c r="F4016" s="1168"/>
      <c r="G4016" s="1168"/>
      <c r="H4016" s="1168"/>
      <c r="I4016" s="1168"/>
      <c r="J4016" s="1168"/>
    </row>
    <row r="4017" spans="5:10" x14ac:dyDescent="0.4">
      <c r="E4017" s="1168"/>
      <c r="F4017" s="1168"/>
      <c r="G4017" s="1168"/>
      <c r="H4017" s="1168"/>
      <c r="I4017" s="1168"/>
      <c r="J4017" s="1168"/>
    </row>
    <row r="4018" spans="5:10" x14ac:dyDescent="0.4">
      <c r="E4018" s="1168"/>
      <c r="F4018" s="1168"/>
      <c r="G4018" s="1168"/>
      <c r="H4018" s="1168"/>
      <c r="I4018" s="1168"/>
      <c r="J4018" s="1168"/>
    </row>
    <row r="4019" spans="5:10" x14ac:dyDescent="0.4">
      <c r="E4019" s="1168"/>
      <c r="F4019" s="1168"/>
      <c r="G4019" s="1168"/>
      <c r="H4019" s="1168"/>
      <c r="I4019" s="1168"/>
      <c r="J4019" s="1168"/>
    </row>
    <row r="4020" spans="5:10" x14ac:dyDescent="0.4">
      <c r="E4020" s="1168"/>
      <c r="F4020" s="1168"/>
      <c r="G4020" s="1168"/>
      <c r="H4020" s="1168"/>
      <c r="I4020" s="1168"/>
      <c r="J4020" s="1168"/>
    </row>
    <row r="4021" spans="5:10" x14ac:dyDescent="0.4">
      <c r="E4021" s="1168"/>
      <c r="F4021" s="1168"/>
      <c r="G4021" s="1168"/>
      <c r="H4021" s="1168"/>
      <c r="I4021" s="1168"/>
      <c r="J4021" s="1168"/>
    </row>
    <row r="4022" spans="5:10" x14ac:dyDescent="0.4">
      <c r="E4022" s="1168"/>
      <c r="F4022" s="1168"/>
      <c r="G4022" s="1168"/>
      <c r="H4022" s="1168"/>
      <c r="I4022" s="1168"/>
      <c r="J4022" s="1168"/>
    </row>
    <row r="4023" spans="5:10" x14ac:dyDescent="0.4">
      <c r="E4023" s="1168"/>
      <c r="F4023" s="1168"/>
      <c r="G4023" s="1168"/>
      <c r="H4023" s="1168"/>
      <c r="I4023" s="1168"/>
      <c r="J4023" s="1168"/>
    </row>
    <row r="4024" spans="5:10" x14ac:dyDescent="0.4">
      <c r="E4024" s="1168"/>
      <c r="F4024" s="1168"/>
      <c r="G4024" s="1168"/>
      <c r="H4024" s="1168"/>
      <c r="I4024" s="1168"/>
      <c r="J4024" s="1168"/>
    </row>
    <row r="4025" spans="5:10" x14ac:dyDescent="0.4">
      <c r="E4025" s="1168"/>
      <c r="F4025" s="1168"/>
      <c r="G4025" s="1168"/>
      <c r="H4025" s="1168"/>
      <c r="I4025" s="1168"/>
      <c r="J4025" s="1168"/>
    </row>
    <row r="4026" spans="5:10" x14ac:dyDescent="0.4">
      <c r="E4026" s="1168"/>
      <c r="F4026" s="1168"/>
      <c r="G4026" s="1168"/>
      <c r="H4026" s="1168"/>
      <c r="I4026" s="1168"/>
      <c r="J4026" s="1168"/>
    </row>
    <row r="4027" spans="5:10" x14ac:dyDescent="0.4">
      <c r="E4027" s="1168"/>
      <c r="F4027" s="1168"/>
      <c r="G4027" s="1168"/>
      <c r="H4027" s="1168"/>
      <c r="I4027" s="1168"/>
      <c r="J4027" s="1168"/>
    </row>
    <row r="4028" spans="5:10" x14ac:dyDescent="0.4">
      <c r="E4028" s="1168"/>
      <c r="F4028" s="1168"/>
      <c r="G4028" s="1168"/>
      <c r="H4028" s="1168"/>
      <c r="I4028" s="1168"/>
      <c r="J4028" s="1168"/>
    </row>
    <row r="4029" spans="5:10" x14ac:dyDescent="0.4">
      <c r="E4029" s="1168"/>
      <c r="F4029" s="1168"/>
      <c r="G4029" s="1168"/>
      <c r="H4029" s="1168"/>
      <c r="I4029" s="1168"/>
      <c r="J4029" s="1168"/>
    </row>
    <row r="4030" spans="5:10" x14ac:dyDescent="0.4">
      <c r="E4030" s="1168"/>
      <c r="F4030" s="1168"/>
      <c r="G4030" s="1168"/>
      <c r="H4030" s="1168"/>
      <c r="I4030" s="1168"/>
      <c r="J4030" s="1168"/>
    </row>
    <row r="4031" spans="5:10" x14ac:dyDescent="0.4">
      <c r="E4031" s="1168"/>
      <c r="F4031" s="1168"/>
      <c r="G4031" s="1168"/>
      <c r="H4031" s="1168"/>
      <c r="I4031" s="1168"/>
      <c r="J4031" s="1168"/>
    </row>
    <row r="4032" spans="5:10" x14ac:dyDescent="0.4">
      <c r="E4032" s="1168"/>
      <c r="F4032" s="1168"/>
      <c r="G4032" s="1168"/>
      <c r="H4032" s="1168"/>
      <c r="I4032" s="1168"/>
      <c r="J4032" s="1168"/>
    </row>
    <row r="4033" spans="5:10" x14ac:dyDescent="0.4">
      <c r="E4033" s="1168"/>
      <c r="F4033" s="1168"/>
      <c r="G4033" s="1168"/>
      <c r="H4033" s="1168"/>
      <c r="I4033" s="1168"/>
      <c r="J4033" s="1168"/>
    </row>
    <row r="4034" spans="5:10" x14ac:dyDescent="0.4">
      <c r="E4034" s="1168"/>
      <c r="F4034" s="1168"/>
      <c r="G4034" s="1168"/>
      <c r="H4034" s="1168"/>
      <c r="I4034" s="1168"/>
      <c r="J4034" s="1168"/>
    </row>
    <row r="4035" spans="5:10" x14ac:dyDescent="0.4">
      <c r="E4035" s="1168"/>
      <c r="F4035" s="1168"/>
      <c r="G4035" s="1168"/>
      <c r="H4035" s="1168"/>
      <c r="I4035" s="1168"/>
      <c r="J4035" s="1168"/>
    </row>
    <row r="4036" spans="5:10" x14ac:dyDescent="0.4">
      <c r="E4036" s="1168"/>
      <c r="F4036" s="1168"/>
      <c r="G4036" s="1168"/>
      <c r="H4036" s="1168"/>
      <c r="I4036" s="1168"/>
      <c r="J4036" s="1168"/>
    </row>
    <row r="4037" spans="5:10" x14ac:dyDescent="0.4">
      <c r="E4037" s="1168"/>
      <c r="F4037" s="1168"/>
      <c r="G4037" s="1168"/>
      <c r="H4037" s="1168"/>
      <c r="I4037" s="1168"/>
      <c r="J4037" s="1168"/>
    </row>
    <row r="4038" spans="5:10" x14ac:dyDescent="0.4">
      <c r="E4038" s="1168"/>
      <c r="F4038" s="1168"/>
      <c r="G4038" s="1168"/>
      <c r="H4038" s="1168"/>
      <c r="I4038" s="1168"/>
      <c r="J4038" s="1168"/>
    </row>
    <row r="4039" spans="5:10" x14ac:dyDescent="0.4">
      <c r="E4039" s="1168"/>
      <c r="F4039" s="1168"/>
      <c r="G4039" s="1168"/>
      <c r="H4039" s="1168"/>
      <c r="I4039" s="1168"/>
      <c r="J4039" s="1168"/>
    </row>
    <row r="4040" spans="5:10" x14ac:dyDescent="0.4">
      <c r="E4040" s="1168"/>
      <c r="F4040" s="1168"/>
      <c r="G4040" s="1168"/>
      <c r="H4040" s="1168"/>
      <c r="I4040" s="1168"/>
      <c r="J4040" s="1168"/>
    </row>
    <row r="4041" spans="5:10" x14ac:dyDescent="0.4">
      <c r="E4041" s="1168"/>
      <c r="F4041" s="1168"/>
      <c r="G4041" s="1168"/>
      <c r="H4041" s="1168"/>
      <c r="I4041" s="1168"/>
      <c r="J4041" s="1168"/>
    </row>
    <row r="4042" spans="5:10" x14ac:dyDescent="0.4">
      <c r="E4042" s="1168"/>
      <c r="F4042" s="1168"/>
      <c r="G4042" s="1168"/>
      <c r="H4042" s="1168"/>
      <c r="I4042" s="1168"/>
      <c r="J4042" s="1168"/>
    </row>
    <row r="4043" spans="5:10" x14ac:dyDescent="0.4">
      <c r="E4043" s="1168"/>
      <c r="F4043" s="1168"/>
      <c r="G4043" s="1168"/>
      <c r="H4043" s="1168"/>
      <c r="I4043" s="1168"/>
      <c r="J4043" s="1168"/>
    </row>
    <row r="4044" spans="5:10" x14ac:dyDescent="0.4">
      <c r="E4044" s="1168"/>
      <c r="F4044" s="1168"/>
      <c r="G4044" s="1168"/>
      <c r="H4044" s="1168"/>
      <c r="I4044" s="1168"/>
      <c r="J4044" s="1168"/>
    </row>
    <row r="4045" spans="5:10" x14ac:dyDescent="0.4">
      <c r="E4045" s="1168"/>
      <c r="F4045" s="1168"/>
      <c r="G4045" s="1168"/>
      <c r="H4045" s="1168"/>
      <c r="I4045" s="1168"/>
      <c r="J4045" s="1168"/>
    </row>
    <row r="4046" spans="5:10" x14ac:dyDescent="0.4">
      <c r="E4046" s="1168"/>
      <c r="F4046" s="1168"/>
      <c r="G4046" s="1168"/>
      <c r="H4046" s="1168"/>
      <c r="I4046" s="1168"/>
      <c r="J4046" s="1168"/>
    </row>
    <row r="4047" spans="5:10" x14ac:dyDescent="0.4">
      <c r="E4047" s="1168"/>
      <c r="F4047" s="1168"/>
      <c r="G4047" s="1168"/>
      <c r="H4047" s="1168"/>
      <c r="I4047" s="1168"/>
      <c r="J4047" s="1168"/>
    </row>
    <row r="4048" spans="5:10" x14ac:dyDescent="0.4">
      <c r="E4048" s="1168"/>
      <c r="F4048" s="1168"/>
      <c r="G4048" s="1168"/>
      <c r="H4048" s="1168"/>
      <c r="I4048" s="1168"/>
      <c r="J4048" s="1168"/>
    </row>
    <row r="4049" spans="5:10" x14ac:dyDescent="0.4">
      <c r="E4049" s="1168"/>
      <c r="F4049" s="1168"/>
      <c r="G4049" s="1168"/>
      <c r="H4049" s="1168"/>
      <c r="I4049" s="1168"/>
      <c r="J4049" s="1168"/>
    </row>
    <row r="4050" spans="5:10" x14ac:dyDescent="0.4">
      <c r="E4050" s="1168"/>
      <c r="F4050" s="1168"/>
      <c r="G4050" s="1168"/>
      <c r="H4050" s="1168"/>
      <c r="I4050" s="1168"/>
      <c r="J4050" s="1168"/>
    </row>
    <row r="4051" spans="5:10" x14ac:dyDescent="0.4">
      <c r="E4051" s="1168"/>
      <c r="F4051" s="1168"/>
      <c r="G4051" s="1168"/>
      <c r="H4051" s="1168"/>
      <c r="I4051" s="1168"/>
      <c r="J4051" s="1168"/>
    </row>
    <row r="4052" spans="5:10" x14ac:dyDescent="0.4">
      <c r="E4052" s="1168"/>
      <c r="F4052" s="1168"/>
      <c r="G4052" s="1168"/>
      <c r="H4052" s="1168"/>
      <c r="I4052" s="1168"/>
      <c r="J4052" s="1168"/>
    </row>
    <row r="4053" spans="5:10" x14ac:dyDescent="0.4">
      <c r="E4053" s="1168"/>
      <c r="F4053" s="1168"/>
      <c r="G4053" s="1168"/>
      <c r="H4053" s="1168"/>
      <c r="I4053" s="1168"/>
      <c r="J4053" s="1168"/>
    </row>
    <row r="4054" spans="5:10" x14ac:dyDescent="0.4">
      <c r="E4054" s="1168"/>
      <c r="F4054" s="1168"/>
      <c r="G4054" s="1168"/>
      <c r="H4054" s="1168"/>
      <c r="I4054" s="1168"/>
      <c r="J4054" s="1168"/>
    </row>
    <row r="4055" spans="5:10" x14ac:dyDescent="0.4">
      <c r="E4055" s="1168"/>
      <c r="F4055" s="1168"/>
      <c r="G4055" s="1168"/>
      <c r="H4055" s="1168"/>
      <c r="I4055" s="1168"/>
      <c r="J4055" s="1168"/>
    </row>
    <row r="4056" spans="5:10" x14ac:dyDescent="0.4">
      <c r="E4056" s="1168"/>
      <c r="F4056" s="1168"/>
      <c r="G4056" s="1168"/>
      <c r="H4056" s="1168"/>
      <c r="I4056" s="1168"/>
      <c r="J4056" s="1168"/>
    </row>
    <row r="4057" spans="5:10" x14ac:dyDescent="0.4">
      <c r="E4057" s="1168"/>
      <c r="F4057" s="1168"/>
      <c r="G4057" s="1168"/>
      <c r="H4057" s="1168"/>
      <c r="I4057" s="1168"/>
      <c r="J4057" s="1168"/>
    </row>
    <row r="4058" spans="5:10" x14ac:dyDescent="0.4">
      <c r="E4058" s="1168"/>
      <c r="F4058" s="1168"/>
      <c r="G4058" s="1168"/>
      <c r="H4058" s="1168"/>
      <c r="I4058" s="1168"/>
      <c r="J4058" s="1168"/>
    </row>
    <row r="4059" spans="5:10" x14ac:dyDescent="0.4">
      <c r="E4059" s="1168"/>
      <c r="F4059" s="1168"/>
      <c r="G4059" s="1168"/>
      <c r="H4059" s="1168"/>
      <c r="I4059" s="1168"/>
      <c r="J4059" s="1168"/>
    </row>
    <row r="4060" spans="5:10" x14ac:dyDescent="0.4">
      <c r="E4060" s="1168"/>
      <c r="F4060" s="1168"/>
      <c r="G4060" s="1168"/>
      <c r="H4060" s="1168"/>
      <c r="I4060" s="1168"/>
      <c r="J4060" s="1168"/>
    </row>
    <row r="4061" spans="5:10" x14ac:dyDescent="0.4">
      <c r="E4061" s="1168"/>
      <c r="F4061" s="1168"/>
      <c r="G4061" s="1168"/>
      <c r="H4061" s="1168"/>
      <c r="I4061" s="1168"/>
      <c r="J4061" s="1168"/>
    </row>
    <row r="4062" spans="5:10" x14ac:dyDescent="0.4">
      <c r="E4062" s="1168"/>
      <c r="F4062" s="1168"/>
      <c r="G4062" s="1168"/>
      <c r="H4062" s="1168"/>
      <c r="I4062" s="1168"/>
      <c r="J4062" s="1168"/>
    </row>
    <row r="4063" spans="5:10" x14ac:dyDescent="0.4">
      <c r="E4063" s="1168"/>
      <c r="F4063" s="1168"/>
      <c r="G4063" s="1168"/>
      <c r="H4063" s="1168"/>
      <c r="I4063" s="1168"/>
      <c r="J4063" s="1168"/>
    </row>
    <row r="4064" spans="5:10" x14ac:dyDescent="0.4">
      <c r="E4064" s="1168"/>
      <c r="F4064" s="1168"/>
      <c r="G4064" s="1168"/>
      <c r="H4064" s="1168"/>
      <c r="I4064" s="1168"/>
      <c r="J4064" s="1168"/>
    </row>
    <row r="4065" spans="5:10" x14ac:dyDescent="0.4">
      <c r="E4065" s="1168"/>
      <c r="F4065" s="1168"/>
      <c r="G4065" s="1168"/>
      <c r="H4065" s="1168"/>
      <c r="I4065" s="1168"/>
      <c r="J4065" s="1168"/>
    </row>
    <row r="4066" spans="5:10" x14ac:dyDescent="0.4">
      <c r="E4066" s="1168"/>
      <c r="F4066" s="1168"/>
      <c r="G4066" s="1168"/>
      <c r="H4066" s="1168"/>
      <c r="I4066" s="1168"/>
      <c r="J4066" s="1168"/>
    </row>
    <row r="4067" spans="5:10" x14ac:dyDescent="0.4">
      <c r="E4067" s="1168"/>
      <c r="F4067" s="1168"/>
      <c r="G4067" s="1168"/>
      <c r="H4067" s="1168"/>
      <c r="I4067" s="1168"/>
      <c r="J4067" s="1168"/>
    </row>
    <row r="4068" spans="5:10" x14ac:dyDescent="0.4">
      <c r="E4068" s="1168"/>
      <c r="F4068" s="1168"/>
      <c r="G4068" s="1168"/>
      <c r="H4068" s="1168"/>
      <c r="I4068" s="1168"/>
      <c r="J4068" s="1168"/>
    </row>
    <row r="4069" spans="5:10" x14ac:dyDescent="0.4">
      <c r="E4069" s="1168"/>
      <c r="F4069" s="1168"/>
      <c r="G4069" s="1168"/>
      <c r="H4069" s="1168"/>
      <c r="I4069" s="1168"/>
      <c r="J4069" s="1168"/>
    </row>
    <row r="4070" spans="5:10" x14ac:dyDescent="0.4">
      <c r="E4070" s="1168"/>
      <c r="F4070" s="1168"/>
      <c r="G4070" s="1168"/>
      <c r="H4070" s="1168"/>
      <c r="I4070" s="1168"/>
      <c r="J4070" s="1168"/>
    </row>
    <row r="4071" spans="5:10" x14ac:dyDescent="0.4">
      <c r="E4071" s="1168"/>
      <c r="F4071" s="1168"/>
      <c r="G4071" s="1168"/>
      <c r="H4071" s="1168"/>
      <c r="I4071" s="1168"/>
      <c r="J4071" s="1168"/>
    </row>
    <row r="4072" spans="5:10" x14ac:dyDescent="0.4">
      <c r="E4072" s="1168"/>
      <c r="F4072" s="1168"/>
      <c r="G4072" s="1168"/>
      <c r="H4072" s="1168"/>
      <c r="I4072" s="1168"/>
      <c r="J4072" s="1168"/>
    </row>
    <row r="4073" spans="5:10" x14ac:dyDescent="0.4">
      <c r="E4073" s="1168"/>
      <c r="F4073" s="1168"/>
      <c r="G4073" s="1168"/>
      <c r="H4073" s="1168"/>
      <c r="I4073" s="1168"/>
      <c r="J4073" s="1168"/>
    </row>
    <row r="4074" spans="5:10" x14ac:dyDescent="0.4">
      <c r="E4074" s="1168"/>
      <c r="F4074" s="1168"/>
      <c r="G4074" s="1168"/>
      <c r="H4074" s="1168"/>
      <c r="I4074" s="1168"/>
      <c r="J4074" s="1168"/>
    </row>
    <row r="4075" spans="5:10" x14ac:dyDescent="0.4">
      <c r="E4075" s="1168"/>
      <c r="F4075" s="1168"/>
      <c r="G4075" s="1168"/>
      <c r="H4075" s="1168"/>
      <c r="I4075" s="1168"/>
      <c r="J4075" s="1168"/>
    </row>
    <row r="4076" spans="5:10" x14ac:dyDescent="0.4">
      <c r="E4076" s="1168"/>
      <c r="F4076" s="1168"/>
      <c r="G4076" s="1168"/>
      <c r="H4076" s="1168"/>
      <c r="I4076" s="1168"/>
      <c r="J4076" s="1168"/>
    </row>
    <row r="4077" spans="5:10" x14ac:dyDescent="0.4">
      <c r="E4077" s="1168"/>
      <c r="F4077" s="1168"/>
      <c r="G4077" s="1168"/>
      <c r="H4077" s="1168"/>
      <c r="I4077" s="1168"/>
      <c r="J4077" s="1168"/>
    </row>
    <row r="4078" spans="5:10" x14ac:dyDescent="0.4">
      <c r="E4078" s="1168"/>
      <c r="F4078" s="1168"/>
      <c r="G4078" s="1168"/>
      <c r="H4078" s="1168"/>
      <c r="I4078" s="1168"/>
      <c r="J4078" s="1168"/>
    </row>
    <row r="4079" spans="5:10" x14ac:dyDescent="0.4">
      <c r="E4079" s="1168"/>
      <c r="F4079" s="1168"/>
      <c r="G4079" s="1168"/>
      <c r="H4079" s="1168"/>
      <c r="I4079" s="1168"/>
      <c r="J4079" s="1168"/>
    </row>
    <row r="4080" spans="5:10" x14ac:dyDescent="0.4">
      <c r="E4080" s="1168"/>
      <c r="F4080" s="1168"/>
      <c r="G4080" s="1168"/>
      <c r="H4080" s="1168"/>
      <c r="I4080" s="1168"/>
      <c r="J4080" s="1168"/>
    </row>
    <row r="4081" spans="5:10" x14ac:dyDescent="0.4">
      <c r="E4081" s="1168"/>
      <c r="F4081" s="1168"/>
      <c r="G4081" s="1168"/>
      <c r="H4081" s="1168"/>
      <c r="I4081" s="1168"/>
      <c r="J4081" s="1168"/>
    </row>
    <row r="4082" spans="5:10" x14ac:dyDescent="0.4">
      <c r="E4082" s="1168"/>
      <c r="F4082" s="1168"/>
      <c r="G4082" s="1168"/>
      <c r="H4082" s="1168"/>
      <c r="I4082" s="1168"/>
      <c r="J4082" s="1168"/>
    </row>
    <row r="4083" spans="5:10" x14ac:dyDescent="0.4">
      <c r="E4083" s="1168"/>
      <c r="F4083" s="1168"/>
      <c r="G4083" s="1168"/>
      <c r="H4083" s="1168"/>
      <c r="I4083" s="1168"/>
      <c r="J4083" s="1168"/>
    </row>
    <row r="4084" spans="5:10" x14ac:dyDescent="0.4">
      <c r="E4084" s="1168"/>
      <c r="F4084" s="1168"/>
      <c r="G4084" s="1168"/>
      <c r="H4084" s="1168"/>
      <c r="I4084" s="1168"/>
      <c r="J4084" s="1168"/>
    </row>
    <row r="4085" spans="5:10" x14ac:dyDescent="0.4">
      <c r="E4085" s="1168"/>
      <c r="F4085" s="1168"/>
      <c r="G4085" s="1168"/>
      <c r="H4085" s="1168"/>
      <c r="I4085" s="1168"/>
      <c r="J4085" s="1168"/>
    </row>
    <row r="4086" spans="5:10" x14ac:dyDescent="0.4">
      <c r="E4086" s="1168"/>
      <c r="F4086" s="1168"/>
      <c r="G4086" s="1168"/>
      <c r="H4086" s="1168"/>
      <c r="I4086" s="1168"/>
      <c r="J4086" s="1168"/>
    </row>
    <row r="4087" spans="5:10" x14ac:dyDescent="0.4">
      <c r="E4087" s="1168"/>
      <c r="F4087" s="1168"/>
      <c r="G4087" s="1168"/>
      <c r="H4087" s="1168"/>
      <c r="I4087" s="1168"/>
      <c r="J4087" s="1168"/>
    </row>
    <row r="4088" spans="5:10" x14ac:dyDescent="0.4">
      <c r="E4088" s="1168"/>
      <c r="F4088" s="1168"/>
      <c r="G4088" s="1168"/>
      <c r="H4088" s="1168"/>
      <c r="I4088" s="1168"/>
      <c r="J4088" s="1168"/>
    </row>
    <row r="4089" spans="5:10" x14ac:dyDescent="0.4">
      <c r="E4089" s="1168"/>
      <c r="F4089" s="1168"/>
      <c r="G4089" s="1168"/>
      <c r="H4089" s="1168"/>
      <c r="I4089" s="1168"/>
      <c r="J4089" s="1168"/>
    </row>
    <row r="4090" spans="5:10" x14ac:dyDescent="0.4">
      <c r="E4090" s="1168"/>
      <c r="F4090" s="1168"/>
      <c r="G4090" s="1168"/>
      <c r="H4090" s="1168"/>
      <c r="I4090" s="1168"/>
      <c r="J4090" s="1168"/>
    </row>
    <row r="4091" spans="5:10" x14ac:dyDescent="0.4">
      <c r="E4091" s="1168"/>
      <c r="F4091" s="1168"/>
      <c r="G4091" s="1168"/>
      <c r="H4091" s="1168"/>
      <c r="I4091" s="1168"/>
      <c r="J4091" s="1168"/>
    </row>
    <row r="4092" spans="5:10" x14ac:dyDescent="0.4">
      <c r="E4092" s="1168"/>
      <c r="F4092" s="1168"/>
      <c r="G4092" s="1168"/>
      <c r="H4092" s="1168"/>
      <c r="I4092" s="1168"/>
      <c r="J4092" s="1168"/>
    </row>
    <row r="4093" spans="5:10" x14ac:dyDescent="0.4">
      <c r="E4093" s="1168"/>
      <c r="F4093" s="1168"/>
      <c r="G4093" s="1168"/>
      <c r="H4093" s="1168"/>
      <c r="I4093" s="1168"/>
      <c r="J4093" s="1168"/>
    </row>
    <row r="4094" spans="5:10" x14ac:dyDescent="0.4">
      <c r="E4094" s="1168"/>
      <c r="F4094" s="1168"/>
      <c r="G4094" s="1168"/>
      <c r="H4094" s="1168"/>
      <c r="I4094" s="1168"/>
      <c r="J4094" s="1168"/>
    </row>
    <row r="4095" spans="5:10" x14ac:dyDescent="0.4">
      <c r="E4095" s="1168"/>
      <c r="F4095" s="1168"/>
      <c r="G4095" s="1168"/>
      <c r="H4095" s="1168"/>
      <c r="I4095" s="1168"/>
      <c r="J4095" s="1168"/>
    </row>
    <row r="4096" spans="5:10" x14ac:dyDescent="0.4">
      <c r="E4096" s="1168"/>
      <c r="F4096" s="1168"/>
      <c r="G4096" s="1168"/>
      <c r="H4096" s="1168"/>
      <c r="I4096" s="1168"/>
      <c r="J4096" s="1168"/>
    </row>
    <row r="4097" spans="5:10" x14ac:dyDescent="0.4">
      <c r="E4097" s="1168"/>
      <c r="F4097" s="1168"/>
      <c r="G4097" s="1168"/>
      <c r="H4097" s="1168"/>
      <c r="I4097" s="1168"/>
      <c r="J4097" s="1168"/>
    </row>
    <row r="4098" spans="5:10" x14ac:dyDescent="0.4">
      <c r="E4098" s="1168"/>
      <c r="F4098" s="1168"/>
      <c r="G4098" s="1168"/>
      <c r="H4098" s="1168"/>
      <c r="I4098" s="1168"/>
      <c r="J4098" s="1168"/>
    </row>
    <row r="4099" spans="5:10" x14ac:dyDescent="0.4">
      <c r="E4099" s="1168"/>
      <c r="F4099" s="1168"/>
      <c r="G4099" s="1168"/>
      <c r="H4099" s="1168"/>
      <c r="I4099" s="1168"/>
      <c r="J4099" s="1168"/>
    </row>
    <row r="4100" spans="5:10" x14ac:dyDescent="0.4">
      <c r="E4100" s="1168"/>
      <c r="F4100" s="1168"/>
      <c r="G4100" s="1168"/>
      <c r="H4100" s="1168"/>
      <c r="I4100" s="1168"/>
      <c r="J4100" s="1168"/>
    </row>
    <row r="4101" spans="5:10" x14ac:dyDescent="0.4">
      <c r="E4101" s="1168"/>
      <c r="F4101" s="1168"/>
      <c r="G4101" s="1168"/>
      <c r="H4101" s="1168"/>
      <c r="I4101" s="1168"/>
      <c r="J4101" s="1168"/>
    </row>
    <row r="4102" spans="5:10" x14ac:dyDescent="0.4">
      <c r="E4102" s="1168"/>
      <c r="F4102" s="1168"/>
      <c r="G4102" s="1168"/>
      <c r="H4102" s="1168"/>
      <c r="I4102" s="1168"/>
      <c r="J4102" s="1168"/>
    </row>
    <row r="4103" spans="5:10" x14ac:dyDescent="0.4">
      <c r="E4103" s="1168"/>
      <c r="F4103" s="1168"/>
      <c r="G4103" s="1168"/>
      <c r="H4103" s="1168"/>
      <c r="I4103" s="1168"/>
      <c r="J4103" s="1168"/>
    </row>
    <row r="4104" spans="5:10" x14ac:dyDescent="0.4">
      <c r="E4104" s="1168"/>
      <c r="F4104" s="1168"/>
      <c r="G4104" s="1168"/>
      <c r="H4104" s="1168"/>
      <c r="I4104" s="1168"/>
      <c r="J4104" s="1168"/>
    </row>
    <row r="4105" spans="5:10" x14ac:dyDescent="0.4">
      <c r="E4105" s="1168"/>
      <c r="F4105" s="1168"/>
      <c r="G4105" s="1168"/>
      <c r="H4105" s="1168"/>
      <c r="I4105" s="1168"/>
      <c r="J4105" s="1168"/>
    </row>
    <row r="4106" spans="5:10" x14ac:dyDescent="0.4">
      <c r="E4106" s="1168"/>
      <c r="F4106" s="1168"/>
      <c r="G4106" s="1168"/>
      <c r="H4106" s="1168"/>
      <c r="I4106" s="1168"/>
      <c r="J4106" s="1168"/>
    </row>
    <row r="4107" spans="5:10" x14ac:dyDescent="0.4">
      <c r="E4107" s="1168"/>
      <c r="F4107" s="1168"/>
      <c r="G4107" s="1168"/>
      <c r="H4107" s="1168"/>
      <c r="I4107" s="1168"/>
      <c r="J4107" s="1168"/>
    </row>
    <row r="4108" spans="5:10" x14ac:dyDescent="0.4">
      <c r="E4108" s="1168"/>
      <c r="F4108" s="1168"/>
      <c r="G4108" s="1168"/>
      <c r="H4108" s="1168"/>
      <c r="I4108" s="1168"/>
      <c r="J4108" s="1168"/>
    </row>
    <row r="4109" spans="5:10" x14ac:dyDescent="0.4">
      <c r="E4109" s="1168"/>
      <c r="F4109" s="1168"/>
      <c r="G4109" s="1168"/>
      <c r="H4109" s="1168"/>
      <c r="I4109" s="1168"/>
      <c r="J4109" s="1168"/>
    </row>
    <row r="4110" spans="5:10" x14ac:dyDescent="0.4">
      <c r="E4110" s="1168"/>
      <c r="F4110" s="1168"/>
      <c r="G4110" s="1168"/>
      <c r="H4110" s="1168"/>
      <c r="I4110" s="1168"/>
      <c r="J4110" s="1168"/>
    </row>
    <row r="4111" spans="5:10" x14ac:dyDescent="0.4">
      <c r="E4111" s="1168"/>
      <c r="F4111" s="1168"/>
      <c r="G4111" s="1168"/>
      <c r="H4111" s="1168"/>
      <c r="I4111" s="1168"/>
      <c r="J4111" s="1168"/>
    </row>
    <row r="4112" spans="5:10" x14ac:dyDescent="0.4">
      <c r="E4112" s="1168"/>
      <c r="F4112" s="1168"/>
      <c r="G4112" s="1168"/>
      <c r="H4112" s="1168"/>
      <c r="I4112" s="1168"/>
      <c r="J4112" s="1168"/>
    </row>
    <row r="4113" spans="5:10" x14ac:dyDescent="0.4">
      <c r="E4113" s="1168"/>
      <c r="F4113" s="1168"/>
      <c r="G4113" s="1168"/>
      <c r="H4113" s="1168"/>
      <c r="I4113" s="1168"/>
      <c r="J4113" s="1168"/>
    </row>
    <row r="4114" spans="5:10" x14ac:dyDescent="0.4">
      <c r="E4114" s="1168"/>
      <c r="F4114" s="1168"/>
      <c r="G4114" s="1168"/>
      <c r="H4114" s="1168"/>
      <c r="I4114" s="1168"/>
      <c r="J4114" s="1168"/>
    </row>
    <row r="4115" spans="5:10" x14ac:dyDescent="0.4">
      <c r="E4115" s="1168"/>
      <c r="F4115" s="1168"/>
      <c r="G4115" s="1168"/>
      <c r="H4115" s="1168"/>
      <c r="I4115" s="1168"/>
      <c r="J4115" s="1168"/>
    </row>
    <row r="4116" spans="5:10" x14ac:dyDescent="0.4">
      <c r="E4116" s="1168"/>
      <c r="F4116" s="1168"/>
      <c r="G4116" s="1168"/>
      <c r="H4116" s="1168"/>
      <c r="I4116" s="1168"/>
      <c r="J4116" s="1168"/>
    </row>
    <row r="4117" spans="5:10" x14ac:dyDescent="0.4">
      <c r="E4117" s="1168"/>
      <c r="F4117" s="1168"/>
      <c r="G4117" s="1168"/>
      <c r="H4117" s="1168"/>
      <c r="I4117" s="1168"/>
      <c r="J4117" s="1168"/>
    </row>
    <row r="4118" spans="5:10" x14ac:dyDescent="0.4">
      <c r="E4118" s="1168"/>
      <c r="F4118" s="1168"/>
      <c r="G4118" s="1168"/>
      <c r="H4118" s="1168"/>
      <c r="I4118" s="1168"/>
      <c r="J4118" s="1168"/>
    </row>
    <row r="4119" spans="5:10" x14ac:dyDescent="0.4">
      <c r="E4119" s="1168"/>
      <c r="F4119" s="1168"/>
      <c r="G4119" s="1168"/>
      <c r="H4119" s="1168"/>
      <c r="I4119" s="1168"/>
      <c r="J4119" s="1168"/>
    </row>
    <row r="4120" spans="5:10" x14ac:dyDescent="0.4">
      <c r="E4120" s="1168"/>
      <c r="F4120" s="1168"/>
      <c r="G4120" s="1168"/>
      <c r="H4120" s="1168"/>
      <c r="I4120" s="1168"/>
      <c r="J4120" s="1168"/>
    </row>
    <row r="4121" spans="5:10" x14ac:dyDescent="0.4">
      <c r="E4121" s="1168"/>
      <c r="F4121" s="1168"/>
      <c r="G4121" s="1168"/>
      <c r="H4121" s="1168"/>
      <c r="I4121" s="1168"/>
      <c r="J4121" s="1168"/>
    </row>
    <row r="4122" spans="5:10" x14ac:dyDescent="0.4">
      <c r="E4122" s="1168"/>
      <c r="F4122" s="1168"/>
      <c r="G4122" s="1168"/>
      <c r="H4122" s="1168"/>
      <c r="I4122" s="1168"/>
      <c r="J4122" s="1168"/>
    </row>
    <row r="4123" spans="5:10" x14ac:dyDescent="0.4">
      <c r="E4123" s="1168"/>
      <c r="F4123" s="1168"/>
      <c r="G4123" s="1168"/>
      <c r="H4123" s="1168"/>
      <c r="I4123" s="1168"/>
      <c r="J4123" s="1168"/>
    </row>
    <row r="4124" spans="5:10" x14ac:dyDescent="0.4">
      <c r="E4124" s="1168"/>
      <c r="F4124" s="1168"/>
      <c r="G4124" s="1168"/>
      <c r="H4124" s="1168"/>
      <c r="I4124" s="1168"/>
      <c r="J4124" s="1168"/>
    </row>
    <row r="4125" spans="5:10" x14ac:dyDescent="0.4">
      <c r="E4125" s="1168"/>
      <c r="F4125" s="1168"/>
      <c r="G4125" s="1168"/>
      <c r="H4125" s="1168"/>
      <c r="I4125" s="1168"/>
      <c r="J4125" s="1168"/>
    </row>
    <row r="4126" spans="5:10" x14ac:dyDescent="0.4">
      <c r="E4126" s="1168"/>
      <c r="F4126" s="1168"/>
      <c r="G4126" s="1168"/>
      <c r="H4126" s="1168"/>
      <c r="I4126" s="1168"/>
      <c r="J4126" s="1168"/>
    </row>
    <row r="4127" spans="5:10" x14ac:dyDescent="0.4">
      <c r="E4127" s="1168"/>
      <c r="F4127" s="1168"/>
      <c r="G4127" s="1168"/>
      <c r="H4127" s="1168"/>
      <c r="I4127" s="1168"/>
      <c r="J4127" s="1168"/>
    </row>
    <row r="4128" spans="5:10" x14ac:dyDescent="0.4">
      <c r="E4128" s="1168"/>
      <c r="F4128" s="1168"/>
      <c r="G4128" s="1168"/>
      <c r="H4128" s="1168"/>
      <c r="I4128" s="1168"/>
      <c r="J4128" s="1168"/>
    </row>
    <row r="4129" spans="5:10" x14ac:dyDescent="0.4">
      <c r="E4129" s="1168"/>
      <c r="F4129" s="1168"/>
      <c r="G4129" s="1168"/>
      <c r="H4129" s="1168"/>
      <c r="I4129" s="1168"/>
      <c r="J4129" s="1168"/>
    </row>
    <row r="4130" spans="5:10" x14ac:dyDescent="0.4">
      <c r="E4130" s="1168"/>
      <c r="F4130" s="1168"/>
      <c r="G4130" s="1168"/>
      <c r="H4130" s="1168"/>
      <c r="I4130" s="1168"/>
      <c r="J4130" s="1168"/>
    </row>
    <row r="4131" spans="5:10" x14ac:dyDescent="0.4">
      <c r="E4131" s="1168"/>
      <c r="F4131" s="1168"/>
      <c r="G4131" s="1168"/>
      <c r="H4131" s="1168"/>
      <c r="I4131" s="1168"/>
      <c r="J4131" s="1168"/>
    </row>
    <row r="4132" spans="5:10" x14ac:dyDescent="0.4">
      <c r="E4132" s="1168"/>
      <c r="F4132" s="1168"/>
      <c r="G4132" s="1168"/>
      <c r="H4132" s="1168"/>
      <c r="I4132" s="1168"/>
      <c r="J4132" s="1168"/>
    </row>
    <row r="4133" spans="5:10" x14ac:dyDescent="0.4">
      <c r="E4133" s="1168"/>
      <c r="F4133" s="1168"/>
      <c r="G4133" s="1168"/>
      <c r="H4133" s="1168"/>
      <c r="I4133" s="1168"/>
      <c r="J4133" s="1168"/>
    </row>
    <row r="4134" spans="5:10" x14ac:dyDescent="0.4">
      <c r="E4134" s="1168"/>
      <c r="F4134" s="1168"/>
      <c r="G4134" s="1168"/>
      <c r="H4134" s="1168"/>
      <c r="I4134" s="1168"/>
      <c r="J4134" s="1168"/>
    </row>
    <row r="4135" spans="5:10" x14ac:dyDescent="0.4">
      <c r="E4135" s="1168"/>
      <c r="F4135" s="1168"/>
      <c r="G4135" s="1168"/>
      <c r="H4135" s="1168"/>
      <c r="I4135" s="1168"/>
      <c r="J4135" s="1168"/>
    </row>
    <row r="4136" spans="5:10" x14ac:dyDescent="0.4">
      <c r="E4136" s="1168"/>
      <c r="F4136" s="1168"/>
      <c r="G4136" s="1168"/>
      <c r="H4136" s="1168"/>
      <c r="I4136" s="1168"/>
      <c r="J4136" s="1168"/>
    </row>
    <row r="4137" spans="5:10" x14ac:dyDescent="0.4">
      <c r="E4137" s="1168"/>
      <c r="F4137" s="1168"/>
      <c r="G4137" s="1168"/>
      <c r="H4137" s="1168"/>
      <c r="I4137" s="1168"/>
      <c r="J4137" s="1168"/>
    </row>
    <row r="4138" spans="5:10" x14ac:dyDescent="0.4">
      <c r="E4138" s="1168"/>
      <c r="F4138" s="1168"/>
      <c r="G4138" s="1168"/>
      <c r="H4138" s="1168"/>
      <c r="I4138" s="1168"/>
      <c r="J4138" s="1168"/>
    </row>
    <row r="4139" spans="5:10" x14ac:dyDescent="0.4">
      <c r="E4139" s="1168"/>
      <c r="F4139" s="1168"/>
      <c r="G4139" s="1168"/>
      <c r="H4139" s="1168"/>
      <c r="I4139" s="1168"/>
      <c r="J4139" s="1168"/>
    </row>
    <row r="4140" spans="5:10" x14ac:dyDescent="0.4">
      <c r="E4140" s="1168"/>
      <c r="F4140" s="1168"/>
      <c r="G4140" s="1168"/>
      <c r="H4140" s="1168"/>
      <c r="I4140" s="1168"/>
      <c r="J4140" s="1168"/>
    </row>
    <row r="4141" spans="5:10" x14ac:dyDescent="0.4">
      <c r="E4141" s="1168"/>
      <c r="F4141" s="1168"/>
      <c r="G4141" s="1168"/>
      <c r="H4141" s="1168"/>
      <c r="I4141" s="1168"/>
      <c r="J4141" s="1168"/>
    </row>
    <row r="4142" spans="5:10" x14ac:dyDescent="0.4">
      <c r="E4142" s="1168"/>
      <c r="F4142" s="1168"/>
      <c r="G4142" s="1168"/>
      <c r="H4142" s="1168"/>
      <c r="I4142" s="1168"/>
      <c r="J4142" s="1168"/>
    </row>
    <row r="4143" spans="5:10" x14ac:dyDescent="0.4">
      <c r="E4143" s="1168"/>
      <c r="F4143" s="1168"/>
      <c r="G4143" s="1168"/>
      <c r="H4143" s="1168"/>
      <c r="I4143" s="1168"/>
      <c r="J4143" s="1168"/>
    </row>
    <row r="4144" spans="5:10" x14ac:dyDescent="0.4">
      <c r="E4144" s="1168"/>
      <c r="F4144" s="1168"/>
      <c r="G4144" s="1168"/>
      <c r="H4144" s="1168"/>
      <c r="I4144" s="1168"/>
      <c r="J4144" s="1168"/>
    </row>
    <row r="4145" spans="5:10" x14ac:dyDescent="0.4">
      <c r="E4145" s="1168"/>
      <c r="F4145" s="1168"/>
      <c r="G4145" s="1168"/>
      <c r="H4145" s="1168"/>
      <c r="I4145" s="1168"/>
      <c r="J4145" s="1168"/>
    </row>
    <row r="4146" spans="5:10" x14ac:dyDescent="0.4">
      <c r="E4146" s="1168"/>
      <c r="F4146" s="1168"/>
      <c r="G4146" s="1168"/>
      <c r="H4146" s="1168"/>
      <c r="I4146" s="1168"/>
      <c r="J4146" s="1168"/>
    </row>
    <row r="4147" spans="5:10" x14ac:dyDescent="0.4">
      <c r="E4147" s="1168"/>
      <c r="F4147" s="1168"/>
      <c r="G4147" s="1168"/>
      <c r="H4147" s="1168"/>
      <c r="I4147" s="1168"/>
      <c r="J4147" s="1168"/>
    </row>
    <row r="4148" spans="5:10" x14ac:dyDescent="0.4">
      <c r="E4148" s="1168"/>
      <c r="F4148" s="1168"/>
      <c r="G4148" s="1168"/>
      <c r="H4148" s="1168"/>
      <c r="I4148" s="1168"/>
      <c r="J4148" s="1168"/>
    </row>
    <row r="4149" spans="5:10" x14ac:dyDescent="0.4">
      <c r="E4149" s="1168"/>
      <c r="F4149" s="1168"/>
      <c r="G4149" s="1168"/>
      <c r="H4149" s="1168"/>
      <c r="I4149" s="1168"/>
      <c r="J4149" s="1168"/>
    </row>
    <row r="4150" spans="5:10" x14ac:dyDescent="0.4">
      <c r="E4150" s="1168"/>
      <c r="F4150" s="1168"/>
      <c r="G4150" s="1168"/>
      <c r="H4150" s="1168"/>
      <c r="I4150" s="1168"/>
      <c r="J4150" s="1168"/>
    </row>
    <row r="4151" spans="5:10" x14ac:dyDescent="0.4">
      <c r="E4151" s="1168"/>
      <c r="F4151" s="1168"/>
      <c r="G4151" s="1168"/>
      <c r="H4151" s="1168"/>
      <c r="I4151" s="1168"/>
      <c r="J4151" s="1168"/>
    </row>
    <row r="4152" spans="5:10" x14ac:dyDescent="0.4">
      <c r="E4152" s="1168"/>
      <c r="F4152" s="1168"/>
      <c r="G4152" s="1168"/>
      <c r="H4152" s="1168"/>
      <c r="I4152" s="1168"/>
      <c r="J4152" s="1168"/>
    </row>
    <row r="4153" spans="5:10" x14ac:dyDescent="0.4">
      <c r="E4153" s="1168"/>
      <c r="F4153" s="1168"/>
      <c r="G4153" s="1168"/>
      <c r="H4153" s="1168"/>
      <c r="I4153" s="1168"/>
      <c r="J4153" s="1168"/>
    </row>
    <row r="4154" spans="5:10" x14ac:dyDescent="0.4">
      <c r="E4154" s="1168"/>
      <c r="F4154" s="1168"/>
      <c r="G4154" s="1168"/>
      <c r="H4154" s="1168"/>
      <c r="I4154" s="1168"/>
      <c r="J4154" s="1168"/>
    </row>
    <row r="4155" spans="5:10" x14ac:dyDescent="0.4">
      <c r="E4155" s="1168"/>
      <c r="F4155" s="1168"/>
      <c r="G4155" s="1168"/>
      <c r="H4155" s="1168"/>
      <c r="I4155" s="1168"/>
      <c r="J4155" s="1168"/>
    </row>
    <row r="4156" spans="5:10" x14ac:dyDescent="0.4">
      <c r="E4156" s="1168"/>
      <c r="F4156" s="1168"/>
      <c r="G4156" s="1168"/>
      <c r="H4156" s="1168"/>
      <c r="I4156" s="1168"/>
      <c r="J4156" s="1168"/>
    </row>
    <row r="4157" spans="5:10" x14ac:dyDescent="0.4">
      <c r="E4157" s="1168"/>
      <c r="F4157" s="1168"/>
      <c r="G4157" s="1168"/>
      <c r="H4157" s="1168"/>
      <c r="I4157" s="1168"/>
      <c r="J4157" s="1168"/>
    </row>
    <row r="4158" spans="5:10" x14ac:dyDescent="0.4">
      <c r="E4158" s="1168"/>
      <c r="F4158" s="1168"/>
      <c r="G4158" s="1168"/>
      <c r="H4158" s="1168"/>
      <c r="I4158" s="1168"/>
      <c r="J4158" s="1168"/>
    </row>
    <row r="4159" spans="5:10" x14ac:dyDescent="0.4">
      <c r="E4159" s="1168"/>
      <c r="F4159" s="1168"/>
      <c r="G4159" s="1168"/>
      <c r="H4159" s="1168"/>
      <c r="I4159" s="1168"/>
      <c r="J4159" s="1168"/>
    </row>
    <row r="4160" spans="5:10" x14ac:dyDescent="0.4">
      <c r="E4160" s="1168"/>
      <c r="F4160" s="1168"/>
      <c r="G4160" s="1168"/>
      <c r="H4160" s="1168"/>
      <c r="I4160" s="1168"/>
      <c r="J4160" s="1168"/>
    </row>
    <row r="4161" spans="5:10" x14ac:dyDescent="0.4">
      <c r="E4161" s="1168"/>
      <c r="F4161" s="1168"/>
      <c r="G4161" s="1168"/>
      <c r="H4161" s="1168"/>
      <c r="I4161" s="1168"/>
      <c r="J4161" s="1168"/>
    </row>
    <row r="4162" spans="5:10" x14ac:dyDescent="0.4">
      <c r="E4162" s="1168"/>
      <c r="F4162" s="1168"/>
      <c r="G4162" s="1168"/>
      <c r="H4162" s="1168"/>
      <c r="I4162" s="1168"/>
      <c r="J4162" s="1168"/>
    </row>
    <row r="4163" spans="5:10" x14ac:dyDescent="0.4">
      <c r="E4163" s="1168"/>
      <c r="F4163" s="1168"/>
      <c r="G4163" s="1168"/>
      <c r="H4163" s="1168"/>
      <c r="I4163" s="1168"/>
      <c r="J4163" s="1168"/>
    </row>
    <row r="4164" spans="5:10" x14ac:dyDescent="0.4">
      <c r="E4164" s="1168"/>
      <c r="F4164" s="1168"/>
      <c r="G4164" s="1168"/>
      <c r="H4164" s="1168"/>
      <c r="I4164" s="1168"/>
      <c r="J4164" s="1168"/>
    </row>
    <row r="4165" spans="5:10" x14ac:dyDescent="0.4">
      <c r="E4165" s="1168"/>
      <c r="F4165" s="1168"/>
      <c r="G4165" s="1168"/>
      <c r="H4165" s="1168"/>
      <c r="I4165" s="1168"/>
      <c r="J4165" s="1168"/>
    </row>
    <row r="4166" spans="5:10" x14ac:dyDescent="0.4">
      <c r="E4166" s="1168"/>
      <c r="F4166" s="1168"/>
      <c r="G4166" s="1168"/>
      <c r="H4166" s="1168"/>
      <c r="I4166" s="1168"/>
      <c r="J4166" s="1168"/>
    </row>
    <row r="4167" spans="5:10" x14ac:dyDescent="0.4">
      <c r="E4167" s="1168"/>
      <c r="F4167" s="1168"/>
      <c r="G4167" s="1168"/>
      <c r="H4167" s="1168"/>
      <c r="I4167" s="1168"/>
      <c r="J4167" s="1168"/>
    </row>
    <row r="4168" spans="5:10" x14ac:dyDescent="0.4">
      <c r="E4168" s="1168"/>
      <c r="F4168" s="1168"/>
      <c r="G4168" s="1168"/>
      <c r="H4168" s="1168"/>
      <c r="I4168" s="1168"/>
      <c r="J4168" s="1168"/>
    </row>
    <row r="4169" spans="5:10" x14ac:dyDescent="0.4">
      <c r="E4169" s="1168"/>
      <c r="F4169" s="1168"/>
      <c r="G4169" s="1168"/>
      <c r="H4169" s="1168"/>
      <c r="I4169" s="1168"/>
      <c r="J4169" s="1168"/>
    </row>
    <row r="4170" spans="5:10" x14ac:dyDescent="0.4">
      <c r="E4170" s="1168"/>
      <c r="F4170" s="1168"/>
      <c r="G4170" s="1168"/>
      <c r="H4170" s="1168"/>
      <c r="I4170" s="1168"/>
      <c r="J4170" s="1168"/>
    </row>
    <row r="4171" spans="5:10" x14ac:dyDescent="0.4">
      <c r="E4171" s="1168"/>
      <c r="F4171" s="1168"/>
      <c r="G4171" s="1168"/>
      <c r="H4171" s="1168"/>
      <c r="I4171" s="1168"/>
      <c r="J4171" s="1168"/>
    </row>
    <row r="4172" spans="5:10" x14ac:dyDescent="0.4">
      <c r="E4172" s="1168"/>
      <c r="F4172" s="1168"/>
      <c r="G4172" s="1168"/>
      <c r="H4172" s="1168"/>
      <c r="I4172" s="1168"/>
      <c r="J4172" s="1168"/>
    </row>
    <row r="4173" spans="5:10" x14ac:dyDescent="0.4">
      <c r="E4173" s="1168"/>
      <c r="F4173" s="1168"/>
      <c r="G4173" s="1168"/>
      <c r="H4173" s="1168"/>
      <c r="I4173" s="1168"/>
      <c r="J4173" s="1168"/>
    </row>
    <row r="4174" spans="5:10" x14ac:dyDescent="0.4">
      <c r="E4174" s="1168"/>
      <c r="F4174" s="1168"/>
      <c r="G4174" s="1168"/>
      <c r="H4174" s="1168"/>
      <c r="I4174" s="1168"/>
      <c r="J4174" s="1168"/>
    </row>
    <row r="4175" spans="5:10" x14ac:dyDescent="0.4">
      <c r="E4175" s="1168"/>
      <c r="F4175" s="1168"/>
      <c r="G4175" s="1168"/>
      <c r="H4175" s="1168"/>
      <c r="I4175" s="1168"/>
      <c r="J4175" s="1168"/>
    </row>
    <row r="4176" spans="5:10" x14ac:dyDescent="0.4">
      <c r="E4176" s="1168"/>
      <c r="F4176" s="1168"/>
      <c r="G4176" s="1168"/>
      <c r="H4176" s="1168"/>
      <c r="I4176" s="1168"/>
      <c r="J4176" s="1168"/>
    </row>
    <row r="4177" spans="5:10" x14ac:dyDescent="0.4">
      <c r="E4177" s="1168"/>
      <c r="F4177" s="1168"/>
      <c r="G4177" s="1168"/>
      <c r="H4177" s="1168"/>
      <c r="I4177" s="1168"/>
      <c r="J4177" s="1168"/>
    </row>
    <row r="4178" spans="5:10" x14ac:dyDescent="0.4">
      <c r="E4178" s="1168"/>
      <c r="F4178" s="1168"/>
      <c r="G4178" s="1168"/>
      <c r="H4178" s="1168"/>
      <c r="I4178" s="1168"/>
      <c r="J4178" s="1168"/>
    </row>
    <row r="4179" spans="5:10" x14ac:dyDescent="0.4">
      <c r="E4179" s="1168"/>
      <c r="F4179" s="1168"/>
      <c r="G4179" s="1168"/>
      <c r="H4179" s="1168"/>
      <c r="I4179" s="1168"/>
      <c r="J4179" s="1168"/>
    </row>
    <row r="4180" spans="5:10" x14ac:dyDescent="0.4">
      <c r="E4180" s="1168"/>
      <c r="F4180" s="1168"/>
      <c r="G4180" s="1168"/>
      <c r="H4180" s="1168"/>
      <c r="I4180" s="1168"/>
      <c r="J4180" s="1168"/>
    </row>
    <row r="4181" spans="5:10" x14ac:dyDescent="0.4">
      <c r="E4181" s="1168"/>
      <c r="F4181" s="1168"/>
      <c r="G4181" s="1168"/>
      <c r="H4181" s="1168"/>
      <c r="I4181" s="1168"/>
      <c r="J4181" s="1168"/>
    </row>
    <row r="4182" spans="5:10" x14ac:dyDescent="0.4">
      <c r="E4182" s="1168"/>
      <c r="F4182" s="1168"/>
      <c r="G4182" s="1168"/>
      <c r="H4182" s="1168"/>
      <c r="I4182" s="1168"/>
      <c r="J4182" s="1168"/>
    </row>
    <row r="4183" spans="5:10" x14ac:dyDescent="0.4">
      <c r="E4183" s="1168"/>
      <c r="F4183" s="1168"/>
      <c r="G4183" s="1168"/>
      <c r="H4183" s="1168"/>
      <c r="I4183" s="1168"/>
      <c r="J4183" s="1168"/>
    </row>
    <row r="4184" spans="5:10" x14ac:dyDescent="0.4">
      <c r="E4184" s="1168"/>
      <c r="F4184" s="1168"/>
      <c r="G4184" s="1168"/>
      <c r="H4184" s="1168"/>
      <c r="I4184" s="1168"/>
      <c r="J4184" s="1168"/>
    </row>
    <row r="4185" spans="5:10" x14ac:dyDescent="0.4">
      <c r="E4185" s="1168"/>
      <c r="F4185" s="1168"/>
      <c r="G4185" s="1168"/>
      <c r="H4185" s="1168"/>
      <c r="I4185" s="1168"/>
      <c r="J4185" s="1168"/>
    </row>
    <row r="4186" spans="5:10" x14ac:dyDescent="0.4">
      <c r="E4186" s="1168"/>
      <c r="F4186" s="1168"/>
      <c r="G4186" s="1168"/>
      <c r="H4186" s="1168"/>
      <c r="I4186" s="1168"/>
      <c r="J4186" s="1168"/>
    </row>
    <row r="4187" spans="5:10" x14ac:dyDescent="0.4">
      <c r="E4187" s="1168"/>
      <c r="F4187" s="1168"/>
      <c r="G4187" s="1168"/>
      <c r="H4187" s="1168"/>
      <c r="I4187" s="1168"/>
      <c r="J4187" s="1168"/>
    </row>
    <row r="4188" spans="5:10" x14ac:dyDescent="0.4">
      <c r="E4188" s="1168"/>
      <c r="F4188" s="1168"/>
      <c r="G4188" s="1168"/>
      <c r="H4188" s="1168"/>
      <c r="I4188" s="1168"/>
      <c r="J4188" s="1168"/>
    </row>
    <row r="4189" spans="5:10" x14ac:dyDescent="0.4">
      <c r="E4189" s="1168"/>
      <c r="F4189" s="1168"/>
      <c r="G4189" s="1168"/>
      <c r="H4189" s="1168"/>
      <c r="I4189" s="1168"/>
      <c r="J4189" s="1168"/>
    </row>
    <row r="4190" spans="5:10" x14ac:dyDescent="0.4">
      <c r="E4190" s="1168"/>
      <c r="F4190" s="1168"/>
      <c r="G4190" s="1168"/>
      <c r="H4190" s="1168"/>
      <c r="I4190" s="1168"/>
      <c r="J4190" s="1168"/>
    </row>
    <row r="4191" spans="5:10" x14ac:dyDescent="0.4">
      <c r="E4191" s="1168"/>
      <c r="F4191" s="1168"/>
      <c r="G4191" s="1168"/>
      <c r="H4191" s="1168"/>
      <c r="I4191" s="1168"/>
      <c r="J4191" s="1168"/>
    </row>
    <row r="4192" spans="5:10" x14ac:dyDescent="0.4">
      <c r="E4192" s="1168"/>
      <c r="F4192" s="1168"/>
      <c r="G4192" s="1168"/>
      <c r="H4192" s="1168"/>
      <c r="I4192" s="1168"/>
      <c r="J4192" s="1168"/>
    </row>
    <row r="4193" spans="5:10" x14ac:dyDescent="0.4">
      <c r="E4193" s="1168"/>
      <c r="F4193" s="1168"/>
      <c r="G4193" s="1168"/>
      <c r="H4193" s="1168"/>
      <c r="I4193" s="1168"/>
      <c r="J4193" s="1168"/>
    </row>
    <row r="4194" spans="5:10" x14ac:dyDescent="0.4">
      <c r="E4194" s="1168"/>
      <c r="F4194" s="1168"/>
      <c r="G4194" s="1168"/>
      <c r="H4194" s="1168"/>
      <c r="I4194" s="1168"/>
      <c r="J4194" s="1168"/>
    </row>
    <row r="4195" spans="5:10" x14ac:dyDescent="0.4">
      <c r="E4195" s="1168"/>
      <c r="F4195" s="1168"/>
      <c r="G4195" s="1168"/>
      <c r="H4195" s="1168"/>
      <c r="I4195" s="1168"/>
      <c r="J4195" s="1168"/>
    </row>
    <row r="4196" spans="5:10" x14ac:dyDescent="0.4">
      <c r="E4196" s="1168"/>
      <c r="F4196" s="1168"/>
      <c r="G4196" s="1168"/>
      <c r="H4196" s="1168"/>
      <c r="I4196" s="1168"/>
      <c r="J4196" s="1168"/>
    </row>
    <row r="4197" spans="5:10" x14ac:dyDescent="0.4">
      <c r="E4197" s="1168"/>
      <c r="F4197" s="1168"/>
      <c r="G4197" s="1168"/>
      <c r="H4197" s="1168"/>
      <c r="I4197" s="1168"/>
      <c r="J4197" s="1168"/>
    </row>
    <row r="4198" spans="5:10" x14ac:dyDescent="0.4">
      <c r="E4198" s="1168"/>
      <c r="F4198" s="1168"/>
      <c r="G4198" s="1168"/>
      <c r="H4198" s="1168"/>
      <c r="I4198" s="1168"/>
      <c r="J4198" s="1168"/>
    </row>
    <row r="4199" spans="5:10" x14ac:dyDescent="0.4">
      <c r="E4199" s="1168"/>
      <c r="F4199" s="1168"/>
      <c r="G4199" s="1168"/>
      <c r="H4199" s="1168"/>
      <c r="I4199" s="1168"/>
      <c r="J4199" s="1168"/>
    </row>
    <row r="4200" spans="5:10" x14ac:dyDescent="0.4">
      <c r="E4200" s="1168"/>
      <c r="F4200" s="1168"/>
      <c r="G4200" s="1168"/>
      <c r="H4200" s="1168"/>
      <c r="I4200" s="1168"/>
      <c r="J4200" s="1168"/>
    </row>
    <row r="4201" spans="5:10" x14ac:dyDescent="0.4">
      <c r="E4201" s="1168"/>
      <c r="F4201" s="1168"/>
      <c r="G4201" s="1168"/>
      <c r="H4201" s="1168"/>
      <c r="I4201" s="1168"/>
      <c r="J4201" s="1168"/>
    </row>
    <row r="4202" spans="5:10" x14ac:dyDescent="0.4">
      <c r="E4202" s="1168"/>
      <c r="F4202" s="1168"/>
      <c r="G4202" s="1168"/>
      <c r="H4202" s="1168"/>
      <c r="I4202" s="1168"/>
      <c r="J4202" s="1168"/>
    </row>
    <row r="4203" spans="5:10" x14ac:dyDescent="0.4">
      <c r="E4203" s="1168"/>
      <c r="F4203" s="1168"/>
      <c r="G4203" s="1168"/>
      <c r="H4203" s="1168"/>
      <c r="I4203" s="1168"/>
      <c r="J4203" s="1168"/>
    </row>
    <row r="4204" spans="5:10" x14ac:dyDescent="0.4">
      <c r="E4204" s="1168"/>
      <c r="F4204" s="1168"/>
      <c r="G4204" s="1168"/>
      <c r="H4204" s="1168"/>
      <c r="I4204" s="1168"/>
      <c r="J4204" s="1168"/>
    </row>
    <row r="4205" spans="5:10" x14ac:dyDescent="0.4">
      <c r="E4205" s="1168"/>
      <c r="F4205" s="1168"/>
      <c r="G4205" s="1168"/>
      <c r="H4205" s="1168"/>
      <c r="I4205" s="1168"/>
      <c r="J4205" s="1168"/>
    </row>
    <row r="4206" spans="5:10" x14ac:dyDescent="0.4">
      <c r="E4206" s="1168"/>
      <c r="F4206" s="1168"/>
      <c r="G4206" s="1168"/>
      <c r="H4206" s="1168"/>
      <c r="I4206" s="1168"/>
      <c r="J4206" s="1168"/>
    </row>
    <row r="4207" spans="5:10" x14ac:dyDescent="0.4">
      <c r="E4207" s="1168"/>
      <c r="F4207" s="1168"/>
      <c r="G4207" s="1168"/>
      <c r="H4207" s="1168"/>
      <c r="I4207" s="1168"/>
      <c r="J4207" s="1168"/>
    </row>
    <row r="4208" spans="5:10" x14ac:dyDescent="0.4">
      <c r="E4208" s="1168"/>
      <c r="F4208" s="1168"/>
      <c r="G4208" s="1168"/>
      <c r="H4208" s="1168"/>
      <c r="I4208" s="1168"/>
      <c r="J4208" s="1168"/>
    </row>
    <row r="4209" spans="5:10" x14ac:dyDescent="0.4">
      <c r="E4209" s="1168"/>
      <c r="F4209" s="1168"/>
      <c r="G4209" s="1168"/>
      <c r="H4209" s="1168"/>
      <c r="I4209" s="1168"/>
      <c r="J4209" s="1168"/>
    </row>
    <row r="4210" spans="5:10" x14ac:dyDescent="0.4">
      <c r="E4210" s="1168"/>
      <c r="F4210" s="1168"/>
      <c r="G4210" s="1168"/>
      <c r="H4210" s="1168"/>
      <c r="I4210" s="1168"/>
      <c r="J4210" s="1168"/>
    </row>
    <row r="4211" spans="5:10" x14ac:dyDescent="0.4">
      <c r="E4211" s="1168"/>
      <c r="F4211" s="1168"/>
      <c r="G4211" s="1168"/>
      <c r="H4211" s="1168"/>
      <c r="I4211" s="1168"/>
      <c r="J4211" s="1168"/>
    </row>
    <row r="4212" spans="5:10" x14ac:dyDescent="0.4">
      <c r="E4212" s="1168"/>
      <c r="F4212" s="1168"/>
      <c r="G4212" s="1168"/>
      <c r="H4212" s="1168"/>
      <c r="I4212" s="1168"/>
      <c r="J4212" s="1168"/>
    </row>
    <row r="4213" spans="5:10" x14ac:dyDescent="0.4">
      <c r="E4213" s="1168"/>
      <c r="F4213" s="1168"/>
      <c r="G4213" s="1168"/>
      <c r="H4213" s="1168"/>
      <c r="I4213" s="1168"/>
      <c r="J4213" s="1168"/>
    </row>
    <row r="4214" spans="5:10" x14ac:dyDescent="0.4">
      <c r="E4214" s="1168"/>
      <c r="F4214" s="1168"/>
      <c r="G4214" s="1168"/>
      <c r="H4214" s="1168"/>
      <c r="I4214" s="1168"/>
      <c r="J4214" s="1168"/>
    </row>
    <row r="4215" spans="5:10" x14ac:dyDescent="0.4">
      <c r="E4215" s="1168"/>
      <c r="F4215" s="1168"/>
      <c r="G4215" s="1168"/>
      <c r="H4215" s="1168"/>
      <c r="I4215" s="1168"/>
      <c r="J4215" s="1168"/>
    </row>
    <row r="4216" spans="5:10" x14ac:dyDescent="0.4">
      <c r="E4216" s="1168"/>
      <c r="F4216" s="1168"/>
      <c r="G4216" s="1168"/>
      <c r="H4216" s="1168"/>
      <c r="I4216" s="1168"/>
      <c r="J4216" s="1168"/>
    </row>
    <row r="4217" spans="5:10" x14ac:dyDescent="0.4">
      <c r="E4217" s="1168"/>
      <c r="F4217" s="1168"/>
      <c r="G4217" s="1168"/>
      <c r="H4217" s="1168"/>
      <c r="I4217" s="1168"/>
      <c r="J4217" s="1168"/>
    </row>
    <row r="4218" spans="5:10" x14ac:dyDescent="0.4">
      <c r="E4218" s="1168"/>
      <c r="F4218" s="1168"/>
      <c r="G4218" s="1168"/>
      <c r="H4218" s="1168"/>
      <c r="I4218" s="1168"/>
      <c r="J4218" s="1168"/>
    </row>
    <row r="4219" spans="5:10" x14ac:dyDescent="0.4">
      <c r="E4219" s="1168"/>
      <c r="F4219" s="1168"/>
      <c r="G4219" s="1168"/>
      <c r="H4219" s="1168"/>
      <c r="I4219" s="1168"/>
      <c r="J4219" s="1168"/>
    </row>
    <row r="4220" spans="5:10" x14ac:dyDescent="0.4">
      <c r="E4220" s="1168"/>
      <c r="F4220" s="1168"/>
      <c r="G4220" s="1168"/>
      <c r="H4220" s="1168"/>
      <c r="I4220" s="1168"/>
      <c r="J4220" s="1168"/>
    </row>
    <row r="4221" spans="5:10" x14ac:dyDescent="0.4">
      <c r="E4221" s="1168"/>
      <c r="F4221" s="1168"/>
      <c r="G4221" s="1168"/>
      <c r="H4221" s="1168"/>
      <c r="I4221" s="1168"/>
      <c r="J4221" s="1168"/>
    </row>
    <row r="4222" spans="5:10" x14ac:dyDescent="0.4">
      <c r="E4222" s="1168"/>
      <c r="F4222" s="1168"/>
      <c r="G4222" s="1168"/>
      <c r="H4222" s="1168"/>
      <c r="I4222" s="1168"/>
      <c r="J4222" s="1168"/>
    </row>
    <row r="4223" spans="5:10" x14ac:dyDescent="0.4">
      <c r="E4223" s="1168"/>
      <c r="F4223" s="1168"/>
      <c r="G4223" s="1168"/>
      <c r="H4223" s="1168"/>
      <c r="I4223" s="1168"/>
      <c r="J4223" s="1168"/>
    </row>
    <row r="4224" spans="5:10" x14ac:dyDescent="0.4">
      <c r="E4224" s="1168"/>
      <c r="F4224" s="1168"/>
      <c r="G4224" s="1168"/>
      <c r="H4224" s="1168"/>
      <c r="I4224" s="1168"/>
      <c r="J4224" s="1168"/>
    </row>
    <row r="4225" spans="5:10" x14ac:dyDescent="0.4">
      <c r="E4225" s="1168"/>
      <c r="F4225" s="1168"/>
      <c r="G4225" s="1168"/>
      <c r="H4225" s="1168"/>
      <c r="I4225" s="1168"/>
      <c r="J4225" s="1168"/>
    </row>
    <row r="4226" spans="5:10" x14ac:dyDescent="0.4">
      <c r="E4226" s="1168"/>
      <c r="F4226" s="1168"/>
      <c r="G4226" s="1168"/>
      <c r="H4226" s="1168"/>
      <c r="I4226" s="1168"/>
      <c r="J4226" s="1168"/>
    </row>
    <row r="4227" spans="5:10" x14ac:dyDescent="0.4">
      <c r="E4227" s="1168"/>
      <c r="F4227" s="1168"/>
      <c r="G4227" s="1168"/>
      <c r="H4227" s="1168"/>
      <c r="I4227" s="1168"/>
      <c r="J4227" s="1168"/>
    </row>
    <row r="4228" spans="5:10" x14ac:dyDescent="0.4">
      <c r="E4228" s="1168"/>
      <c r="F4228" s="1168"/>
      <c r="G4228" s="1168"/>
      <c r="H4228" s="1168"/>
      <c r="I4228" s="1168"/>
      <c r="J4228" s="1168"/>
    </row>
    <row r="4229" spans="5:10" x14ac:dyDescent="0.4">
      <c r="E4229" s="1168"/>
      <c r="F4229" s="1168"/>
      <c r="G4229" s="1168"/>
      <c r="H4229" s="1168"/>
      <c r="I4229" s="1168"/>
      <c r="J4229" s="1168"/>
    </row>
    <row r="4230" spans="5:10" x14ac:dyDescent="0.4">
      <c r="E4230" s="1168"/>
      <c r="F4230" s="1168"/>
      <c r="G4230" s="1168"/>
      <c r="H4230" s="1168"/>
      <c r="I4230" s="1168"/>
      <c r="J4230" s="1168"/>
    </row>
    <row r="4231" spans="5:10" x14ac:dyDescent="0.4">
      <c r="E4231" s="1168"/>
      <c r="F4231" s="1168"/>
      <c r="G4231" s="1168"/>
      <c r="H4231" s="1168"/>
      <c r="I4231" s="1168"/>
      <c r="J4231" s="1168"/>
    </row>
    <row r="4232" spans="5:10" x14ac:dyDescent="0.4">
      <c r="E4232" s="1168"/>
      <c r="F4232" s="1168"/>
      <c r="G4232" s="1168"/>
      <c r="H4232" s="1168"/>
      <c r="I4232" s="1168"/>
      <c r="J4232" s="1168"/>
    </row>
    <row r="4233" spans="5:10" x14ac:dyDescent="0.4">
      <c r="E4233" s="1168"/>
      <c r="F4233" s="1168"/>
      <c r="G4233" s="1168"/>
      <c r="H4233" s="1168"/>
      <c r="I4233" s="1168"/>
      <c r="J4233" s="1168"/>
    </row>
    <row r="4234" spans="5:10" x14ac:dyDescent="0.4">
      <c r="E4234" s="1168"/>
      <c r="F4234" s="1168"/>
      <c r="G4234" s="1168"/>
      <c r="H4234" s="1168"/>
      <c r="I4234" s="1168"/>
      <c r="J4234" s="1168"/>
    </row>
    <row r="4235" spans="5:10" x14ac:dyDescent="0.4">
      <c r="E4235" s="1168"/>
      <c r="F4235" s="1168"/>
      <c r="G4235" s="1168"/>
      <c r="H4235" s="1168"/>
      <c r="I4235" s="1168"/>
      <c r="J4235" s="1168"/>
    </row>
    <row r="4236" spans="5:10" x14ac:dyDescent="0.4">
      <c r="E4236" s="1168"/>
      <c r="F4236" s="1168"/>
      <c r="G4236" s="1168"/>
      <c r="H4236" s="1168"/>
      <c r="I4236" s="1168"/>
      <c r="J4236" s="1168"/>
    </row>
    <row r="4237" spans="5:10" x14ac:dyDescent="0.4">
      <c r="E4237" s="1168"/>
      <c r="F4237" s="1168"/>
      <c r="G4237" s="1168"/>
      <c r="H4237" s="1168"/>
      <c r="I4237" s="1168"/>
      <c r="J4237" s="1168"/>
    </row>
    <row r="4238" spans="5:10" x14ac:dyDescent="0.4">
      <c r="E4238" s="1168"/>
      <c r="F4238" s="1168"/>
      <c r="G4238" s="1168"/>
      <c r="H4238" s="1168"/>
      <c r="I4238" s="1168"/>
      <c r="J4238" s="1168"/>
    </row>
    <row r="4239" spans="5:10" x14ac:dyDescent="0.4">
      <c r="E4239" s="1168"/>
      <c r="F4239" s="1168"/>
      <c r="G4239" s="1168"/>
      <c r="H4239" s="1168"/>
      <c r="I4239" s="1168"/>
      <c r="J4239" s="1168"/>
    </row>
    <row r="4240" spans="5:10" x14ac:dyDescent="0.4">
      <c r="E4240" s="1168"/>
      <c r="F4240" s="1168"/>
      <c r="G4240" s="1168"/>
      <c r="H4240" s="1168"/>
      <c r="I4240" s="1168"/>
      <c r="J4240" s="1168"/>
    </row>
    <row r="4241" spans="5:10" x14ac:dyDescent="0.4">
      <c r="E4241" s="1168"/>
      <c r="F4241" s="1168"/>
      <c r="G4241" s="1168"/>
      <c r="H4241" s="1168"/>
      <c r="I4241" s="1168"/>
      <c r="J4241" s="1168"/>
    </row>
    <row r="4242" spans="5:10" x14ac:dyDescent="0.4">
      <c r="E4242" s="1168"/>
      <c r="F4242" s="1168"/>
      <c r="G4242" s="1168"/>
      <c r="H4242" s="1168"/>
      <c r="I4242" s="1168"/>
      <c r="J4242" s="1168"/>
    </row>
    <row r="4243" spans="5:10" x14ac:dyDescent="0.4">
      <c r="E4243" s="1168"/>
      <c r="F4243" s="1168"/>
      <c r="G4243" s="1168"/>
      <c r="H4243" s="1168"/>
      <c r="I4243" s="1168"/>
      <c r="J4243" s="1168"/>
    </row>
    <row r="4244" spans="5:10" x14ac:dyDescent="0.4">
      <c r="E4244" s="1168"/>
      <c r="F4244" s="1168"/>
      <c r="G4244" s="1168"/>
      <c r="H4244" s="1168"/>
      <c r="I4244" s="1168"/>
      <c r="J4244" s="1168"/>
    </row>
    <row r="4245" spans="5:10" x14ac:dyDescent="0.4">
      <c r="E4245" s="1168"/>
      <c r="F4245" s="1168"/>
      <c r="G4245" s="1168"/>
      <c r="H4245" s="1168"/>
      <c r="I4245" s="1168"/>
      <c r="J4245" s="1168"/>
    </row>
    <row r="4246" spans="5:10" x14ac:dyDescent="0.4">
      <c r="E4246" s="1168"/>
      <c r="F4246" s="1168"/>
      <c r="G4246" s="1168"/>
      <c r="H4246" s="1168"/>
      <c r="I4246" s="1168"/>
      <c r="J4246" s="1168"/>
    </row>
    <row r="4247" spans="5:10" x14ac:dyDescent="0.4">
      <c r="E4247" s="1168"/>
      <c r="F4247" s="1168"/>
      <c r="G4247" s="1168"/>
      <c r="H4247" s="1168"/>
      <c r="I4247" s="1168"/>
      <c r="J4247" s="1168"/>
    </row>
    <row r="4248" spans="5:10" x14ac:dyDescent="0.4">
      <c r="E4248" s="1168"/>
      <c r="F4248" s="1168"/>
      <c r="G4248" s="1168"/>
      <c r="H4248" s="1168"/>
      <c r="I4248" s="1168"/>
      <c r="J4248" s="1168"/>
    </row>
    <row r="4249" spans="5:10" x14ac:dyDescent="0.4">
      <c r="E4249" s="1168"/>
      <c r="F4249" s="1168"/>
      <c r="G4249" s="1168"/>
      <c r="H4249" s="1168"/>
      <c r="I4249" s="1168"/>
      <c r="J4249" s="1168"/>
    </row>
    <row r="4250" spans="5:10" x14ac:dyDescent="0.4">
      <c r="E4250" s="1168"/>
      <c r="F4250" s="1168"/>
      <c r="G4250" s="1168"/>
      <c r="H4250" s="1168"/>
      <c r="I4250" s="1168"/>
      <c r="J4250" s="1168"/>
    </row>
    <row r="4251" spans="5:10" x14ac:dyDescent="0.4">
      <c r="E4251" s="1168"/>
      <c r="F4251" s="1168"/>
      <c r="G4251" s="1168"/>
      <c r="H4251" s="1168"/>
      <c r="I4251" s="1168"/>
      <c r="J4251" s="1168"/>
    </row>
    <row r="4252" spans="5:10" x14ac:dyDescent="0.4">
      <c r="E4252" s="1168"/>
      <c r="F4252" s="1168"/>
      <c r="G4252" s="1168"/>
      <c r="H4252" s="1168"/>
      <c r="I4252" s="1168"/>
      <c r="J4252" s="1168"/>
    </row>
    <row r="4253" spans="5:10" x14ac:dyDescent="0.4">
      <c r="E4253" s="1168"/>
      <c r="F4253" s="1168"/>
      <c r="G4253" s="1168"/>
      <c r="H4253" s="1168"/>
      <c r="I4253" s="1168"/>
      <c r="J4253" s="1168"/>
    </row>
    <row r="4254" spans="5:10" x14ac:dyDescent="0.4">
      <c r="E4254" s="1168"/>
      <c r="F4254" s="1168"/>
      <c r="G4254" s="1168"/>
      <c r="H4254" s="1168"/>
      <c r="I4254" s="1168"/>
      <c r="J4254" s="1168"/>
    </row>
    <row r="4255" spans="5:10" x14ac:dyDescent="0.4">
      <c r="E4255" s="1168"/>
      <c r="F4255" s="1168"/>
      <c r="G4255" s="1168"/>
      <c r="H4255" s="1168"/>
      <c r="I4255" s="1168"/>
      <c r="J4255" s="1168"/>
    </row>
    <row r="4256" spans="5:10" x14ac:dyDescent="0.4">
      <c r="E4256" s="1168"/>
      <c r="F4256" s="1168"/>
      <c r="G4256" s="1168"/>
      <c r="H4256" s="1168"/>
      <c r="I4256" s="1168"/>
      <c r="J4256" s="1168"/>
    </row>
    <row r="4257" spans="5:10" x14ac:dyDescent="0.4">
      <c r="E4257" s="1168"/>
      <c r="F4257" s="1168"/>
      <c r="G4257" s="1168"/>
      <c r="H4257" s="1168"/>
      <c r="I4257" s="1168"/>
      <c r="J4257" s="1168"/>
    </row>
    <row r="4258" spans="5:10" x14ac:dyDescent="0.4">
      <c r="E4258" s="1168"/>
      <c r="F4258" s="1168"/>
      <c r="G4258" s="1168"/>
      <c r="H4258" s="1168"/>
      <c r="I4258" s="1168"/>
      <c r="J4258" s="1168"/>
    </row>
    <row r="4259" spans="5:10" x14ac:dyDescent="0.4">
      <c r="E4259" s="1168"/>
      <c r="F4259" s="1168"/>
      <c r="G4259" s="1168"/>
      <c r="H4259" s="1168"/>
      <c r="I4259" s="1168"/>
      <c r="J4259" s="1168"/>
    </row>
    <row r="4260" spans="5:10" x14ac:dyDescent="0.4">
      <c r="E4260" s="1168"/>
      <c r="F4260" s="1168"/>
      <c r="G4260" s="1168"/>
      <c r="H4260" s="1168"/>
      <c r="I4260" s="1168"/>
      <c r="J4260" s="1168"/>
    </row>
    <row r="4261" spans="5:10" x14ac:dyDescent="0.4">
      <c r="E4261" s="1168"/>
      <c r="F4261" s="1168"/>
      <c r="G4261" s="1168"/>
      <c r="H4261" s="1168"/>
      <c r="I4261" s="1168"/>
      <c r="J4261" s="1168"/>
    </row>
    <row r="4262" spans="5:10" x14ac:dyDescent="0.4">
      <c r="E4262" s="1168"/>
      <c r="F4262" s="1168"/>
      <c r="G4262" s="1168"/>
      <c r="H4262" s="1168"/>
      <c r="I4262" s="1168"/>
      <c r="J4262" s="1168"/>
    </row>
    <row r="4263" spans="5:10" x14ac:dyDescent="0.4">
      <c r="E4263" s="1168"/>
      <c r="F4263" s="1168"/>
      <c r="G4263" s="1168"/>
      <c r="H4263" s="1168"/>
      <c r="I4263" s="1168"/>
      <c r="J4263" s="1168"/>
    </row>
    <row r="4264" spans="5:10" x14ac:dyDescent="0.4">
      <c r="E4264" s="1168"/>
      <c r="F4264" s="1168"/>
      <c r="G4264" s="1168"/>
      <c r="H4264" s="1168"/>
      <c r="I4264" s="1168"/>
      <c r="J4264" s="1168"/>
    </row>
    <row r="4265" spans="5:10" x14ac:dyDescent="0.4">
      <c r="E4265" s="1168"/>
      <c r="F4265" s="1168"/>
      <c r="G4265" s="1168"/>
      <c r="H4265" s="1168"/>
      <c r="I4265" s="1168"/>
      <c r="J4265" s="1168"/>
    </row>
    <row r="4266" spans="5:10" x14ac:dyDescent="0.4">
      <c r="E4266" s="1168"/>
      <c r="F4266" s="1168"/>
      <c r="G4266" s="1168"/>
      <c r="H4266" s="1168"/>
      <c r="I4266" s="1168"/>
      <c r="J4266" s="1168"/>
    </row>
    <row r="4267" spans="5:10" x14ac:dyDescent="0.4">
      <c r="E4267" s="1168"/>
      <c r="F4267" s="1168"/>
      <c r="G4267" s="1168"/>
      <c r="H4267" s="1168"/>
      <c r="I4267" s="1168"/>
      <c r="J4267" s="1168"/>
    </row>
    <row r="4268" spans="5:10" x14ac:dyDescent="0.4">
      <c r="E4268" s="1168"/>
      <c r="F4268" s="1168"/>
      <c r="G4268" s="1168"/>
      <c r="H4268" s="1168"/>
      <c r="I4268" s="1168"/>
      <c r="J4268" s="1168"/>
    </row>
    <row r="4269" spans="5:10" x14ac:dyDescent="0.4">
      <c r="E4269" s="1168"/>
      <c r="F4269" s="1168"/>
      <c r="G4269" s="1168"/>
      <c r="H4269" s="1168"/>
      <c r="I4269" s="1168"/>
      <c r="J4269" s="1168"/>
    </row>
    <row r="4270" spans="5:10" x14ac:dyDescent="0.4">
      <c r="E4270" s="1168"/>
      <c r="F4270" s="1168"/>
      <c r="G4270" s="1168"/>
      <c r="H4270" s="1168"/>
      <c r="I4270" s="1168"/>
      <c r="J4270" s="1168"/>
    </row>
    <row r="4271" spans="5:10" x14ac:dyDescent="0.4">
      <c r="E4271" s="1168"/>
      <c r="F4271" s="1168"/>
      <c r="G4271" s="1168"/>
      <c r="H4271" s="1168"/>
      <c r="I4271" s="1168"/>
      <c r="J4271" s="1168"/>
    </row>
    <row r="4272" spans="5:10" x14ac:dyDescent="0.4">
      <c r="E4272" s="1168"/>
      <c r="F4272" s="1168"/>
      <c r="G4272" s="1168"/>
      <c r="H4272" s="1168"/>
      <c r="I4272" s="1168"/>
      <c r="J4272" s="1168"/>
    </row>
    <row r="4273" spans="5:10" x14ac:dyDescent="0.4">
      <c r="E4273" s="1168"/>
      <c r="F4273" s="1168"/>
      <c r="G4273" s="1168"/>
      <c r="H4273" s="1168"/>
      <c r="I4273" s="1168"/>
      <c r="J4273" s="1168"/>
    </row>
    <row r="4274" spans="5:10" x14ac:dyDescent="0.4">
      <c r="E4274" s="1168"/>
      <c r="F4274" s="1168"/>
      <c r="G4274" s="1168"/>
      <c r="H4274" s="1168"/>
      <c r="I4274" s="1168"/>
      <c r="J4274" s="1168"/>
    </row>
    <row r="4275" spans="5:10" x14ac:dyDescent="0.4">
      <c r="E4275" s="1168"/>
      <c r="F4275" s="1168"/>
      <c r="G4275" s="1168"/>
      <c r="H4275" s="1168"/>
      <c r="I4275" s="1168"/>
      <c r="J4275" s="1168"/>
    </row>
    <row r="4276" spans="5:10" x14ac:dyDescent="0.4">
      <c r="E4276" s="1168"/>
      <c r="F4276" s="1168"/>
      <c r="G4276" s="1168"/>
      <c r="H4276" s="1168"/>
      <c r="I4276" s="1168"/>
      <c r="J4276" s="1168"/>
    </row>
    <row r="4277" spans="5:10" x14ac:dyDescent="0.4">
      <c r="E4277" s="1168"/>
      <c r="F4277" s="1168"/>
      <c r="G4277" s="1168"/>
      <c r="H4277" s="1168"/>
      <c r="I4277" s="1168"/>
      <c r="J4277" s="1168"/>
    </row>
    <row r="4278" spans="5:10" x14ac:dyDescent="0.4">
      <c r="E4278" s="1168"/>
      <c r="F4278" s="1168"/>
      <c r="G4278" s="1168"/>
      <c r="H4278" s="1168"/>
      <c r="I4278" s="1168"/>
      <c r="J4278" s="1168"/>
    </row>
    <row r="4279" spans="5:10" x14ac:dyDescent="0.4">
      <c r="E4279" s="1168"/>
      <c r="F4279" s="1168"/>
      <c r="G4279" s="1168"/>
      <c r="H4279" s="1168"/>
      <c r="I4279" s="1168"/>
      <c r="J4279" s="1168"/>
    </row>
    <row r="4280" spans="5:10" x14ac:dyDescent="0.4">
      <c r="E4280" s="1168"/>
      <c r="F4280" s="1168"/>
      <c r="G4280" s="1168"/>
      <c r="H4280" s="1168"/>
      <c r="I4280" s="1168"/>
      <c r="J4280" s="1168"/>
    </row>
    <row r="4281" spans="5:10" x14ac:dyDescent="0.4">
      <c r="E4281" s="1168"/>
      <c r="F4281" s="1168"/>
      <c r="G4281" s="1168"/>
      <c r="H4281" s="1168"/>
      <c r="I4281" s="1168"/>
      <c r="J4281" s="1168"/>
    </row>
    <row r="4282" spans="5:10" x14ac:dyDescent="0.4">
      <c r="E4282" s="1168"/>
      <c r="F4282" s="1168"/>
      <c r="G4282" s="1168"/>
      <c r="H4282" s="1168"/>
      <c r="I4282" s="1168"/>
      <c r="J4282" s="1168"/>
    </row>
    <row r="4283" spans="5:10" x14ac:dyDescent="0.4">
      <c r="E4283" s="1168"/>
      <c r="F4283" s="1168"/>
      <c r="G4283" s="1168"/>
      <c r="H4283" s="1168"/>
      <c r="I4283" s="1168"/>
      <c r="J4283" s="1168"/>
    </row>
    <row r="4284" spans="5:10" x14ac:dyDescent="0.4">
      <c r="E4284" s="1168"/>
      <c r="F4284" s="1168"/>
      <c r="G4284" s="1168"/>
      <c r="H4284" s="1168"/>
      <c r="I4284" s="1168"/>
      <c r="J4284" s="1168"/>
    </row>
    <row r="4285" spans="5:10" x14ac:dyDescent="0.4">
      <c r="E4285" s="1168"/>
      <c r="F4285" s="1168"/>
      <c r="G4285" s="1168"/>
      <c r="H4285" s="1168"/>
      <c r="I4285" s="1168"/>
      <c r="J4285" s="1168"/>
    </row>
    <row r="4286" spans="5:10" x14ac:dyDescent="0.4">
      <c r="E4286" s="1168"/>
      <c r="F4286" s="1168"/>
      <c r="G4286" s="1168"/>
      <c r="H4286" s="1168"/>
      <c r="I4286" s="1168"/>
      <c r="J4286" s="1168"/>
    </row>
    <row r="4287" spans="5:10" x14ac:dyDescent="0.4">
      <c r="E4287" s="1168"/>
      <c r="F4287" s="1168"/>
      <c r="G4287" s="1168"/>
      <c r="H4287" s="1168"/>
      <c r="I4287" s="1168"/>
      <c r="J4287" s="1168"/>
    </row>
    <row r="4288" spans="5:10" x14ac:dyDescent="0.4">
      <c r="E4288" s="1168"/>
      <c r="F4288" s="1168"/>
      <c r="G4288" s="1168"/>
      <c r="H4288" s="1168"/>
      <c r="I4288" s="1168"/>
      <c r="J4288" s="1168"/>
    </row>
    <row r="4289" spans="5:10" x14ac:dyDescent="0.4">
      <c r="E4289" s="1168"/>
      <c r="F4289" s="1168"/>
      <c r="G4289" s="1168"/>
      <c r="H4289" s="1168"/>
      <c r="I4289" s="1168"/>
      <c r="J4289" s="1168"/>
    </row>
    <row r="4290" spans="5:10" x14ac:dyDescent="0.4">
      <c r="E4290" s="1168"/>
      <c r="F4290" s="1168"/>
      <c r="G4290" s="1168"/>
      <c r="H4290" s="1168"/>
      <c r="I4290" s="1168"/>
      <c r="J4290" s="1168"/>
    </row>
    <row r="4291" spans="5:10" x14ac:dyDescent="0.4">
      <c r="E4291" s="1168"/>
      <c r="F4291" s="1168"/>
      <c r="G4291" s="1168"/>
      <c r="H4291" s="1168"/>
      <c r="I4291" s="1168"/>
      <c r="J4291" s="1168"/>
    </row>
    <row r="4292" spans="5:10" x14ac:dyDescent="0.4">
      <c r="E4292" s="1168"/>
      <c r="F4292" s="1168"/>
      <c r="G4292" s="1168"/>
      <c r="H4292" s="1168"/>
      <c r="I4292" s="1168"/>
      <c r="J4292" s="1168"/>
    </row>
    <row r="4293" spans="5:10" x14ac:dyDescent="0.4">
      <c r="E4293" s="1168"/>
      <c r="F4293" s="1168"/>
      <c r="G4293" s="1168"/>
      <c r="H4293" s="1168"/>
      <c r="I4293" s="1168"/>
      <c r="J4293" s="1168"/>
    </row>
    <row r="4294" spans="5:10" x14ac:dyDescent="0.4">
      <c r="E4294" s="1168"/>
      <c r="F4294" s="1168"/>
      <c r="G4294" s="1168"/>
      <c r="H4294" s="1168"/>
      <c r="I4294" s="1168"/>
      <c r="J4294" s="1168"/>
    </row>
    <row r="4295" spans="5:10" x14ac:dyDescent="0.4">
      <c r="E4295" s="1168"/>
      <c r="F4295" s="1168"/>
      <c r="G4295" s="1168"/>
      <c r="H4295" s="1168"/>
      <c r="I4295" s="1168"/>
      <c r="J4295" s="1168"/>
    </row>
    <row r="4296" spans="5:10" x14ac:dyDescent="0.4">
      <c r="E4296" s="1168"/>
      <c r="F4296" s="1168"/>
      <c r="G4296" s="1168"/>
      <c r="H4296" s="1168"/>
      <c r="I4296" s="1168"/>
      <c r="J4296" s="1168"/>
    </row>
    <row r="4297" spans="5:10" x14ac:dyDescent="0.4">
      <c r="E4297" s="1168"/>
      <c r="F4297" s="1168"/>
      <c r="G4297" s="1168"/>
      <c r="H4297" s="1168"/>
      <c r="I4297" s="1168"/>
      <c r="J4297" s="1168"/>
    </row>
    <row r="4298" spans="5:10" x14ac:dyDescent="0.4">
      <c r="E4298" s="1168"/>
      <c r="F4298" s="1168"/>
      <c r="G4298" s="1168"/>
      <c r="H4298" s="1168"/>
      <c r="I4298" s="1168"/>
      <c r="J4298" s="1168"/>
    </row>
    <row r="4299" spans="5:10" x14ac:dyDescent="0.4">
      <c r="E4299" s="1168"/>
      <c r="F4299" s="1168"/>
      <c r="G4299" s="1168"/>
      <c r="H4299" s="1168"/>
      <c r="I4299" s="1168"/>
      <c r="J4299" s="1168"/>
    </row>
    <row r="4300" spans="5:10" x14ac:dyDescent="0.4">
      <c r="E4300" s="1168"/>
      <c r="F4300" s="1168"/>
      <c r="G4300" s="1168"/>
      <c r="H4300" s="1168"/>
      <c r="I4300" s="1168"/>
      <c r="J4300" s="1168"/>
    </row>
    <row r="4301" spans="5:10" x14ac:dyDescent="0.4">
      <c r="E4301" s="1168"/>
      <c r="F4301" s="1168"/>
      <c r="G4301" s="1168"/>
      <c r="H4301" s="1168"/>
      <c r="I4301" s="1168"/>
      <c r="J4301" s="1168"/>
    </row>
    <row r="4302" spans="5:10" x14ac:dyDescent="0.4">
      <c r="E4302" s="1168"/>
      <c r="F4302" s="1168"/>
      <c r="G4302" s="1168"/>
      <c r="H4302" s="1168"/>
      <c r="I4302" s="1168"/>
      <c r="J4302" s="1168"/>
    </row>
    <row r="4303" spans="5:10" x14ac:dyDescent="0.4">
      <c r="E4303" s="1168"/>
      <c r="F4303" s="1168"/>
      <c r="G4303" s="1168"/>
      <c r="H4303" s="1168"/>
      <c r="I4303" s="1168"/>
      <c r="J4303" s="1168"/>
    </row>
    <row r="4304" spans="5:10" x14ac:dyDescent="0.4">
      <c r="E4304" s="1168"/>
      <c r="F4304" s="1168"/>
      <c r="G4304" s="1168"/>
      <c r="H4304" s="1168"/>
      <c r="I4304" s="1168"/>
      <c r="J4304" s="1168"/>
    </row>
    <row r="4305" spans="5:10" x14ac:dyDescent="0.4">
      <c r="E4305" s="1168"/>
      <c r="F4305" s="1168"/>
      <c r="G4305" s="1168"/>
      <c r="H4305" s="1168"/>
      <c r="I4305" s="1168"/>
      <c r="J4305" s="1168"/>
    </row>
    <row r="4306" spans="5:10" x14ac:dyDescent="0.4">
      <c r="E4306" s="1168"/>
      <c r="F4306" s="1168"/>
      <c r="G4306" s="1168"/>
      <c r="H4306" s="1168"/>
      <c r="I4306" s="1168"/>
      <c r="J4306" s="1168"/>
    </row>
    <row r="4307" spans="5:10" x14ac:dyDescent="0.4">
      <c r="E4307" s="1168"/>
      <c r="F4307" s="1168"/>
      <c r="G4307" s="1168"/>
      <c r="H4307" s="1168"/>
      <c r="I4307" s="1168"/>
      <c r="J4307" s="1168"/>
    </row>
    <row r="4308" spans="5:10" x14ac:dyDescent="0.4">
      <c r="E4308" s="1168"/>
      <c r="F4308" s="1168"/>
      <c r="G4308" s="1168"/>
      <c r="H4308" s="1168"/>
      <c r="I4308" s="1168"/>
      <c r="J4308" s="1168"/>
    </row>
    <row r="4309" spans="5:10" x14ac:dyDescent="0.4">
      <c r="E4309" s="1168"/>
      <c r="F4309" s="1168"/>
      <c r="G4309" s="1168"/>
      <c r="H4309" s="1168"/>
      <c r="I4309" s="1168"/>
      <c r="J4309" s="1168"/>
    </row>
    <row r="4310" spans="5:10" x14ac:dyDescent="0.4">
      <c r="E4310" s="1168"/>
      <c r="F4310" s="1168"/>
      <c r="G4310" s="1168"/>
      <c r="H4310" s="1168"/>
      <c r="I4310" s="1168"/>
      <c r="J4310" s="1168"/>
    </row>
    <row r="4311" spans="5:10" x14ac:dyDescent="0.4">
      <c r="E4311" s="1168"/>
      <c r="F4311" s="1168"/>
      <c r="G4311" s="1168"/>
      <c r="H4311" s="1168"/>
      <c r="I4311" s="1168"/>
      <c r="J4311" s="1168"/>
    </row>
    <row r="4312" spans="5:10" x14ac:dyDescent="0.4">
      <c r="E4312" s="1168"/>
      <c r="F4312" s="1168"/>
      <c r="G4312" s="1168"/>
      <c r="H4312" s="1168"/>
      <c r="I4312" s="1168"/>
      <c r="J4312" s="1168"/>
    </row>
    <row r="4313" spans="5:10" x14ac:dyDescent="0.4">
      <c r="E4313" s="1168"/>
      <c r="F4313" s="1168"/>
      <c r="G4313" s="1168"/>
      <c r="H4313" s="1168"/>
      <c r="I4313" s="1168"/>
      <c r="J4313" s="1168"/>
    </row>
    <row r="4314" spans="5:10" x14ac:dyDescent="0.4">
      <c r="E4314" s="1168"/>
      <c r="F4314" s="1168"/>
      <c r="G4314" s="1168"/>
      <c r="H4314" s="1168"/>
      <c r="I4314" s="1168"/>
      <c r="J4314" s="1168"/>
    </row>
    <row r="4315" spans="5:10" x14ac:dyDescent="0.4">
      <c r="E4315" s="1168"/>
      <c r="F4315" s="1168"/>
      <c r="G4315" s="1168"/>
      <c r="H4315" s="1168"/>
      <c r="I4315" s="1168"/>
      <c r="J4315" s="1168"/>
    </row>
    <row r="4316" spans="5:10" x14ac:dyDescent="0.4">
      <c r="E4316" s="1168"/>
      <c r="F4316" s="1168"/>
      <c r="G4316" s="1168"/>
      <c r="H4316" s="1168"/>
      <c r="I4316" s="1168"/>
      <c r="J4316" s="1168"/>
    </row>
    <row r="4317" spans="5:10" x14ac:dyDescent="0.4">
      <c r="E4317" s="1168"/>
      <c r="F4317" s="1168"/>
      <c r="G4317" s="1168"/>
      <c r="H4317" s="1168"/>
      <c r="I4317" s="1168"/>
      <c r="J4317" s="1168"/>
    </row>
    <row r="4318" spans="5:10" x14ac:dyDescent="0.4">
      <c r="E4318" s="1168"/>
      <c r="F4318" s="1168"/>
      <c r="G4318" s="1168"/>
      <c r="H4318" s="1168"/>
      <c r="I4318" s="1168"/>
      <c r="J4318" s="1168"/>
    </row>
    <row r="4319" spans="5:10" x14ac:dyDescent="0.4">
      <c r="E4319" s="1168"/>
      <c r="F4319" s="1168"/>
      <c r="G4319" s="1168"/>
      <c r="H4319" s="1168"/>
      <c r="I4319" s="1168"/>
      <c r="J4319" s="1168"/>
    </row>
    <row r="4320" spans="5:10" x14ac:dyDescent="0.4">
      <c r="E4320" s="1168"/>
      <c r="F4320" s="1168"/>
      <c r="G4320" s="1168"/>
      <c r="H4320" s="1168"/>
      <c r="I4320" s="1168"/>
      <c r="J4320" s="1168"/>
    </row>
    <row r="4321" spans="5:10" x14ac:dyDescent="0.4">
      <c r="E4321" s="1168"/>
      <c r="F4321" s="1168"/>
      <c r="G4321" s="1168"/>
      <c r="H4321" s="1168"/>
      <c r="I4321" s="1168"/>
      <c r="J4321" s="1168"/>
    </row>
    <row r="4322" spans="5:10" x14ac:dyDescent="0.4">
      <c r="E4322" s="1168"/>
      <c r="F4322" s="1168"/>
      <c r="G4322" s="1168"/>
      <c r="H4322" s="1168"/>
      <c r="I4322" s="1168"/>
      <c r="J4322" s="1168"/>
    </row>
    <row r="4323" spans="5:10" x14ac:dyDescent="0.4">
      <c r="E4323" s="1168"/>
      <c r="F4323" s="1168"/>
      <c r="G4323" s="1168"/>
      <c r="H4323" s="1168"/>
      <c r="I4323" s="1168"/>
      <c r="J4323" s="1168"/>
    </row>
    <row r="4324" spans="5:10" x14ac:dyDescent="0.4">
      <c r="E4324" s="1168"/>
      <c r="F4324" s="1168"/>
      <c r="G4324" s="1168"/>
      <c r="H4324" s="1168"/>
      <c r="I4324" s="1168"/>
      <c r="J4324" s="1168"/>
    </row>
    <row r="4325" spans="5:10" x14ac:dyDescent="0.4">
      <c r="E4325" s="1168"/>
      <c r="F4325" s="1168"/>
      <c r="G4325" s="1168"/>
      <c r="H4325" s="1168"/>
      <c r="I4325" s="1168"/>
      <c r="J4325" s="1168"/>
    </row>
    <row r="4326" spans="5:10" x14ac:dyDescent="0.4">
      <c r="E4326" s="1168"/>
      <c r="F4326" s="1168"/>
      <c r="G4326" s="1168"/>
      <c r="H4326" s="1168"/>
      <c r="I4326" s="1168"/>
      <c r="J4326" s="1168"/>
    </row>
    <row r="4327" spans="5:10" x14ac:dyDescent="0.4">
      <c r="E4327" s="1168"/>
      <c r="F4327" s="1168"/>
      <c r="G4327" s="1168"/>
      <c r="H4327" s="1168"/>
      <c r="I4327" s="1168"/>
      <c r="J4327" s="1168"/>
    </row>
    <row r="4328" spans="5:10" x14ac:dyDescent="0.4">
      <c r="E4328" s="1168"/>
      <c r="F4328" s="1168"/>
      <c r="G4328" s="1168"/>
      <c r="H4328" s="1168"/>
      <c r="I4328" s="1168"/>
      <c r="J4328" s="1168"/>
    </row>
    <row r="4329" spans="5:10" x14ac:dyDescent="0.4">
      <c r="E4329" s="1168"/>
      <c r="F4329" s="1168"/>
      <c r="G4329" s="1168"/>
      <c r="H4329" s="1168"/>
      <c r="I4329" s="1168"/>
      <c r="J4329" s="1168"/>
    </row>
    <row r="4330" spans="5:10" x14ac:dyDescent="0.4">
      <c r="E4330" s="1168"/>
      <c r="F4330" s="1168"/>
      <c r="G4330" s="1168"/>
      <c r="H4330" s="1168"/>
      <c r="I4330" s="1168"/>
      <c r="J4330" s="1168"/>
    </row>
    <row r="4331" spans="5:10" x14ac:dyDescent="0.4">
      <c r="E4331" s="1168"/>
      <c r="F4331" s="1168"/>
      <c r="G4331" s="1168"/>
      <c r="H4331" s="1168"/>
      <c r="I4331" s="1168"/>
      <c r="J4331" s="1168"/>
    </row>
    <row r="4332" spans="5:10" x14ac:dyDescent="0.4">
      <c r="E4332" s="1168"/>
      <c r="F4332" s="1168"/>
      <c r="G4332" s="1168"/>
      <c r="H4332" s="1168"/>
      <c r="I4332" s="1168"/>
      <c r="J4332" s="1168"/>
    </row>
    <row r="4333" spans="5:10" x14ac:dyDescent="0.4">
      <c r="E4333" s="1168"/>
      <c r="F4333" s="1168"/>
      <c r="G4333" s="1168"/>
      <c r="H4333" s="1168"/>
      <c r="I4333" s="1168"/>
      <c r="J4333" s="1168"/>
    </row>
    <row r="4334" spans="5:10" x14ac:dyDescent="0.4">
      <c r="E4334" s="1168"/>
      <c r="F4334" s="1168"/>
      <c r="G4334" s="1168"/>
      <c r="H4334" s="1168"/>
      <c r="I4334" s="1168"/>
      <c r="J4334" s="1168"/>
    </row>
    <row r="4335" spans="5:10" x14ac:dyDescent="0.4">
      <c r="E4335" s="1168"/>
      <c r="F4335" s="1168"/>
      <c r="G4335" s="1168"/>
      <c r="H4335" s="1168"/>
      <c r="I4335" s="1168"/>
      <c r="J4335" s="1168"/>
    </row>
    <row r="4336" spans="5:10" x14ac:dyDescent="0.4">
      <c r="E4336" s="1168"/>
      <c r="F4336" s="1168"/>
      <c r="G4336" s="1168"/>
      <c r="H4336" s="1168"/>
      <c r="I4336" s="1168"/>
      <c r="J4336" s="1168"/>
    </row>
    <row r="4337" spans="5:10" x14ac:dyDescent="0.4">
      <c r="E4337" s="1168"/>
      <c r="F4337" s="1168"/>
      <c r="G4337" s="1168"/>
      <c r="H4337" s="1168"/>
      <c r="I4337" s="1168"/>
      <c r="J4337" s="1168"/>
    </row>
    <row r="4338" spans="5:10" x14ac:dyDescent="0.4">
      <c r="E4338" s="1168"/>
      <c r="F4338" s="1168"/>
      <c r="G4338" s="1168"/>
      <c r="H4338" s="1168"/>
      <c r="I4338" s="1168"/>
      <c r="J4338" s="1168"/>
    </row>
    <row r="4339" spans="5:10" x14ac:dyDescent="0.4">
      <c r="E4339" s="1168"/>
      <c r="F4339" s="1168"/>
      <c r="G4339" s="1168"/>
      <c r="H4339" s="1168"/>
      <c r="I4339" s="1168"/>
      <c r="J4339" s="1168"/>
    </row>
    <row r="4340" spans="5:10" x14ac:dyDescent="0.4">
      <c r="E4340" s="1168"/>
      <c r="F4340" s="1168"/>
      <c r="G4340" s="1168"/>
      <c r="H4340" s="1168"/>
      <c r="I4340" s="1168"/>
      <c r="J4340" s="1168"/>
    </row>
    <row r="4341" spans="5:10" x14ac:dyDescent="0.4">
      <c r="E4341" s="1168"/>
      <c r="F4341" s="1168"/>
      <c r="G4341" s="1168"/>
      <c r="H4341" s="1168"/>
      <c r="I4341" s="1168"/>
      <c r="J4341" s="1168"/>
    </row>
    <row r="4342" spans="5:10" x14ac:dyDescent="0.4">
      <c r="E4342" s="1168"/>
      <c r="F4342" s="1168"/>
      <c r="G4342" s="1168"/>
      <c r="H4342" s="1168"/>
      <c r="I4342" s="1168"/>
      <c r="J4342" s="1168"/>
    </row>
    <row r="4343" spans="5:10" x14ac:dyDescent="0.4">
      <c r="E4343" s="1168"/>
      <c r="F4343" s="1168"/>
      <c r="G4343" s="1168"/>
      <c r="H4343" s="1168"/>
      <c r="I4343" s="1168"/>
      <c r="J4343" s="1168"/>
    </row>
    <row r="4344" spans="5:10" x14ac:dyDescent="0.4">
      <c r="E4344" s="1168"/>
      <c r="F4344" s="1168"/>
      <c r="G4344" s="1168"/>
      <c r="H4344" s="1168"/>
      <c r="I4344" s="1168"/>
      <c r="J4344" s="1168"/>
    </row>
    <row r="4345" spans="5:10" x14ac:dyDescent="0.4">
      <c r="E4345" s="1168"/>
      <c r="F4345" s="1168"/>
      <c r="G4345" s="1168"/>
      <c r="H4345" s="1168"/>
      <c r="I4345" s="1168"/>
      <c r="J4345" s="1168"/>
    </row>
    <row r="4346" spans="5:10" x14ac:dyDescent="0.4">
      <c r="E4346" s="1168"/>
      <c r="F4346" s="1168"/>
      <c r="G4346" s="1168"/>
      <c r="H4346" s="1168"/>
      <c r="I4346" s="1168"/>
      <c r="J4346" s="1168"/>
    </row>
    <row r="4347" spans="5:10" x14ac:dyDescent="0.4">
      <c r="E4347" s="1168"/>
      <c r="F4347" s="1168"/>
      <c r="G4347" s="1168"/>
      <c r="H4347" s="1168"/>
      <c r="I4347" s="1168"/>
      <c r="J4347" s="1168"/>
    </row>
    <row r="4348" spans="5:10" x14ac:dyDescent="0.4">
      <c r="E4348" s="1168"/>
      <c r="F4348" s="1168"/>
      <c r="G4348" s="1168"/>
      <c r="H4348" s="1168"/>
      <c r="I4348" s="1168"/>
      <c r="J4348" s="1168"/>
    </row>
    <row r="4349" spans="5:10" x14ac:dyDescent="0.4">
      <c r="E4349" s="1168"/>
      <c r="F4349" s="1168"/>
      <c r="G4349" s="1168"/>
      <c r="H4349" s="1168"/>
      <c r="I4349" s="1168"/>
      <c r="J4349" s="1168"/>
    </row>
    <row r="4350" spans="5:10" x14ac:dyDescent="0.4">
      <c r="E4350" s="1168"/>
      <c r="F4350" s="1168"/>
      <c r="G4350" s="1168"/>
      <c r="H4350" s="1168"/>
      <c r="I4350" s="1168"/>
      <c r="J4350" s="1168"/>
    </row>
    <row r="4351" spans="5:10" x14ac:dyDescent="0.4">
      <c r="E4351" s="1168"/>
      <c r="F4351" s="1168"/>
      <c r="G4351" s="1168"/>
      <c r="H4351" s="1168"/>
      <c r="I4351" s="1168"/>
      <c r="J4351" s="1168"/>
    </row>
    <row r="4352" spans="5:10" x14ac:dyDescent="0.4">
      <c r="E4352" s="1168"/>
      <c r="F4352" s="1168"/>
      <c r="G4352" s="1168"/>
      <c r="H4352" s="1168"/>
      <c r="I4352" s="1168"/>
      <c r="J4352" s="1168"/>
    </row>
    <row r="4353" spans="5:10" x14ac:dyDescent="0.4">
      <c r="E4353" s="1168"/>
      <c r="F4353" s="1168"/>
      <c r="G4353" s="1168"/>
      <c r="H4353" s="1168"/>
      <c r="I4353" s="1168"/>
      <c r="J4353" s="1168"/>
    </row>
    <row r="4354" spans="5:10" x14ac:dyDescent="0.4">
      <c r="E4354" s="1168"/>
      <c r="F4354" s="1168"/>
      <c r="G4354" s="1168"/>
      <c r="H4354" s="1168"/>
      <c r="I4354" s="1168"/>
      <c r="J4354" s="1168"/>
    </row>
    <row r="4355" spans="5:10" x14ac:dyDescent="0.4">
      <c r="E4355" s="1168"/>
      <c r="F4355" s="1168"/>
      <c r="G4355" s="1168"/>
      <c r="H4355" s="1168"/>
      <c r="I4355" s="1168"/>
      <c r="J4355" s="1168"/>
    </row>
    <row r="4356" spans="5:10" x14ac:dyDescent="0.4">
      <c r="E4356" s="1168"/>
      <c r="F4356" s="1168"/>
      <c r="G4356" s="1168"/>
      <c r="H4356" s="1168"/>
      <c r="I4356" s="1168"/>
      <c r="J4356" s="1168"/>
    </row>
    <row r="4357" spans="5:10" x14ac:dyDescent="0.4">
      <c r="E4357" s="1168"/>
      <c r="F4357" s="1168"/>
      <c r="G4357" s="1168"/>
      <c r="H4357" s="1168"/>
      <c r="I4357" s="1168"/>
      <c r="J4357" s="1168"/>
    </row>
    <row r="4358" spans="5:10" x14ac:dyDescent="0.4">
      <c r="E4358" s="1168"/>
      <c r="F4358" s="1168"/>
      <c r="G4358" s="1168"/>
      <c r="H4358" s="1168"/>
      <c r="I4358" s="1168"/>
      <c r="J4358" s="1168"/>
    </row>
    <row r="4359" spans="5:10" x14ac:dyDescent="0.4">
      <c r="E4359" s="1168"/>
      <c r="F4359" s="1168"/>
      <c r="G4359" s="1168"/>
      <c r="H4359" s="1168"/>
      <c r="I4359" s="1168"/>
      <c r="J4359" s="1168"/>
    </row>
    <row r="4360" spans="5:10" x14ac:dyDescent="0.4">
      <c r="E4360" s="1168"/>
      <c r="F4360" s="1168"/>
      <c r="G4360" s="1168"/>
      <c r="H4360" s="1168"/>
      <c r="I4360" s="1168"/>
      <c r="J4360" s="1168"/>
    </row>
    <row r="4361" spans="5:10" x14ac:dyDescent="0.4">
      <c r="E4361" s="1168"/>
      <c r="F4361" s="1168"/>
      <c r="G4361" s="1168"/>
      <c r="H4361" s="1168"/>
      <c r="I4361" s="1168"/>
      <c r="J4361" s="1168"/>
    </row>
    <row r="4362" spans="5:10" x14ac:dyDescent="0.4">
      <c r="E4362" s="1168"/>
      <c r="F4362" s="1168"/>
      <c r="G4362" s="1168"/>
      <c r="H4362" s="1168"/>
      <c r="I4362" s="1168"/>
      <c r="J4362" s="1168"/>
    </row>
    <row r="4363" spans="5:10" x14ac:dyDescent="0.4">
      <c r="E4363" s="1168"/>
      <c r="F4363" s="1168"/>
      <c r="G4363" s="1168"/>
      <c r="H4363" s="1168"/>
      <c r="I4363" s="1168"/>
      <c r="J4363" s="1168"/>
    </row>
    <row r="4364" spans="5:10" x14ac:dyDescent="0.4">
      <c r="E4364" s="1168"/>
      <c r="F4364" s="1168"/>
      <c r="G4364" s="1168"/>
      <c r="H4364" s="1168"/>
      <c r="I4364" s="1168"/>
      <c r="J4364" s="1168"/>
    </row>
    <row r="4365" spans="5:10" x14ac:dyDescent="0.4">
      <c r="E4365" s="1168"/>
      <c r="F4365" s="1168"/>
      <c r="G4365" s="1168"/>
      <c r="H4365" s="1168"/>
      <c r="I4365" s="1168"/>
      <c r="J4365" s="1168"/>
    </row>
    <row r="4366" spans="5:10" x14ac:dyDescent="0.4">
      <c r="E4366" s="1168"/>
      <c r="F4366" s="1168"/>
      <c r="G4366" s="1168"/>
      <c r="H4366" s="1168"/>
      <c r="I4366" s="1168"/>
      <c r="J4366" s="1168"/>
    </row>
    <row r="4367" spans="5:10" x14ac:dyDescent="0.4">
      <c r="E4367" s="1168"/>
      <c r="F4367" s="1168"/>
      <c r="G4367" s="1168"/>
      <c r="H4367" s="1168"/>
      <c r="I4367" s="1168"/>
      <c r="J4367" s="1168"/>
    </row>
    <row r="4368" spans="5:10" x14ac:dyDescent="0.4">
      <c r="E4368" s="1168"/>
      <c r="F4368" s="1168"/>
      <c r="G4368" s="1168"/>
      <c r="H4368" s="1168"/>
      <c r="I4368" s="1168"/>
      <c r="J4368" s="1168"/>
    </row>
    <row r="4369" spans="5:10" x14ac:dyDescent="0.4">
      <c r="E4369" s="1168"/>
      <c r="F4369" s="1168"/>
      <c r="G4369" s="1168"/>
      <c r="H4369" s="1168"/>
      <c r="I4369" s="1168"/>
      <c r="J4369" s="1168"/>
    </row>
    <row r="4370" spans="5:10" x14ac:dyDescent="0.4">
      <c r="E4370" s="1168"/>
      <c r="F4370" s="1168"/>
      <c r="G4370" s="1168"/>
      <c r="H4370" s="1168"/>
      <c r="I4370" s="1168"/>
      <c r="J4370" s="1168"/>
    </row>
    <row r="4371" spans="5:10" x14ac:dyDescent="0.4">
      <c r="E4371" s="1168"/>
      <c r="F4371" s="1168"/>
      <c r="G4371" s="1168"/>
      <c r="H4371" s="1168"/>
      <c r="I4371" s="1168"/>
      <c r="J4371" s="1168"/>
    </row>
    <row r="4372" spans="5:10" x14ac:dyDescent="0.4">
      <c r="E4372" s="1168"/>
      <c r="F4372" s="1168"/>
      <c r="G4372" s="1168"/>
      <c r="H4372" s="1168"/>
      <c r="I4372" s="1168"/>
      <c r="J4372" s="1168"/>
    </row>
    <row r="4373" spans="5:10" x14ac:dyDescent="0.4">
      <c r="E4373" s="1168"/>
      <c r="F4373" s="1168"/>
      <c r="G4373" s="1168"/>
      <c r="H4373" s="1168"/>
      <c r="I4373" s="1168"/>
      <c r="J4373" s="1168"/>
    </row>
    <row r="4374" spans="5:10" x14ac:dyDescent="0.4">
      <c r="E4374" s="1168"/>
      <c r="F4374" s="1168"/>
      <c r="G4374" s="1168"/>
      <c r="H4374" s="1168"/>
      <c r="I4374" s="1168"/>
      <c r="J4374" s="1168"/>
    </row>
    <row r="4375" spans="5:10" x14ac:dyDescent="0.4">
      <c r="E4375" s="1168"/>
      <c r="F4375" s="1168"/>
      <c r="G4375" s="1168"/>
      <c r="H4375" s="1168"/>
      <c r="I4375" s="1168"/>
      <c r="J4375" s="1168"/>
    </row>
    <row r="4376" spans="5:10" x14ac:dyDescent="0.4">
      <c r="E4376" s="1168"/>
      <c r="F4376" s="1168"/>
      <c r="G4376" s="1168"/>
      <c r="H4376" s="1168"/>
      <c r="I4376" s="1168"/>
      <c r="J4376" s="1168"/>
    </row>
    <row r="4377" spans="5:10" x14ac:dyDescent="0.4">
      <c r="E4377" s="1168"/>
      <c r="F4377" s="1168"/>
      <c r="G4377" s="1168"/>
      <c r="H4377" s="1168"/>
      <c r="I4377" s="1168"/>
      <c r="J4377" s="1168"/>
    </row>
    <row r="4378" spans="5:10" x14ac:dyDescent="0.4">
      <c r="E4378" s="1168"/>
      <c r="F4378" s="1168"/>
      <c r="G4378" s="1168"/>
      <c r="H4378" s="1168"/>
      <c r="I4378" s="1168"/>
      <c r="J4378" s="1168"/>
    </row>
    <row r="4379" spans="5:10" x14ac:dyDescent="0.4">
      <c r="E4379" s="1168"/>
      <c r="F4379" s="1168"/>
      <c r="G4379" s="1168"/>
      <c r="H4379" s="1168"/>
      <c r="I4379" s="1168"/>
      <c r="J4379" s="1168"/>
    </row>
    <row r="4380" spans="5:10" x14ac:dyDescent="0.4">
      <c r="E4380" s="1168"/>
      <c r="F4380" s="1168"/>
      <c r="G4380" s="1168"/>
      <c r="H4380" s="1168"/>
      <c r="I4380" s="1168"/>
      <c r="J4380" s="1168"/>
    </row>
    <row r="4381" spans="5:10" x14ac:dyDescent="0.4">
      <c r="E4381" s="1168"/>
      <c r="F4381" s="1168"/>
      <c r="G4381" s="1168"/>
      <c r="H4381" s="1168"/>
      <c r="I4381" s="1168"/>
      <c r="J4381" s="1168"/>
    </row>
    <row r="4382" spans="5:10" x14ac:dyDescent="0.4">
      <c r="E4382" s="1168"/>
      <c r="F4382" s="1168"/>
      <c r="G4382" s="1168"/>
      <c r="H4382" s="1168"/>
      <c r="I4382" s="1168"/>
      <c r="J4382" s="1168"/>
    </row>
    <row r="4383" spans="5:10" x14ac:dyDescent="0.4">
      <c r="E4383" s="1168"/>
      <c r="F4383" s="1168"/>
      <c r="G4383" s="1168"/>
      <c r="H4383" s="1168"/>
      <c r="I4383" s="1168"/>
      <c r="J4383" s="1168"/>
    </row>
    <row r="4384" spans="5:10" x14ac:dyDescent="0.4">
      <c r="E4384" s="1168"/>
      <c r="F4384" s="1168"/>
      <c r="G4384" s="1168"/>
      <c r="H4384" s="1168"/>
      <c r="I4384" s="1168"/>
      <c r="J4384" s="1168"/>
    </row>
    <row r="4385" spans="5:10" x14ac:dyDescent="0.4">
      <c r="E4385" s="1168"/>
      <c r="F4385" s="1168"/>
      <c r="G4385" s="1168"/>
      <c r="H4385" s="1168"/>
      <c r="I4385" s="1168"/>
      <c r="J4385" s="1168"/>
    </row>
    <row r="4386" spans="5:10" x14ac:dyDescent="0.4">
      <c r="E4386" s="1168"/>
      <c r="F4386" s="1168"/>
      <c r="G4386" s="1168"/>
      <c r="H4386" s="1168"/>
      <c r="I4386" s="1168"/>
      <c r="J4386" s="1168"/>
    </row>
    <row r="4387" spans="5:10" x14ac:dyDescent="0.4">
      <c r="E4387" s="1168"/>
      <c r="F4387" s="1168"/>
      <c r="G4387" s="1168"/>
      <c r="H4387" s="1168"/>
      <c r="I4387" s="1168"/>
      <c r="J4387" s="1168"/>
    </row>
    <row r="4388" spans="5:10" x14ac:dyDescent="0.4">
      <c r="E4388" s="1168"/>
      <c r="F4388" s="1168"/>
      <c r="G4388" s="1168"/>
      <c r="H4388" s="1168"/>
      <c r="I4388" s="1168"/>
      <c r="J4388" s="1168"/>
    </row>
    <row r="4389" spans="5:10" x14ac:dyDescent="0.4">
      <c r="E4389" s="1168"/>
      <c r="F4389" s="1168"/>
      <c r="G4389" s="1168"/>
      <c r="H4389" s="1168"/>
      <c r="I4389" s="1168"/>
      <c r="J4389" s="1168"/>
    </row>
    <row r="4390" spans="5:10" x14ac:dyDescent="0.4">
      <c r="E4390" s="1168"/>
      <c r="F4390" s="1168"/>
      <c r="G4390" s="1168"/>
      <c r="H4390" s="1168"/>
      <c r="I4390" s="1168"/>
      <c r="J4390" s="1168"/>
    </row>
    <row r="4391" spans="5:10" x14ac:dyDescent="0.4">
      <c r="E4391" s="1168"/>
      <c r="F4391" s="1168"/>
      <c r="G4391" s="1168"/>
      <c r="H4391" s="1168"/>
      <c r="I4391" s="1168"/>
      <c r="J4391" s="1168"/>
    </row>
    <row r="4392" spans="5:10" x14ac:dyDescent="0.4">
      <c r="E4392" s="1168"/>
      <c r="F4392" s="1168"/>
      <c r="G4392" s="1168"/>
      <c r="H4392" s="1168"/>
      <c r="I4392" s="1168"/>
      <c r="J4392" s="1168"/>
    </row>
    <row r="4393" spans="5:10" x14ac:dyDescent="0.4">
      <c r="E4393" s="1168"/>
      <c r="F4393" s="1168"/>
      <c r="G4393" s="1168"/>
      <c r="H4393" s="1168"/>
      <c r="I4393" s="1168"/>
      <c r="J4393" s="1168"/>
    </row>
    <row r="4394" spans="5:10" x14ac:dyDescent="0.4">
      <c r="E4394" s="1168"/>
      <c r="F4394" s="1168"/>
      <c r="G4394" s="1168"/>
      <c r="H4394" s="1168"/>
      <c r="I4394" s="1168"/>
      <c r="J4394" s="1168"/>
    </row>
    <row r="4395" spans="5:10" x14ac:dyDescent="0.4">
      <c r="E4395" s="1168"/>
      <c r="F4395" s="1168"/>
      <c r="G4395" s="1168"/>
      <c r="H4395" s="1168"/>
      <c r="I4395" s="1168"/>
      <c r="J4395" s="1168"/>
    </row>
    <row r="4396" spans="5:10" x14ac:dyDescent="0.4">
      <c r="E4396" s="1168"/>
      <c r="F4396" s="1168"/>
      <c r="G4396" s="1168"/>
      <c r="H4396" s="1168"/>
      <c r="I4396" s="1168"/>
      <c r="J4396" s="1168"/>
    </row>
    <row r="4397" spans="5:10" x14ac:dyDescent="0.4">
      <c r="E4397" s="1168"/>
      <c r="F4397" s="1168"/>
      <c r="G4397" s="1168"/>
      <c r="H4397" s="1168"/>
      <c r="I4397" s="1168"/>
      <c r="J4397" s="1168"/>
    </row>
    <row r="4398" spans="5:10" x14ac:dyDescent="0.4">
      <c r="E4398" s="1168"/>
      <c r="F4398" s="1168"/>
      <c r="G4398" s="1168"/>
      <c r="H4398" s="1168"/>
      <c r="I4398" s="1168"/>
      <c r="J4398" s="1168"/>
    </row>
    <row r="4399" spans="5:10" x14ac:dyDescent="0.4">
      <c r="E4399" s="1168"/>
      <c r="F4399" s="1168"/>
      <c r="G4399" s="1168"/>
      <c r="H4399" s="1168"/>
      <c r="I4399" s="1168"/>
      <c r="J4399" s="1168"/>
    </row>
    <row r="4400" spans="5:10" x14ac:dyDescent="0.4">
      <c r="E4400" s="1168"/>
      <c r="F4400" s="1168"/>
      <c r="G4400" s="1168"/>
      <c r="H4400" s="1168"/>
      <c r="I4400" s="1168"/>
      <c r="J4400" s="1168"/>
    </row>
    <row r="4401" spans="5:10" x14ac:dyDescent="0.4">
      <c r="E4401" s="1168"/>
      <c r="F4401" s="1168"/>
      <c r="G4401" s="1168"/>
      <c r="H4401" s="1168"/>
      <c r="I4401" s="1168"/>
      <c r="J4401" s="1168"/>
    </row>
    <row r="4402" spans="5:10" x14ac:dyDescent="0.4">
      <c r="E4402" s="1168"/>
      <c r="F4402" s="1168"/>
      <c r="G4402" s="1168"/>
      <c r="H4402" s="1168"/>
      <c r="I4402" s="1168"/>
      <c r="J4402" s="1168"/>
    </row>
    <row r="4403" spans="5:10" x14ac:dyDescent="0.4">
      <c r="E4403" s="1168"/>
      <c r="F4403" s="1168"/>
      <c r="G4403" s="1168"/>
      <c r="H4403" s="1168"/>
      <c r="I4403" s="1168"/>
      <c r="J4403" s="1168"/>
    </row>
    <row r="4404" spans="5:10" x14ac:dyDescent="0.4">
      <c r="E4404" s="1168"/>
      <c r="F4404" s="1168"/>
      <c r="G4404" s="1168"/>
      <c r="H4404" s="1168"/>
      <c r="I4404" s="1168"/>
      <c r="J4404" s="1168"/>
    </row>
    <row r="4405" spans="5:10" x14ac:dyDescent="0.4">
      <c r="E4405" s="1168"/>
      <c r="F4405" s="1168"/>
      <c r="G4405" s="1168"/>
      <c r="H4405" s="1168"/>
      <c r="I4405" s="1168"/>
      <c r="J4405" s="1168"/>
    </row>
    <row r="4406" spans="5:10" x14ac:dyDescent="0.4">
      <c r="E4406" s="1168"/>
      <c r="F4406" s="1168"/>
      <c r="G4406" s="1168"/>
      <c r="H4406" s="1168"/>
      <c r="I4406" s="1168"/>
      <c r="J4406" s="1168"/>
    </row>
    <row r="4407" spans="5:10" x14ac:dyDescent="0.4">
      <c r="E4407" s="1168"/>
      <c r="F4407" s="1168"/>
      <c r="G4407" s="1168"/>
      <c r="H4407" s="1168"/>
      <c r="I4407" s="1168"/>
      <c r="J4407" s="1168"/>
    </row>
    <row r="4408" spans="5:10" x14ac:dyDescent="0.4">
      <c r="E4408" s="1168"/>
      <c r="F4408" s="1168"/>
      <c r="G4408" s="1168"/>
      <c r="H4408" s="1168"/>
      <c r="I4408" s="1168"/>
      <c r="J4408" s="1168"/>
    </row>
    <row r="4409" spans="5:10" x14ac:dyDescent="0.4">
      <c r="E4409" s="1168"/>
      <c r="F4409" s="1168"/>
      <c r="G4409" s="1168"/>
      <c r="H4409" s="1168"/>
      <c r="I4409" s="1168"/>
      <c r="J4409" s="1168"/>
    </row>
    <row r="4410" spans="5:10" x14ac:dyDescent="0.4">
      <c r="E4410" s="1168"/>
      <c r="F4410" s="1168"/>
      <c r="G4410" s="1168"/>
      <c r="H4410" s="1168"/>
      <c r="I4410" s="1168"/>
      <c r="J4410" s="1168"/>
    </row>
    <row r="4411" spans="5:10" x14ac:dyDescent="0.4">
      <c r="E4411" s="1168"/>
      <c r="F4411" s="1168"/>
      <c r="G4411" s="1168"/>
      <c r="H4411" s="1168"/>
      <c r="I4411" s="1168"/>
      <c r="J4411" s="1168"/>
    </row>
    <row r="4412" spans="5:10" x14ac:dyDescent="0.4">
      <c r="E4412" s="1168"/>
      <c r="F4412" s="1168"/>
      <c r="G4412" s="1168"/>
      <c r="H4412" s="1168"/>
      <c r="I4412" s="1168"/>
      <c r="J4412" s="1168"/>
    </row>
    <row r="4413" spans="5:10" x14ac:dyDescent="0.4">
      <c r="E4413" s="1168"/>
      <c r="F4413" s="1168"/>
      <c r="G4413" s="1168"/>
      <c r="H4413" s="1168"/>
      <c r="I4413" s="1168"/>
      <c r="J4413" s="1168"/>
    </row>
    <row r="4414" spans="5:10" x14ac:dyDescent="0.4">
      <c r="E4414" s="1168"/>
      <c r="F4414" s="1168"/>
      <c r="G4414" s="1168"/>
      <c r="H4414" s="1168"/>
      <c r="I4414" s="1168"/>
      <c r="J4414" s="1168"/>
    </row>
    <row r="4415" spans="5:10" x14ac:dyDescent="0.4">
      <c r="E4415" s="1168"/>
      <c r="F4415" s="1168"/>
      <c r="G4415" s="1168"/>
      <c r="H4415" s="1168"/>
      <c r="I4415" s="1168"/>
      <c r="J4415" s="1168"/>
    </row>
    <row r="4416" spans="5:10" x14ac:dyDescent="0.4">
      <c r="E4416" s="1168"/>
      <c r="F4416" s="1168"/>
      <c r="G4416" s="1168"/>
      <c r="H4416" s="1168"/>
      <c r="I4416" s="1168"/>
      <c r="J4416" s="1168"/>
    </row>
    <row r="4417" spans="5:10" x14ac:dyDescent="0.4">
      <c r="E4417" s="1168"/>
      <c r="F4417" s="1168"/>
      <c r="G4417" s="1168"/>
      <c r="H4417" s="1168"/>
      <c r="I4417" s="1168"/>
      <c r="J4417" s="1168"/>
    </row>
    <row r="4418" spans="5:10" x14ac:dyDescent="0.4">
      <c r="E4418" s="1168"/>
      <c r="F4418" s="1168"/>
      <c r="G4418" s="1168"/>
      <c r="H4418" s="1168"/>
      <c r="I4418" s="1168"/>
      <c r="J4418" s="1168"/>
    </row>
    <row r="4419" spans="5:10" x14ac:dyDescent="0.4">
      <c r="E4419" s="1168"/>
      <c r="F4419" s="1168"/>
      <c r="G4419" s="1168"/>
      <c r="H4419" s="1168"/>
      <c r="I4419" s="1168"/>
      <c r="J4419" s="1168"/>
    </row>
    <row r="4420" spans="5:10" x14ac:dyDescent="0.4">
      <c r="E4420" s="1168"/>
      <c r="F4420" s="1168"/>
      <c r="G4420" s="1168"/>
      <c r="H4420" s="1168"/>
      <c r="I4420" s="1168"/>
      <c r="J4420" s="1168"/>
    </row>
    <row r="4421" spans="5:10" x14ac:dyDescent="0.4">
      <c r="E4421" s="1168"/>
      <c r="F4421" s="1168"/>
      <c r="G4421" s="1168"/>
      <c r="H4421" s="1168"/>
      <c r="I4421" s="1168"/>
      <c r="J4421" s="1168"/>
    </row>
    <row r="4422" spans="5:10" x14ac:dyDescent="0.4">
      <c r="E4422" s="1168"/>
      <c r="F4422" s="1168"/>
      <c r="G4422" s="1168"/>
      <c r="H4422" s="1168"/>
      <c r="I4422" s="1168"/>
      <c r="J4422" s="1168"/>
    </row>
    <row r="4423" spans="5:10" x14ac:dyDescent="0.4">
      <c r="E4423" s="1168"/>
      <c r="F4423" s="1168"/>
      <c r="G4423" s="1168"/>
      <c r="H4423" s="1168"/>
      <c r="I4423" s="1168"/>
      <c r="J4423" s="1168"/>
    </row>
    <row r="4424" spans="5:10" x14ac:dyDescent="0.4">
      <c r="E4424" s="1168"/>
      <c r="F4424" s="1168"/>
      <c r="G4424" s="1168"/>
      <c r="H4424" s="1168"/>
      <c r="I4424" s="1168"/>
      <c r="J4424" s="1168"/>
    </row>
    <row r="4425" spans="5:10" x14ac:dyDescent="0.4">
      <c r="E4425" s="1168"/>
      <c r="F4425" s="1168"/>
      <c r="G4425" s="1168"/>
      <c r="H4425" s="1168"/>
      <c r="I4425" s="1168"/>
      <c r="J4425" s="1168"/>
    </row>
    <row r="4426" spans="5:10" x14ac:dyDescent="0.4">
      <c r="E4426" s="1168"/>
      <c r="F4426" s="1168"/>
      <c r="G4426" s="1168"/>
      <c r="H4426" s="1168"/>
      <c r="I4426" s="1168"/>
      <c r="J4426" s="1168"/>
    </row>
    <row r="4427" spans="5:10" x14ac:dyDescent="0.4">
      <c r="E4427" s="1168"/>
      <c r="F4427" s="1168"/>
      <c r="G4427" s="1168"/>
      <c r="H4427" s="1168"/>
      <c r="I4427" s="1168"/>
      <c r="J4427" s="1168"/>
    </row>
    <row r="4428" spans="5:10" x14ac:dyDescent="0.4">
      <c r="E4428" s="1168"/>
      <c r="F4428" s="1168"/>
      <c r="G4428" s="1168"/>
      <c r="H4428" s="1168"/>
      <c r="I4428" s="1168"/>
      <c r="J4428" s="1168"/>
    </row>
    <row r="4429" spans="5:10" x14ac:dyDescent="0.4">
      <c r="E4429" s="1168"/>
      <c r="F4429" s="1168"/>
      <c r="G4429" s="1168"/>
      <c r="H4429" s="1168"/>
      <c r="I4429" s="1168"/>
      <c r="J4429" s="1168"/>
    </row>
    <row r="4430" spans="5:10" x14ac:dyDescent="0.4">
      <c r="E4430" s="1168"/>
      <c r="F4430" s="1168"/>
      <c r="G4430" s="1168"/>
      <c r="H4430" s="1168"/>
      <c r="I4430" s="1168"/>
      <c r="J4430" s="1168"/>
    </row>
    <row r="4431" spans="5:10" x14ac:dyDescent="0.4">
      <c r="E4431" s="1168"/>
      <c r="F4431" s="1168"/>
      <c r="G4431" s="1168"/>
      <c r="H4431" s="1168"/>
      <c r="I4431" s="1168"/>
      <c r="J4431" s="1168"/>
    </row>
    <row r="4432" spans="5:10" x14ac:dyDescent="0.4">
      <c r="E4432" s="1168"/>
      <c r="F4432" s="1168"/>
      <c r="G4432" s="1168"/>
      <c r="H4432" s="1168"/>
      <c r="I4432" s="1168"/>
      <c r="J4432" s="1168"/>
    </row>
    <row r="4433" spans="5:10" x14ac:dyDescent="0.4">
      <c r="E4433" s="1168"/>
      <c r="F4433" s="1168"/>
      <c r="G4433" s="1168"/>
      <c r="H4433" s="1168"/>
      <c r="I4433" s="1168"/>
      <c r="J4433" s="1168"/>
    </row>
    <row r="4434" spans="5:10" x14ac:dyDescent="0.4">
      <c r="E4434" s="1168"/>
      <c r="F4434" s="1168"/>
      <c r="G4434" s="1168"/>
      <c r="H4434" s="1168"/>
      <c r="I4434" s="1168"/>
      <c r="J4434" s="1168"/>
    </row>
    <row r="4435" spans="5:10" x14ac:dyDescent="0.4">
      <c r="E4435" s="1168"/>
      <c r="F4435" s="1168"/>
      <c r="G4435" s="1168"/>
      <c r="H4435" s="1168"/>
      <c r="I4435" s="1168"/>
      <c r="J4435" s="1168"/>
    </row>
    <row r="4436" spans="5:10" x14ac:dyDescent="0.4">
      <c r="E4436" s="1168"/>
      <c r="F4436" s="1168"/>
      <c r="G4436" s="1168"/>
      <c r="H4436" s="1168"/>
      <c r="I4436" s="1168"/>
      <c r="J4436" s="1168"/>
    </row>
    <row r="4437" spans="5:10" x14ac:dyDescent="0.4">
      <c r="E4437" s="1168"/>
      <c r="F4437" s="1168"/>
      <c r="G4437" s="1168"/>
      <c r="H4437" s="1168"/>
      <c r="I4437" s="1168"/>
      <c r="J4437" s="1168"/>
    </row>
    <row r="4438" spans="5:10" x14ac:dyDescent="0.4">
      <c r="E4438" s="1168"/>
      <c r="F4438" s="1168"/>
      <c r="G4438" s="1168"/>
      <c r="H4438" s="1168"/>
      <c r="I4438" s="1168"/>
      <c r="J4438" s="1168"/>
    </row>
    <row r="4439" spans="5:10" x14ac:dyDescent="0.4">
      <c r="E4439" s="1168"/>
      <c r="F4439" s="1168"/>
      <c r="G4439" s="1168"/>
      <c r="H4439" s="1168"/>
      <c r="I4439" s="1168"/>
      <c r="J4439" s="1168"/>
    </row>
    <row r="4440" spans="5:10" x14ac:dyDescent="0.4">
      <c r="E4440" s="1168"/>
      <c r="F4440" s="1168"/>
      <c r="G4440" s="1168"/>
      <c r="H4440" s="1168"/>
      <c r="I4440" s="1168"/>
      <c r="J4440" s="1168"/>
    </row>
    <row r="4441" spans="5:10" x14ac:dyDescent="0.4">
      <c r="E4441" s="1168"/>
      <c r="F4441" s="1168"/>
      <c r="G4441" s="1168"/>
      <c r="H4441" s="1168"/>
      <c r="I4441" s="1168"/>
      <c r="J4441" s="1168"/>
    </row>
    <row r="4442" spans="5:10" x14ac:dyDescent="0.4">
      <c r="E4442" s="1168"/>
      <c r="F4442" s="1168"/>
      <c r="G4442" s="1168"/>
      <c r="H4442" s="1168"/>
      <c r="I4442" s="1168"/>
      <c r="J4442" s="1168"/>
    </row>
    <row r="4443" spans="5:10" x14ac:dyDescent="0.4">
      <c r="E4443" s="1168"/>
      <c r="F4443" s="1168"/>
      <c r="G4443" s="1168"/>
      <c r="H4443" s="1168"/>
      <c r="I4443" s="1168"/>
      <c r="J4443" s="1168"/>
    </row>
    <row r="4444" spans="5:10" x14ac:dyDescent="0.4">
      <c r="E4444" s="1168"/>
      <c r="F4444" s="1168"/>
      <c r="G4444" s="1168"/>
      <c r="H4444" s="1168"/>
      <c r="I4444" s="1168"/>
      <c r="J4444" s="1168"/>
    </row>
    <row r="4445" spans="5:10" x14ac:dyDescent="0.4">
      <c r="E4445" s="1168"/>
      <c r="F4445" s="1168"/>
      <c r="G4445" s="1168"/>
      <c r="H4445" s="1168"/>
      <c r="I4445" s="1168"/>
      <c r="J4445" s="1168"/>
    </row>
    <row r="4446" spans="5:10" x14ac:dyDescent="0.4">
      <c r="E4446" s="1168"/>
      <c r="F4446" s="1168"/>
      <c r="G4446" s="1168"/>
      <c r="H4446" s="1168"/>
      <c r="I4446" s="1168"/>
      <c r="J4446" s="1168"/>
    </row>
    <row r="4447" spans="5:10" x14ac:dyDescent="0.4">
      <c r="E4447" s="1168"/>
      <c r="F4447" s="1168"/>
      <c r="G4447" s="1168"/>
      <c r="H4447" s="1168"/>
      <c r="I4447" s="1168"/>
      <c r="J4447" s="1168"/>
    </row>
    <row r="4448" spans="5:10" x14ac:dyDescent="0.4">
      <c r="E4448" s="1168"/>
      <c r="F4448" s="1168"/>
      <c r="G4448" s="1168"/>
      <c r="H4448" s="1168"/>
      <c r="I4448" s="1168"/>
      <c r="J4448" s="1168"/>
    </row>
    <row r="4449" spans="5:10" x14ac:dyDescent="0.4">
      <c r="E4449" s="1168"/>
      <c r="F4449" s="1168"/>
      <c r="G4449" s="1168"/>
      <c r="H4449" s="1168"/>
      <c r="I4449" s="1168"/>
      <c r="J4449" s="1168"/>
    </row>
    <row r="4450" spans="5:10" x14ac:dyDescent="0.4">
      <c r="E4450" s="1168"/>
      <c r="F4450" s="1168"/>
      <c r="G4450" s="1168"/>
      <c r="H4450" s="1168"/>
      <c r="I4450" s="1168"/>
      <c r="J4450" s="1168"/>
    </row>
    <row r="4451" spans="5:10" x14ac:dyDescent="0.4">
      <c r="E4451" s="1168"/>
      <c r="F4451" s="1168"/>
      <c r="G4451" s="1168"/>
      <c r="H4451" s="1168"/>
      <c r="I4451" s="1168"/>
      <c r="J4451" s="1168"/>
    </row>
    <row r="4452" spans="5:10" x14ac:dyDescent="0.4">
      <c r="E4452" s="1168"/>
      <c r="F4452" s="1168"/>
      <c r="G4452" s="1168"/>
      <c r="H4452" s="1168"/>
      <c r="I4452" s="1168"/>
      <c r="J4452" s="1168"/>
    </row>
    <row r="4453" spans="5:10" x14ac:dyDescent="0.4">
      <c r="E4453" s="1168"/>
      <c r="F4453" s="1168"/>
      <c r="G4453" s="1168"/>
      <c r="H4453" s="1168"/>
      <c r="I4453" s="1168"/>
      <c r="J4453" s="1168"/>
    </row>
    <row r="4454" spans="5:10" x14ac:dyDescent="0.4">
      <c r="E4454" s="1168"/>
      <c r="F4454" s="1168"/>
      <c r="G4454" s="1168"/>
      <c r="H4454" s="1168"/>
      <c r="I4454" s="1168"/>
      <c r="J4454" s="1168"/>
    </row>
    <row r="4455" spans="5:10" x14ac:dyDescent="0.4">
      <c r="E4455" s="1168"/>
      <c r="F4455" s="1168"/>
      <c r="G4455" s="1168"/>
      <c r="H4455" s="1168"/>
      <c r="I4455" s="1168"/>
      <c r="J4455" s="1168"/>
    </row>
    <row r="4456" spans="5:10" x14ac:dyDescent="0.4">
      <c r="E4456" s="1168"/>
      <c r="F4456" s="1168"/>
      <c r="G4456" s="1168"/>
      <c r="H4456" s="1168"/>
      <c r="I4456" s="1168"/>
      <c r="J4456" s="1168"/>
    </row>
    <row r="4457" spans="5:10" x14ac:dyDescent="0.4">
      <c r="E4457" s="1168"/>
      <c r="F4457" s="1168"/>
      <c r="G4457" s="1168"/>
      <c r="H4457" s="1168"/>
      <c r="I4457" s="1168"/>
      <c r="J4457" s="1168"/>
    </row>
    <row r="4458" spans="5:10" x14ac:dyDescent="0.4">
      <c r="E4458" s="1168"/>
      <c r="F4458" s="1168"/>
      <c r="G4458" s="1168"/>
      <c r="H4458" s="1168"/>
      <c r="I4458" s="1168"/>
      <c r="J4458" s="1168"/>
    </row>
    <row r="4459" spans="5:10" x14ac:dyDescent="0.4">
      <c r="E4459" s="1168"/>
      <c r="F4459" s="1168"/>
      <c r="G4459" s="1168"/>
      <c r="H4459" s="1168"/>
      <c r="I4459" s="1168"/>
      <c r="J4459" s="1168"/>
    </row>
    <row r="4460" spans="5:10" x14ac:dyDescent="0.4">
      <c r="E4460" s="1168"/>
      <c r="F4460" s="1168"/>
      <c r="G4460" s="1168"/>
      <c r="H4460" s="1168"/>
      <c r="I4460" s="1168"/>
      <c r="J4460" s="1168"/>
    </row>
    <row r="4461" spans="5:10" x14ac:dyDescent="0.4">
      <c r="E4461" s="1168"/>
      <c r="F4461" s="1168"/>
      <c r="G4461" s="1168"/>
      <c r="H4461" s="1168"/>
      <c r="I4461" s="1168"/>
      <c r="J4461" s="1168"/>
    </row>
    <row r="4462" spans="5:10" x14ac:dyDescent="0.4">
      <c r="E4462" s="1168"/>
      <c r="F4462" s="1168"/>
      <c r="G4462" s="1168"/>
      <c r="H4462" s="1168"/>
      <c r="I4462" s="1168"/>
      <c r="J4462" s="1168"/>
    </row>
    <row r="4463" spans="5:10" x14ac:dyDescent="0.4">
      <c r="E4463" s="1168"/>
      <c r="F4463" s="1168"/>
      <c r="G4463" s="1168"/>
      <c r="H4463" s="1168"/>
      <c r="I4463" s="1168"/>
      <c r="J4463" s="1168"/>
    </row>
    <row r="4464" spans="5:10" x14ac:dyDescent="0.4">
      <c r="E4464" s="1168"/>
      <c r="F4464" s="1168"/>
      <c r="G4464" s="1168"/>
      <c r="H4464" s="1168"/>
      <c r="I4464" s="1168"/>
      <c r="J4464" s="1168"/>
    </row>
    <row r="4465" spans="5:10" x14ac:dyDescent="0.4">
      <c r="E4465" s="1168"/>
      <c r="F4465" s="1168"/>
      <c r="G4465" s="1168"/>
      <c r="H4465" s="1168"/>
      <c r="I4465" s="1168"/>
      <c r="J4465" s="1168"/>
    </row>
    <row r="4466" spans="5:10" x14ac:dyDescent="0.4">
      <c r="E4466" s="1168"/>
      <c r="F4466" s="1168"/>
      <c r="G4466" s="1168"/>
      <c r="H4466" s="1168"/>
      <c r="I4466" s="1168"/>
      <c r="J4466" s="1168"/>
    </row>
    <row r="4467" spans="5:10" x14ac:dyDescent="0.4">
      <c r="E4467" s="1168"/>
      <c r="F4467" s="1168"/>
      <c r="G4467" s="1168"/>
      <c r="H4467" s="1168"/>
      <c r="I4467" s="1168"/>
      <c r="J4467" s="1168"/>
    </row>
    <row r="4468" spans="5:10" x14ac:dyDescent="0.4">
      <c r="E4468" s="1168"/>
      <c r="F4468" s="1168"/>
      <c r="G4468" s="1168"/>
      <c r="H4468" s="1168"/>
      <c r="I4468" s="1168"/>
      <c r="J4468" s="1168"/>
    </row>
    <row r="4469" spans="5:10" x14ac:dyDescent="0.4">
      <c r="E4469" s="1168"/>
      <c r="F4469" s="1168"/>
      <c r="G4469" s="1168"/>
      <c r="H4469" s="1168"/>
      <c r="I4469" s="1168"/>
      <c r="J4469" s="1168"/>
    </row>
    <row r="4470" spans="5:10" x14ac:dyDescent="0.4">
      <c r="E4470" s="1168"/>
      <c r="F4470" s="1168"/>
      <c r="G4470" s="1168"/>
      <c r="H4470" s="1168"/>
      <c r="I4470" s="1168"/>
      <c r="J4470" s="1168"/>
    </row>
    <row r="4471" spans="5:10" x14ac:dyDescent="0.4">
      <c r="E4471" s="1168"/>
      <c r="F4471" s="1168"/>
      <c r="G4471" s="1168"/>
      <c r="H4471" s="1168"/>
      <c r="I4471" s="1168"/>
      <c r="J4471" s="1168"/>
    </row>
    <row r="4472" spans="5:10" x14ac:dyDescent="0.4">
      <c r="E4472" s="1168"/>
      <c r="F4472" s="1168"/>
      <c r="G4472" s="1168"/>
      <c r="H4472" s="1168"/>
      <c r="I4472" s="1168"/>
      <c r="J4472" s="1168"/>
    </row>
    <row r="4473" spans="5:10" x14ac:dyDescent="0.4">
      <c r="E4473" s="1168"/>
      <c r="F4473" s="1168"/>
      <c r="G4473" s="1168"/>
      <c r="H4473" s="1168"/>
      <c r="I4473" s="1168"/>
      <c r="J4473" s="1168"/>
    </row>
    <row r="4474" spans="5:10" x14ac:dyDescent="0.4">
      <c r="E4474" s="1168"/>
      <c r="F4474" s="1168"/>
      <c r="G4474" s="1168"/>
      <c r="H4474" s="1168"/>
      <c r="I4474" s="1168"/>
      <c r="J4474" s="1168"/>
    </row>
    <row r="4475" spans="5:10" x14ac:dyDescent="0.4">
      <c r="E4475" s="1168"/>
      <c r="F4475" s="1168"/>
      <c r="G4475" s="1168"/>
      <c r="H4475" s="1168"/>
      <c r="I4475" s="1168"/>
      <c r="J4475" s="1168"/>
    </row>
    <row r="4476" spans="5:10" x14ac:dyDescent="0.4">
      <c r="E4476" s="1168"/>
      <c r="F4476" s="1168"/>
      <c r="G4476" s="1168"/>
      <c r="H4476" s="1168"/>
      <c r="I4476" s="1168"/>
      <c r="J4476" s="1168"/>
    </row>
    <row r="4477" spans="5:10" x14ac:dyDescent="0.4">
      <c r="E4477" s="1168"/>
      <c r="F4477" s="1168"/>
      <c r="G4477" s="1168"/>
      <c r="H4477" s="1168"/>
      <c r="I4477" s="1168"/>
      <c r="J4477" s="1168"/>
    </row>
    <row r="4478" spans="5:10" x14ac:dyDescent="0.4">
      <c r="E4478" s="1168"/>
      <c r="F4478" s="1168"/>
      <c r="G4478" s="1168"/>
      <c r="H4478" s="1168"/>
      <c r="I4478" s="1168"/>
      <c r="J4478" s="1168"/>
    </row>
    <row r="4479" spans="5:10" x14ac:dyDescent="0.4">
      <c r="E4479" s="1168"/>
      <c r="F4479" s="1168"/>
      <c r="G4479" s="1168"/>
      <c r="H4479" s="1168"/>
      <c r="I4479" s="1168"/>
      <c r="J4479" s="1168"/>
    </row>
    <row r="4480" spans="5:10" x14ac:dyDescent="0.4">
      <c r="E4480" s="1168"/>
      <c r="F4480" s="1168"/>
      <c r="G4480" s="1168"/>
      <c r="H4480" s="1168"/>
      <c r="I4480" s="1168"/>
      <c r="J4480" s="1168"/>
    </row>
    <row r="4481" spans="5:10" x14ac:dyDescent="0.4">
      <c r="E4481" s="1168"/>
      <c r="F4481" s="1168"/>
      <c r="G4481" s="1168"/>
      <c r="H4481" s="1168"/>
      <c r="I4481" s="1168"/>
      <c r="J4481" s="1168"/>
    </row>
    <row r="4482" spans="5:10" x14ac:dyDescent="0.4">
      <c r="E4482" s="1168"/>
      <c r="F4482" s="1168"/>
      <c r="G4482" s="1168"/>
      <c r="H4482" s="1168"/>
      <c r="I4482" s="1168"/>
      <c r="J4482" s="1168"/>
    </row>
    <row r="4483" spans="5:10" x14ac:dyDescent="0.4">
      <c r="E4483" s="1168"/>
      <c r="F4483" s="1168"/>
      <c r="G4483" s="1168"/>
      <c r="H4483" s="1168"/>
      <c r="I4483" s="1168"/>
      <c r="J4483" s="1168"/>
    </row>
    <row r="4484" spans="5:10" x14ac:dyDescent="0.4">
      <c r="E4484" s="1168"/>
      <c r="F4484" s="1168"/>
      <c r="G4484" s="1168"/>
      <c r="H4484" s="1168"/>
      <c r="I4484" s="1168"/>
      <c r="J4484" s="1168"/>
    </row>
    <row r="4485" spans="5:10" x14ac:dyDescent="0.4">
      <c r="E4485" s="1168"/>
      <c r="F4485" s="1168"/>
      <c r="G4485" s="1168"/>
      <c r="H4485" s="1168"/>
      <c r="I4485" s="1168"/>
      <c r="J4485" s="1168"/>
    </row>
    <row r="4486" spans="5:10" x14ac:dyDescent="0.4">
      <c r="E4486" s="1168"/>
      <c r="F4486" s="1168"/>
      <c r="G4486" s="1168"/>
      <c r="H4486" s="1168"/>
      <c r="I4486" s="1168"/>
      <c r="J4486" s="1168"/>
    </row>
    <row r="4487" spans="5:10" x14ac:dyDescent="0.4">
      <c r="E4487" s="1168"/>
      <c r="F4487" s="1168"/>
      <c r="G4487" s="1168"/>
      <c r="H4487" s="1168"/>
      <c r="I4487" s="1168"/>
      <c r="J4487" s="1168"/>
    </row>
    <row r="4488" spans="5:10" x14ac:dyDescent="0.4">
      <c r="E4488" s="1168"/>
      <c r="F4488" s="1168"/>
      <c r="G4488" s="1168"/>
      <c r="H4488" s="1168"/>
      <c r="I4488" s="1168"/>
      <c r="J4488" s="1168"/>
    </row>
    <row r="4489" spans="5:10" x14ac:dyDescent="0.4">
      <c r="E4489" s="1168"/>
      <c r="F4489" s="1168"/>
      <c r="G4489" s="1168"/>
      <c r="H4489" s="1168"/>
      <c r="I4489" s="1168"/>
      <c r="J4489" s="1168"/>
    </row>
    <row r="4490" spans="5:10" x14ac:dyDescent="0.4">
      <c r="E4490" s="1168"/>
      <c r="F4490" s="1168"/>
      <c r="G4490" s="1168"/>
      <c r="H4490" s="1168"/>
      <c r="I4490" s="1168"/>
      <c r="J4490" s="1168"/>
    </row>
    <row r="4491" spans="5:10" x14ac:dyDescent="0.4">
      <c r="E4491" s="1168"/>
      <c r="F4491" s="1168"/>
      <c r="G4491" s="1168"/>
      <c r="H4491" s="1168"/>
      <c r="I4491" s="1168"/>
      <c r="J4491" s="1168"/>
    </row>
    <row r="4492" spans="5:10" x14ac:dyDescent="0.4">
      <c r="E4492" s="1168"/>
      <c r="F4492" s="1168"/>
      <c r="G4492" s="1168"/>
      <c r="H4492" s="1168"/>
      <c r="I4492" s="1168"/>
      <c r="J4492" s="1168"/>
    </row>
    <row r="4493" spans="5:10" x14ac:dyDescent="0.4">
      <c r="E4493" s="1168"/>
      <c r="F4493" s="1168"/>
      <c r="G4493" s="1168"/>
      <c r="H4493" s="1168"/>
      <c r="I4493" s="1168"/>
      <c r="J4493" s="1168"/>
    </row>
    <row r="4494" spans="5:10" x14ac:dyDescent="0.4">
      <c r="E4494" s="1168"/>
      <c r="F4494" s="1168"/>
      <c r="G4494" s="1168"/>
      <c r="H4494" s="1168"/>
      <c r="I4494" s="1168"/>
      <c r="J4494" s="1168"/>
    </row>
    <row r="4495" spans="5:10" x14ac:dyDescent="0.4">
      <c r="E4495" s="1168"/>
      <c r="F4495" s="1168"/>
      <c r="G4495" s="1168"/>
      <c r="H4495" s="1168"/>
      <c r="I4495" s="1168"/>
      <c r="J4495" s="1168"/>
    </row>
    <row r="4496" spans="5:10" x14ac:dyDescent="0.4">
      <c r="E4496" s="1168"/>
      <c r="F4496" s="1168"/>
      <c r="G4496" s="1168"/>
      <c r="H4496" s="1168"/>
      <c r="I4496" s="1168"/>
      <c r="J4496" s="1168"/>
    </row>
    <row r="4497" spans="5:10" x14ac:dyDescent="0.4">
      <c r="E4497" s="1168"/>
      <c r="F4497" s="1168"/>
      <c r="G4497" s="1168"/>
      <c r="H4497" s="1168"/>
      <c r="I4497" s="1168"/>
      <c r="J4497" s="1168"/>
    </row>
    <row r="4498" spans="5:10" x14ac:dyDescent="0.4">
      <c r="E4498" s="1168"/>
      <c r="F4498" s="1168"/>
      <c r="G4498" s="1168"/>
      <c r="H4498" s="1168"/>
      <c r="I4498" s="1168"/>
      <c r="J4498" s="1168"/>
    </row>
    <row r="4499" spans="5:10" x14ac:dyDescent="0.4">
      <c r="E4499" s="1168"/>
      <c r="F4499" s="1168"/>
      <c r="G4499" s="1168"/>
      <c r="H4499" s="1168"/>
      <c r="I4499" s="1168"/>
      <c r="J4499" s="1168"/>
    </row>
    <row r="4500" spans="5:10" x14ac:dyDescent="0.4">
      <c r="E4500" s="1168"/>
      <c r="F4500" s="1168"/>
      <c r="G4500" s="1168"/>
      <c r="H4500" s="1168"/>
      <c r="I4500" s="1168"/>
      <c r="J4500" s="1168"/>
    </row>
    <row r="4501" spans="5:10" x14ac:dyDescent="0.4">
      <c r="E4501" s="1168"/>
      <c r="F4501" s="1168"/>
      <c r="G4501" s="1168"/>
      <c r="H4501" s="1168"/>
      <c r="I4501" s="1168"/>
      <c r="J4501" s="1168"/>
    </row>
    <row r="4502" spans="5:10" x14ac:dyDescent="0.4">
      <c r="E4502" s="1168"/>
      <c r="F4502" s="1168"/>
      <c r="G4502" s="1168"/>
      <c r="H4502" s="1168"/>
      <c r="I4502" s="1168"/>
      <c r="J4502" s="1168"/>
    </row>
    <row r="4503" spans="5:10" x14ac:dyDescent="0.4">
      <c r="E4503" s="1168"/>
      <c r="F4503" s="1168"/>
      <c r="G4503" s="1168"/>
      <c r="H4503" s="1168"/>
      <c r="I4503" s="1168"/>
      <c r="J4503" s="1168"/>
    </row>
    <row r="4504" spans="5:10" x14ac:dyDescent="0.4">
      <c r="E4504" s="1168"/>
      <c r="F4504" s="1168"/>
      <c r="G4504" s="1168"/>
      <c r="H4504" s="1168"/>
      <c r="I4504" s="1168"/>
      <c r="J4504" s="1168"/>
    </row>
    <row r="4505" spans="5:10" x14ac:dyDescent="0.4">
      <c r="E4505" s="1168"/>
      <c r="F4505" s="1168"/>
      <c r="G4505" s="1168"/>
      <c r="H4505" s="1168"/>
      <c r="I4505" s="1168"/>
      <c r="J4505" s="1168"/>
    </row>
    <row r="4506" spans="5:10" x14ac:dyDescent="0.4">
      <c r="E4506" s="1168"/>
      <c r="F4506" s="1168"/>
      <c r="G4506" s="1168"/>
      <c r="H4506" s="1168"/>
      <c r="I4506" s="1168"/>
      <c r="J4506" s="1168"/>
    </row>
    <row r="4507" spans="5:10" x14ac:dyDescent="0.4">
      <c r="E4507" s="1168"/>
      <c r="F4507" s="1168"/>
      <c r="G4507" s="1168"/>
      <c r="H4507" s="1168"/>
      <c r="I4507" s="1168"/>
      <c r="J4507" s="1168"/>
    </row>
    <row r="4508" spans="5:10" x14ac:dyDescent="0.4">
      <c r="E4508" s="1168"/>
      <c r="F4508" s="1168"/>
      <c r="G4508" s="1168"/>
      <c r="H4508" s="1168"/>
      <c r="I4508" s="1168"/>
      <c r="J4508" s="1168"/>
    </row>
    <row r="4509" spans="5:10" x14ac:dyDescent="0.4">
      <c r="E4509" s="1168"/>
      <c r="F4509" s="1168"/>
      <c r="G4509" s="1168"/>
      <c r="H4509" s="1168"/>
      <c r="I4509" s="1168"/>
      <c r="J4509" s="1168"/>
    </row>
    <row r="4510" spans="5:10" x14ac:dyDescent="0.4">
      <c r="E4510" s="1168"/>
      <c r="F4510" s="1168"/>
      <c r="G4510" s="1168"/>
      <c r="H4510" s="1168"/>
      <c r="I4510" s="1168"/>
      <c r="J4510" s="1168"/>
    </row>
    <row r="4511" spans="5:10" x14ac:dyDescent="0.4">
      <c r="E4511" s="1168"/>
      <c r="F4511" s="1168"/>
      <c r="G4511" s="1168"/>
      <c r="H4511" s="1168"/>
      <c r="I4511" s="1168"/>
      <c r="J4511" s="1168"/>
    </row>
    <row r="4512" spans="5:10" x14ac:dyDescent="0.4">
      <c r="E4512" s="1168"/>
      <c r="F4512" s="1168"/>
      <c r="G4512" s="1168"/>
      <c r="H4512" s="1168"/>
      <c r="I4512" s="1168"/>
      <c r="J4512" s="1168"/>
    </row>
    <row r="4513" spans="5:10" x14ac:dyDescent="0.4">
      <c r="E4513" s="1168"/>
      <c r="F4513" s="1168"/>
      <c r="G4513" s="1168"/>
      <c r="H4513" s="1168"/>
      <c r="I4513" s="1168"/>
      <c r="J4513" s="1168"/>
    </row>
    <row r="4514" spans="5:10" x14ac:dyDescent="0.4">
      <c r="E4514" s="1168"/>
      <c r="F4514" s="1168"/>
      <c r="G4514" s="1168"/>
      <c r="H4514" s="1168"/>
      <c r="I4514" s="1168"/>
      <c r="J4514" s="1168"/>
    </row>
    <row r="4515" spans="5:10" x14ac:dyDescent="0.4">
      <c r="E4515" s="1168"/>
      <c r="F4515" s="1168"/>
      <c r="G4515" s="1168"/>
      <c r="H4515" s="1168"/>
      <c r="I4515" s="1168"/>
      <c r="J4515" s="1168"/>
    </row>
    <row r="4516" spans="5:10" x14ac:dyDescent="0.4">
      <c r="E4516" s="1168"/>
      <c r="F4516" s="1168"/>
      <c r="G4516" s="1168"/>
      <c r="H4516" s="1168"/>
      <c r="I4516" s="1168"/>
      <c r="J4516" s="1168"/>
    </row>
    <row r="4517" spans="5:10" x14ac:dyDescent="0.4">
      <c r="E4517" s="1168"/>
      <c r="F4517" s="1168"/>
      <c r="G4517" s="1168"/>
      <c r="H4517" s="1168"/>
      <c r="I4517" s="1168"/>
      <c r="J4517" s="1168"/>
    </row>
    <row r="4518" spans="5:10" x14ac:dyDescent="0.4">
      <c r="E4518" s="1168"/>
      <c r="F4518" s="1168"/>
      <c r="G4518" s="1168"/>
      <c r="H4518" s="1168"/>
      <c r="I4518" s="1168"/>
      <c r="J4518" s="1168"/>
    </row>
    <row r="4519" spans="5:10" x14ac:dyDescent="0.4">
      <c r="E4519" s="1168"/>
      <c r="F4519" s="1168"/>
      <c r="G4519" s="1168"/>
      <c r="H4519" s="1168"/>
      <c r="I4519" s="1168"/>
      <c r="J4519" s="1168"/>
    </row>
    <row r="4520" spans="5:10" x14ac:dyDescent="0.4">
      <c r="E4520" s="1168"/>
      <c r="F4520" s="1168"/>
      <c r="G4520" s="1168"/>
      <c r="H4520" s="1168"/>
      <c r="I4520" s="1168"/>
      <c r="J4520" s="1168"/>
    </row>
    <row r="4521" spans="5:10" x14ac:dyDescent="0.4">
      <c r="E4521" s="1168"/>
      <c r="F4521" s="1168"/>
      <c r="G4521" s="1168"/>
      <c r="H4521" s="1168"/>
      <c r="I4521" s="1168"/>
      <c r="J4521" s="1168"/>
    </row>
    <row r="4522" spans="5:10" x14ac:dyDescent="0.4">
      <c r="E4522" s="1168"/>
      <c r="F4522" s="1168"/>
      <c r="G4522" s="1168"/>
      <c r="H4522" s="1168"/>
      <c r="I4522" s="1168"/>
      <c r="J4522" s="1168"/>
    </row>
    <row r="4523" spans="5:10" x14ac:dyDescent="0.4">
      <c r="E4523" s="1168"/>
      <c r="F4523" s="1168"/>
      <c r="G4523" s="1168"/>
      <c r="H4523" s="1168"/>
      <c r="I4523" s="1168"/>
      <c r="J4523" s="1168"/>
    </row>
    <row r="4524" spans="5:10" x14ac:dyDescent="0.4">
      <c r="E4524" s="1168"/>
      <c r="F4524" s="1168"/>
      <c r="G4524" s="1168"/>
      <c r="H4524" s="1168"/>
      <c r="I4524" s="1168"/>
      <c r="J4524" s="1168"/>
    </row>
    <row r="4525" spans="5:10" x14ac:dyDescent="0.4">
      <c r="E4525" s="1168"/>
      <c r="F4525" s="1168"/>
      <c r="G4525" s="1168"/>
      <c r="H4525" s="1168"/>
      <c r="I4525" s="1168"/>
      <c r="J4525" s="1168"/>
    </row>
    <row r="4526" spans="5:10" x14ac:dyDescent="0.4">
      <c r="E4526" s="1168"/>
      <c r="F4526" s="1168"/>
      <c r="G4526" s="1168"/>
      <c r="H4526" s="1168"/>
      <c r="I4526" s="1168"/>
      <c r="J4526" s="1168"/>
    </row>
    <row r="4527" spans="5:10" x14ac:dyDescent="0.4">
      <c r="E4527" s="1168"/>
      <c r="F4527" s="1168"/>
      <c r="G4527" s="1168"/>
      <c r="H4527" s="1168"/>
      <c r="I4527" s="1168"/>
      <c r="J4527" s="1168"/>
    </row>
    <row r="4528" spans="5:10" x14ac:dyDescent="0.4">
      <c r="E4528" s="1168"/>
      <c r="F4528" s="1168"/>
      <c r="G4528" s="1168"/>
      <c r="H4528" s="1168"/>
      <c r="I4528" s="1168"/>
      <c r="J4528" s="1168"/>
    </row>
    <row r="4529" spans="5:10" x14ac:dyDescent="0.4">
      <c r="E4529" s="1168"/>
      <c r="F4529" s="1168"/>
      <c r="G4529" s="1168"/>
      <c r="H4529" s="1168"/>
      <c r="I4529" s="1168"/>
      <c r="J4529" s="1168"/>
    </row>
    <row r="4530" spans="5:10" x14ac:dyDescent="0.4">
      <c r="E4530" s="1168"/>
      <c r="F4530" s="1168"/>
      <c r="G4530" s="1168"/>
      <c r="H4530" s="1168"/>
      <c r="I4530" s="1168"/>
      <c r="J4530" s="1168"/>
    </row>
    <row r="4531" spans="5:10" x14ac:dyDescent="0.4">
      <c r="E4531" s="1168"/>
      <c r="F4531" s="1168"/>
      <c r="G4531" s="1168"/>
      <c r="H4531" s="1168"/>
      <c r="I4531" s="1168"/>
      <c r="J4531" s="1168"/>
    </row>
    <row r="4532" spans="5:10" x14ac:dyDescent="0.4">
      <c r="E4532" s="1168"/>
      <c r="F4532" s="1168"/>
      <c r="G4532" s="1168"/>
      <c r="H4532" s="1168"/>
      <c r="I4532" s="1168"/>
      <c r="J4532" s="1168"/>
    </row>
    <row r="4533" spans="5:10" x14ac:dyDescent="0.4">
      <c r="E4533" s="1168"/>
      <c r="F4533" s="1168"/>
      <c r="G4533" s="1168"/>
      <c r="H4533" s="1168"/>
      <c r="I4533" s="1168"/>
      <c r="J4533" s="1168"/>
    </row>
    <row r="4534" spans="5:10" x14ac:dyDescent="0.4">
      <c r="E4534" s="1168"/>
      <c r="F4534" s="1168"/>
      <c r="G4534" s="1168"/>
      <c r="H4534" s="1168"/>
      <c r="I4534" s="1168"/>
      <c r="J4534" s="1168"/>
    </row>
    <row r="4535" spans="5:10" x14ac:dyDescent="0.4">
      <c r="E4535" s="1168"/>
      <c r="F4535" s="1168"/>
      <c r="G4535" s="1168"/>
      <c r="H4535" s="1168"/>
      <c r="I4535" s="1168"/>
      <c r="J4535" s="1168"/>
    </row>
    <row r="4536" spans="5:10" x14ac:dyDescent="0.4">
      <c r="E4536" s="1168"/>
      <c r="F4536" s="1168"/>
      <c r="G4536" s="1168"/>
      <c r="H4536" s="1168"/>
      <c r="I4536" s="1168"/>
      <c r="J4536" s="1168"/>
    </row>
    <row r="4537" spans="5:10" x14ac:dyDescent="0.4">
      <c r="E4537" s="1168"/>
      <c r="F4537" s="1168"/>
      <c r="G4537" s="1168"/>
      <c r="H4537" s="1168"/>
      <c r="I4537" s="1168"/>
      <c r="J4537" s="1168"/>
    </row>
    <row r="4538" spans="5:10" x14ac:dyDescent="0.4">
      <c r="E4538" s="1168"/>
      <c r="F4538" s="1168"/>
      <c r="G4538" s="1168"/>
      <c r="H4538" s="1168"/>
      <c r="I4538" s="1168"/>
      <c r="J4538" s="1168"/>
    </row>
    <row r="4539" spans="5:10" x14ac:dyDescent="0.4">
      <c r="E4539" s="1168"/>
      <c r="F4539" s="1168"/>
      <c r="G4539" s="1168"/>
      <c r="H4539" s="1168"/>
      <c r="I4539" s="1168"/>
      <c r="J4539" s="1168"/>
    </row>
    <row r="4540" spans="5:10" x14ac:dyDescent="0.4">
      <c r="E4540" s="1168"/>
      <c r="F4540" s="1168"/>
      <c r="G4540" s="1168"/>
      <c r="H4540" s="1168"/>
      <c r="I4540" s="1168"/>
      <c r="J4540" s="1168"/>
    </row>
    <row r="4541" spans="5:10" x14ac:dyDescent="0.4">
      <c r="E4541" s="1168"/>
      <c r="F4541" s="1168"/>
      <c r="G4541" s="1168"/>
      <c r="H4541" s="1168"/>
      <c r="I4541" s="1168"/>
      <c r="J4541" s="1168"/>
    </row>
    <row r="4542" spans="5:10" x14ac:dyDescent="0.4">
      <c r="E4542" s="1168"/>
      <c r="F4542" s="1168"/>
      <c r="G4542" s="1168"/>
      <c r="H4542" s="1168"/>
      <c r="I4542" s="1168"/>
      <c r="J4542" s="1168"/>
    </row>
    <row r="4543" spans="5:10" x14ac:dyDescent="0.4">
      <c r="E4543" s="1168"/>
      <c r="F4543" s="1168"/>
      <c r="G4543" s="1168"/>
      <c r="H4543" s="1168"/>
      <c r="I4543" s="1168"/>
      <c r="J4543" s="1168"/>
    </row>
    <row r="4544" spans="5:10" x14ac:dyDescent="0.4">
      <c r="E4544" s="1168"/>
      <c r="F4544" s="1168"/>
      <c r="G4544" s="1168"/>
      <c r="H4544" s="1168"/>
      <c r="I4544" s="1168"/>
      <c r="J4544" s="1168"/>
    </row>
    <row r="4545" spans="5:10" x14ac:dyDescent="0.4">
      <c r="E4545" s="1168"/>
      <c r="F4545" s="1168"/>
      <c r="G4545" s="1168"/>
      <c r="H4545" s="1168"/>
      <c r="I4545" s="1168"/>
      <c r="J4545" s="1168"/>
    </row>
    <row r="4546" spans="5:10" x14ac:dyDescent="0.4">
      <c r="E4546" s="1168"/>
      <c r="F4546" s="1168"/>
      <c r="G4546" s="1168"/>
      <c r="H4546" s="1168"/>
      <c r="I4546" s="1168"/>
      <c r="J4546" s="1168"/>
    </row>
    <row r="4547" spans="5:10" x14ac:dyDescent="0.4">
      <c r="E4547" s="1168"/>
      <c r="F4547" s="1168"/>
      <c r="G4547" s="1168"/>
      <c r="H4547" s="1168"/>
      <c r="I4547" s="1168"/>
      <c r="J4547" s="1168"/>
    </row>
    <row r="4548" spans="5:10" x14ac:dyDescent="0.4">
      <c r="E4548" s="1168"/>
      <c r="F4548" s="1168"/>
      <c r="G4548" s="1168"/>
      <c r="H4548" s="1168"/>
      <c r="I4548" s="1168"/>
      <c r="J4548" s="1168"/>
    </row>
    <row r="4549" spans="5:10" x14ac:dyDescent="0.4">
      <c r="E4549" s="1168"/>
      <c r="F4549" s="1168"/>
      <c r="G4549" s="1168"/>
      <c r="H4549" s="1168"/>
      <c r="I4549" s="1168"/>
      <c r="J4549" s="1168"/>
    </row>
    <row r="4550" spans="5:10" x14ac:dyDescent="0.4">
      <c r="E4550" s="1168"/>
      <c r="F4550" s="1168"/>
      <c r="G4550" s="1168"/>
      <c r="H4550" s="1168"/>
      <c r="I4550" s="1168"/>
      <c r="J4550" s="1168"/>
    </row>
    <row r="4551" spans="5:10" x14ac:dyDescent="0.4">
      <c r="E4551" s="1168"/>
      <c r="F4551" s="1168"/>
      <c r="G4551" s="1168"/>
      <c r="H4551" s="1168"/>
      <c r="I4551" s="1168"/>
      <c r="J4551" s="1168"/>
    </row>
    <row r="4552" spans="5:10" x14ac:dyDescent="0.4">
      <c r="E4552" s="1168"/>
      <c r="F4552" s="1168"/>
      <c r="G4552" s="1168"/>
      <c r="H4552" s="1168"/>
      <c r="I4552" s="1168"/>
      <c r="J4552" s="1168"/>
    </row>
    <row r="4553" spans="5:10" x14ac:dyDescent="0.4">
      <c r="E4553" s="1168"/>
      <c r="F4553" s="1168"/>
      <c r="G4553" s="1168"/>
      <c r="H4553" s="1168"/>
      <c r="I4553" s="1168"/>
      <c r="J4553" s="1168"/>
    </row>
    <row r="4554" spans="5:10" x14ac:dyDescent="0.4">
      <c r="E4554" s="1168"/>
      <c r="F4554" s="1168"/>
      <c r="G4554" s="1168"/>
      <c r="H4554" s="1168"/>
      <c r="I4554" s="1168"/>
      <c r="J4554" s="1168"/>
    </row>
    <row r="4555" spans="5:10" x14ac:dyDescent="0.4">
      <c r="E4555" s="1168"/>
      <c r="F4555" s="1168"/>
      <c r="G4555" s="1168"/>
      <c r="H4555" s="1168"/>
      <c r="I4555" s="1168"/>
      <c r="J4555" s="1168"/>
    </row>
    <row r="4556" spans="5:10" x14ac:dyDescent="0.4">
      <c r="E4556" s="1168"/>
      <c r="F4556" s="1168"/>
      <c r="G4556" s="1168"/>
      <c r="H4556" s="1168"/>
      <c r="I4556" s="1168"/>
      <c r="J4556" s="1168"/>
    </row>
    <row r="4557" spans="5:10" x14ac:dyDescent="0.4">
      <c r="E4557" s="1168"/>
      <c r="F4557" s="1168"/>
      <c r="G4557" s="1168"/>
      <c r="H4557" s="1168"/>
      <c r="I4557" s="1168"/>
      <c r="J4557" s="1168"/>
    </row>
    <row r="4558" spans="5:10" x14ac:dyDescent="0.4">
      <c r="E4558" s="1168"/>
      <c r="F4558" s="1168"/>
      <c r="G4558" s="1168"/>
      <c r="H4558" s="1168"/>
      <c r="I4558" s="1168"/>
      <c r="J4558" s="1168"/>
    </row>
    <row r="4559" spans="5:10" x14ac:dyDescent="0.4">
      <c r="E4559" s="1168"/>
      <c r="F4559" s="1168"/>
      <c r="G4559" s="1168"/>
      <c r="H4559" s="1168"/>
      <c r="I4559" s="1168"/>
      <c r="J4559" s="1168"/>
    </row>
    <row r="4560" spans="5:10" x14ac:dyDescent="0.4">
      <c r="E4560" s="1168"/>
      <c r="F4560" s="1168"/>
      <c r="G4560" s="1168"/>
      <c r="H4560" s="1168"/>
      <c r="I4560" s="1168"/>
      <c r="J4560" s="1168"/>
    </row>
    <row r="4561" spans="5:10" x14ac:dyDescent="0.4">
      <c r="E4561" s="1168"/>
      <c r="F4561" s="1168"/>
      <c r="G4561" s="1168"/>
      <c r="H4561" s="1168"/>
      <c r="I4561" s="1168"/>
      <c r="J4561" s="1168"/>
    </row>
    <row r="4562" spans="5:10" x14ac:dyDescent="0.4">
      <c r="E4562" s="1168"/>
      <c r="F4562" s="1168"/>
      <c r="G4562" s="1168"/>
      <c r="H4562" s="1168"/>
      <c r="I4562" s="1168"/>
      <c r="J4562" s="1168"/>
    </row>
    <row r="4563" spans="5:10" x14ac:dyDescent="0.4">
      <c r="E4563" s="1168"/>
      <c r="F4563" s="1168"/>
      <c r="G4563" s="1168"/>
      <c r="H4563" s="1168"/>
      <c r="I4563" s="1168"/>
      <c r="J4563" s="1168"/>
    </row>
    <row r="4564" spans="5:10" x14ac:dyDescent="0.4">
      <c r="E4564" s="1168"/>
      <c r="F4564" s="1168"/>
      <c r="G4564" s="1168"/>
      <c r="H4564" s="1168"/>
      <c r="I4564" s="1168"/>
      <c r="J4564" s="1168"/>
    </row>
    <row r="4565" spans="5:10" x14ac:dyDescent="0.4">
      <c r="E4565" s="1168"/>
      <c r="F4565" s="1168"/>
      <c r="G4565" s="1168"/>
      <c r="H4565" s="1168"/>
      <c r="I4565" s="1168"/>
      <c r="J4565" s="1168"/>
    </row>
    <row r="4566" spans="5:10" x14ac:dyDescent="0.4">
      <c r="E4566" s="1168"/>
      <c r="F4566" s="1168"/>
      <c r="G4566" s="1168"/>
      <c r="H4566" s="1168"/>
      <c r="I4566" s="1168"/>
      <c r="J4566" s="1168"/>
    </row>
    <row r="4567" spans="5:10" x14ac:dyDescent="0.4">
      <c r="E4567" s="1168"/>
      <c r="F4567" s="1168"/>
      <c r="G4567" s="1168"/>
      <c r="H4567" s="1168"/>
      <c r="I4567" s="1168"/>
      <c r="J4567" s="1168"/>
    </row>
    <row r="4568" spans="5:10" x14ac:dyDescent="0.4">
      <c r="E4568" s="1168"/>
      <c r="F4568" s="1168"/>
      <c r="G4568" s="1168"/>
      <c r="H4568" s="1168"/>
      <c r="I4568" s="1168"/>
      <c r="J4568" s="1168"/>
    </row>
    <row r="4569" spans="5:10" x14ac:dyDescent="0.4">
      <c r="E4569" s="1168"/>
      <c r="F4569" s="1168"/>
      <c r="G4569" s="1168"/>
      <c r="H4569" s="1168"/>
      <c r="I4569" s="1168"/>
      <c r="J4569" s="1168"/>
    </row>
    <row r="4570" spans="5:10" x14ac:dyDescent="0.4">
      <c r="E4570" s="1168"/>
      <c r="F4570" s="1168"/>
      <c r="G4570" s="1168"/>
      <c r="H4570" s="1168"/>
      <c r="I4570" s="1168"/>
      <c r="J4570" s="1168"/>
    </row>
    <row r="4571" spans="5:10" x14ac:dyDescent="0.4">
      <c r="E4571" s="1168"/>
      <c r="F4571" s="1168"/>
      <c r="G4571" s="1168"/>
      <c r="H4571" s="1168"/>
      <c r="I4571" s="1168"/>
      <c r="J4571" s="1168"/>
    </row>
    <row r="4572" spans="5:10" x14ac:dyDescent="0.4">
      <c r="E4572" s="1168"/>
      <c r="F4572" s="1168"/>
      <c r="G4572" s="1168"/>
      <c r="H4572" s="1168"/>
      <c r="I4572" s="1168"/>
      <c r="J4572" s="1168"/>
    </row>
    <row r="4573" spans="5:10" x14ac:dyDescent="0.4">
      <c r="E4573" s="1168"/>
      <c r="F4573" s="1168"/>
      <c r="G4573" s="1168"/>
      <c r="H4573" s="1168"/>
      <c r="I4573" s="1168"/>
      <c r="J4573" s="1168"/>
    </row>
    <row r="4574" spans="5:10" x14ac:dyDescent="0.4">
      <c r="E4574" s="1168"/>
      <c r="F4574" s="1168"/>
      <c r="G4574" s="1168"/>
      <c r="H4574" s="1168"/>
      <c r="I4574" s="1168"/>
      <c r="J4574" s="1168"/>
    </row>
    <row r="4575" spans="5:10" x14ac:dyDescent="0.4">
      <c r="E4575" s="1168"/>
      <c r="F4575" s="1168"/>
      <c r="G4575" s="1168"/>
      <c r="H4575" s="1168"/>
      <c r="I4575" s="1168"/>
      <c r="J4575" s="1168"/>
    </row>
    <row r="4576" spans="5:10" x14ac:dyDescent="0.4">
      <c r="E4576" s="1168"/>
      <c r="F4576" s="1168"/>
      <c r="G4576" s="1168"/>
      <c r="H4576" s="1168"/>
      <c r="I4576" s="1168"/>
      <c r="J4576" s="1168"/>
    </row>
    <row r="4577" spans="5:10" x14ac:dyDescent="0.4">
      <c r="E4577" s="1168"/>
      <c r="F4577" s="1168"/>
      <c r="G4577" s="1168"/>
      <c r="H4577" s="1168"/>
      <c r="I4577" s="1168"/>
      <c r="J4577" s="1168"/>
    </row>
    <row r="4578" spans="5:10" x14ac:dyDescent="0.4">
      <c r="E4578" s="1168"/>
      <c r="F4578" s="1168"/>
      <c r="G4578" s="1168"/>
      <c r="H4578" s="1168"/>
      <c r="I4578" s="1168"/>
      <c r="J4578" s="1168"/>
    </row>
    <row r="4579" spans="5:10" x14ac:dyDescent="0.4">
      <c r="E4579" s="1168"/>
      <c r="F4579" s="1168"/>
      <c r="G4579" s="1168"/>
      <c r="H4579" s="1168"/>
      <c r="I4579" s="1168"/>
      <c r="J4579" s="1168"/>
    </row>
    <row r="4580" spans="5:10" x14ac:dyDescent="0.4">
      <c r="E4580" s="1168"/>
      <c r="F4580" s="1168"/>
      <c r="G4580" s="1168"/>
      <c r="H4580" s="1168"/>
      <c r="I4580" s="1168"/>
      <c r="J4580" s="1168"/>
    </row>
    <row r="4581" spans="5:10" x14ac:dyDescent="0.4">
      <c r="E4581" s="1168"/>
      <c r="F4581" s="1168"/>
      <c r="G4581" s="1168"/>
      <c r="H4581" s="1168"/>
      <c r="I4581" s="1168"/>
      <c r="J4581" s="1168"/>
    </row>
  </sheetData>
  <autoFilter ref="B2:Q234"/>
  <sortState ref="B3:L234">
    <sortCondition ref="H3:H234"/>
    <sortCondition ref="I3:I234"/>
    <sortCondition ref="J3:J234"/>
  </sortState>
  <mergeCells count="12">
    <mergeCell ref="T8:T11"/>
    <mergeCell ref="U8:U9"/>
    <mergeCell ref="W8:W11"/>
    <mergeCell ref="X8:X9"/>
    <mergeCell ref="U10:U11"/>
    <mergeCell ref="X10:X11"/>
    <mergeCell ref="T4:T7"/>
    <mergeCell ref="U4:U5"/>
    <mergeCell ref="W4:W7"/>
    <mergeCell ref="X4:X5"/>
    <mergeCell ref="U6:U7"/>
    <mergeCell ref="X6:X7"/>
  </mergeCells>
  <phoneticPr fontId="1" type="noConversion"/>
  <conditionalFormatting sqref="AA5:AC218">
    <cfRule type="cellIs" dxfId="66" priority="11" operator="greaterThan">
      <formula>100</formula>
    </cfRule>
  </conditionalFormatting>
  <conditionalFormatting sqref="AF5:AH218">
    <cfRule type="cellIs" dxfId="65" priority="9" operator="greaterThan">
      <formula>100</formula>
    </cfRule>
  </conditionalFormatting>
  <conditionalFormatting sqref="E3:G234">
    <cfRule type="cellIs" dxfId="64" priority="4" operator="lessThan">
      <formula>0</formula>
    </cfRule>
    <cfRule type="cellIs" dxfId="63" priority="5" operator="greaterThan">
      <formula>255</formula>
    </cfRule>
  </conditionalFormatting>
  <conditionalFormatting sqref="E15:G234">
    <cfRule type="cellIs" dxfId="62" priority="6" operator="greaterThan">
      <formula>255</formula>
    </cfRule>
  </conditionalFormatting>
  <conditionalFormatting sqref="H3:J234 D176 D171:D174 D148:D169 C15:C234">
    <cfRule type="cellIs" dxfId="61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zoomScale="70" zoomScaleNormal="70" workbookViewId="0"/>
  </sheetViews>
  <sheetFormatPr defaultRowHeight="17.399999999999999" x14ac:dyDescent="0.4"/>
  <cols>
    <col min="1" max="1" width="3.5" customWidth="1"/>
    <col min="3" max="5" width="5.8984375" hidden="1" customWidth="1"/>
    <col min="6" max="8" width="5.8984375" customWidth="1"/>
    <col min="9" max="11" width="5.8984375" hidden="1" customWidth="1"/>
    <col min="12" max="14" width="5.8984375" customWidth="1"/>
    <col min="15" max="17" width="5.8984375" hidden="1" customWidth="1"/>
    <col min="18" max="20" width="5.8984375" customWidth="1"/>
    <col min="21" max="23" width="5.8984375" hidden="1" customWidth="1"/>
    <col min="24" max="26" width="5.8984375" customWidth="1"/>
    <col min="27" max="29" width="5.8984375" hidden="1" customWidth="1"/>
    <col min="30" max="32" width="5.8984375" customWidth="1"/>
  </cols>
  <sheetData>
    <row r="2" spans="2:32" x14ac:dyDescent="0.4">
      <c r="F2">
        <v>72</v>
      </c>
      <c r="L2">
        <v>144</v>
      </c>
      <c r="R2" t="s">
        <v>451</v>
      </c>
      <c r="X2">
        <v>216</v>
      </c>
      <c r="AD2">
        <v>288</v>
      </c>
    </row>
    <row r="3" spans="2:32" x14ac:dyDescent="0.4">
      <c r="C3" t="s">
        <v>252</v>
      </c>
      <c r="D3" t="s">
        <v>253</v>
      </c>
      <c r="E3" t="s">
        <v>254</v>
      </c>
      <c r="F3" s="1015" t="s">
        <v>448</v>
      </c>
      <c r="G3" s="1016" t="s">
        <v>449</v>
      </c>
      <c r="H3" s="1017" t="s">
        <v>450</v>
      </c>
      <c r="I3" t="s">
        <v>252</v>
      </c>
      <c r="J3" t="s">
        <v>253</v>
      </c>
      <c r="K3" t="s">
        <v>254</v>
      </c>
      <c r="L3" s="1015" t="s">
        <v>448</v>
      </c>
      <c r="M3" s="1016" t="s">
        <v>449</v>
      </c>
      <c r="N3" s="1017" t="s">
        <v>450</v>
      </c>
      <c r="O3" t="s">
        <v>252</v>
      </c>
      <c r="P3" t="s">
        <v>253</v>
      </c>
      <c r="Q3" t="s">
        <v>254</v>
      </c>
      <c r="R3" s="1015" t="s">
        <v>448</v>
      </c>
      <c r="S3" s="1016" t="s">
        <v>449</v>
      </c>
      <c r="T3" s="1017" t="s">
        <v>450</v>
      </c>
      <c r="U3" t="s">
        <v>252</v>
      </c>
      <c r="V3" t="s">
        <v>253</v>
      </c>
      <c r="W3" t="s">
        <v>254</v>
      </c>
      <c r="X3" s="1015" t="s">
        <v>448</v>
      </c>
      <c r="Y3" s="1016" t="s">
        <v>449</v>
      </c>
      <c r="Z3" s="1017" t="s">
        <v>450</v>
      </c>
      <c r="AA3" t="s">
        <v>252</v>
      </c>
      <c r="AB3" t="s">
        <v>253</v>
      </c>
      <c r="AC3" t="s">
        <v>254</v>
      </c>
      <c r="AD3" s="1015" t="s">
        <v>448</v>
      </c>
      <c r="AE3" s="1016" t="s">
        <v>449</v>
      </c>
      <c r="AF3" s="1017" t="s">
        <v>450</v>
      </c>
    </row>
    <row r="4" spans="2:32" x14ac:dyDescent="0.4">
      <c r="B4" t="s">
        <v>391</v>
      </c>
      <c r="C4">
        <v>276</v>
      </c>
      <c r="D4">
        <v>34</v>
      </c>
      <c r="E4">
        <v>50</v>
      </c>
      <c r="F4" s="1018">
        <v>110</v>
      </c>
      <c r="G4" s="975">
        <v>84</v>
      </c>
      <c r="H4" s="1019">
        <v>128</v>
      </c>
      <c r="I4">
        <v>348</v>
      </c>
      <c r="J4">
        <v>34</v>
      </c>
      <c r="K4">
        <v>50</v>
      </c>
      <c r="L4" s="1018">
        <v>128</v>
      </c>
      <c r="M4" s="975">
        <v>84</v>
      </c>
      <c r="N4" s="1019">
        <v>93</v>
      </c>
      <c r="O4">
        <v>204</v>
      </c>
      <c r="P4">
        <v>34</v>
      </c>
      <c r="Q4">
        <v>50</v>
      </c>
      <c r="R4" s="1018">
        <v>84</v>
      </c>
      <c r="S4" s="975">
        <v>110</v>
      </c>
      <c r="T4" s="1019">
        <v>128</v>
      </c>
      <c r="U4">
        <v>61</v>
      </c>
      <c r="V4">
        <v>34</v>
      </c>
      <c r="W4">
        <v>50</v>
      </c>
      <c r="X4" s="1018">
        <v>127</v>
      </c>
      <c r="Y4" s="975">
        <v>128</v>
      </c>
      <c r="Z4" s="1019">
        <v>84</v>
      </c>
      <c r="AA4">
        <v>133</v>
      </c>
      <c r="AB4">
        <v>34</v>
      </c>
      <c r="AC4">
        <v>50</v>
      </c>
      <c r="AD4" s="1018">
        <v>84</v>
      </c>
      <c r="AE4" s="975">
        <v>128</v>
      </c>
      <c r="AF4" s="1019">
        <v>94</v>
      </c>
    </row>
    <row r="5" spans="2:32" x14ac:dyDescent="0.4">
      <c r="B5" t="s">
        <v>392</v>
      </c>
      <c r="C5">
        <v>131</v>
      </c>
      <c r="D5">
        <v>64</v>
      </c>
      <c r="E5">
        <v>75</v>
      </c>
      <c r="F5" s="1018">
        <v>69</v>
      </c>
      <c r="G5" s="975">
        <v>191</v>
      </c>
      <c r="H5" s="1019">
        <v>91</v>
      </c>
      <c r="I5">
        <v>203</v>
      </c>
      <c r="J5">
        <v>64</v>
      </c>
      <c r="K5">
        <v>75</v>
      </c>
      <c r="L5" s="1018">
        <v>69</v>
      </c>
      <c r="M5" s="975">
        <v>144</v>
      </c>
      <c r="N5" s="1019">
        <v>191</v>
      </c>
      <c r="O5">
        <v>59</v>
      </c>
      <c r="P5">
        <v>64</v>
      </c>
      <c r="Q5">
        <v>75</v>
      </c>
      <c r="R5" s="1018">
        <v>191</v>
      </c>
      <c r="S5" s="975">
        <v>189</v>
      </c>
      <c r="T5" s="1019">
        <v>69</v>
      </c>
      <c r="U5">
        <v>275</v>
      </c>
      <c r="V5">
        <v>64</v>
      </c>
      <c r="W5">
        <v>75</v>
      </c>
      <c r="X5" s="1018">
        <v>140</v>
      </c>
      <c r="Y5" s="975">
        <v>69</v>
      </c>
      <c r="Z5" s="1019">
        <v>191</v>
      </c>
      <c r="AA5">
        <v>347</v>
      </c>
      <c r="AB5">
        <v>64</v>
      </c>
      <c r="AC5">
        <v>75</v>
      </c>
      <c r="AD5" s="1018">
        <v>191</v>
      </c>
      <c r="AE5" s="975">
        <v>69</v>
      </c>
      <c r="AF5" s="1019">
        <v>95</v>
      </c>
    </row>
    <row r="6" spans="2:32" x14ac:dyDescent="0.4">
      <c r="B6" t="s">
        <v>392</v>
      </c>
      <c r="C6">
        <v>72</v>
      </c>
      <c r="D6">
        <v>24</v>
      </c>
      <c r="E6">
        <v>60</v>
      </c>
      <c r="F6" s="1018">
        <v>146</v>
      </c>
      <c r="G6" s="975">
        <v>153</v>
      </c>
      <c r="H6" s="1019">
        <v>116</v>
      </c>
      <c r="I6">
        <v>144</v>
      </c>
      <c r="J6">
        <v>24</v>
      </c>
      <c r="K6">
        <v>60</v>
      </c>
      <c r="L6" s="1018">
        <v>116</v>
      </c>
      <c r="M6" s="975">
        <v>153</v>
      </c>
      <c r="N6" s="1019">
        <v>131</v>
      </c>
      <c r="O6">
        <v>359</v>
      </c>
      <c r="P6">
        <v>24</v>
      </c>
      <c r="Q6">
        <v>60</v>
      </c>
      <c r="R6" s="1018">
        <v>153</v>
      </c>
      <c r="S6" s="975">
        <v>116</v>
      </c>
      <c r="T6" s="1019">
        <v>117</v>
      </c>
      <c r="U6">
        <v>216</v>
      </c>
      <c r="V6">
        <v>24</v>
      </c>
      <c r="W6">
        <v>60</v>
      </c>
      <c r="X6" s="1018">
        <v>116</v>
      </c>
      <c r="Y6" s="975">
        <v>131</v>
      </c>
      <c r="Z6" s="1019">
        <v>153</v>
      </c>
      <c r="AA6">
        <v>288</v>
      </c>
      <c r="AB6">
        <v>24</v>
      </c>
      <c r="AC6">
        <v>60</v>
      </c>
      <c r="AD6" s="1018">
        <v>146</v>
      </c>
      <c r="AE6" s="975">
        <v>116</v>
      </c>
      <c r="AF6" s="1019">
        <v>153</v>
      </c>
    </row>
    <row r="7" spans="2:32" x14ac:dyDescent="0.4">
      <c r="B7" t="s">
        <v>393</v>
      </c>
      <c r="C7">
        <v>151</v>
      </c>
      <c r="D7">
        <v>44</v>
      </c>
      <c r="E7">
        <v>50</v>
      </c>
      <c r="F7" s="1018">
        <v>71</v>
      </c>
      <c r="G7" s="975">
        <v>128</v>
      </c>
      <c r="H7" s="1019">
        <v>100</v>
      </c>
      <c r="I7">
        <v>223</v>
      </c>
      <c r="J7">
        <v>44</v>
      </c>
      <c r="K7">
        <v>50</v>
      </c>
      <c r="L7" s="1018">
        <v>71</v>
      </c>
      <c r="M7" s="975">
        <v>87</v>
      </c>
      <c r="N7" s="1019">
        <v>128</v>
      </c>
      <c r="O7">
        <v>79</v>
      </c>
      <c r="P7">
        <v>44</v>
      </c>
      <c r="Q7">
        <v>50</v>
      </c>
      <c r="R7" s="1018">
        <v>110</v>
      </c>
      <c r="S7" s="975">
        <v>128</v>
      </c>
      <c r="T7" s="1019">
        <v>71</v>
      </c>
      <c r="U7">
        <v>295</v>
      </c>
      <c r="V7">
        <v>44</v>
      </c>
      <c r="W7">
        <v>50</v>
      </c>
      <c r="X7" s="1018">
        <v>123</v>
      </c>
      <c r="Y7" s="975">
        <v>71</v>
      </c>
      <c r="Z7" s="1019">
        <v>128</v>
      </c>
      <c r="AA7">
        <v>8</v>
      </c>
      <c r="AB7">
        <v>44</v>
      </c>
      <c r="AC7">
        <v>50</v>
      </c>
      <c r="AD7" s="1018">
        <v>128</v>
      </c>
      <c r="AE7" s="975">
        <v>79</v>
      </c>
      <c r="AF7" s="1019">
        <v>71</v>
      </c>
    </row>
    <row r="8" spans="2:32" x14ac:dyDescent="0.4">
      <c r="B8" s="941" t="s">
        <v>393</v>
      </c>
      <c r="C8">
        <v>281</v>
      </c>
      <c r="D8">
        <v>39</v>
      </c>
      <c r="E8">
        <v>75</v>
      </c>
      <c r="F8" s="1018">
        <v>168</v>
      </c>
      <c r="G8" s="975">
        <v>117</v>
      </c>
      <c r="H8" s="1019">
        <v>191</v>
      </c>
      <c r="I8">
        <v>353</v>
      </c>
      <c r="J8">
        <v>39</v>
      </c>
      <c r="K8">
        <v>75</v>
      </c>
      <c r="L8" s="1018">
        <v>191</v>
      </c>
      <c r="M8" s="975">
        <v>117</v>
      </c>
      <c r="N8" s="1019">
        <v>125</v>
      </c>
      <c r="O8">
        <v>209</v>
      </c>
      <c r="P8">
        <v>39</v>
      </c>
      <c r="Q8">
        <v>75</v>
      </c>
      <c r="R8" s="1018">
        <v>117</v>
      </c>
      <c r="S8" s="975">
        <v>155</v>
      </c>
      <c r="T8" s="1019">
        <v>191</v>
      </c>
      <c r="U8">
        <v>66</v>
      </c>
      <c r="V8">
        <v>39</v>
      </c>
      <c r="W8">
        <v>75</v>
      </c>
      <c r="X8" s="1018">
        <v>184</v>
      </c>
      <c r="Y8" s="975">
        <v>191</v>
      </c>
      <c r="Z8" s="1019">
        <v>117</v>
      </c>
      <c r="AA8">
        <v>138</v>
      </c>
      <c r="AB8">
        <v>39</v>
      </c>
      <c r="AC8">
        <v>75</v>
      </c>
      <c r="AD8" s="1018">
        <v>117</v>
      </c>
      <c r="AE8" s="975">
        <v>191</v>
      </c>
      <c r="AF8" s="1019">
        <v>139</v>
      </c>
    </row>
    <row r="9" spans="2:32" x14ac:dyDescent="0.4">
      <c r="B9" s="946" t="s">
        <v>393</v>
      </c>
      <c r="C9">
        <v>331</v>
      </c>
      <c r="D9">
        <v>44</v>
      </c>
      <c r="E9">
        <v>50</v>
      </c>
      <c r="F9" s="1018">
        <v>128</v>
      </c>
      <c r="G9" s="975">
        <v>71</v>
      </c>
      <c r="H9" s="1019">
        <v>99</v>
      </c>
      <c r="I9">
        <v>44</v>
      </c>
      <c r="J9">
        <v>44</v>
      </c>
      <c r="K9">
        <v>50</v>
      </c>
      <c r="L9" s="1018">
        <v>128</v>
      </c>
      <c r="M9" s="975">
        <v>113</v>
      </c>
      <c r="N9" s="1019">
        <v>71</v>
      </c>
      <c r="O9">
        <v>259</v>
      </c>
      <c r="P9">
        <v>44</v>
      </c>
      <c r="Q9">
        <v>50</v>
      </c>
      <c r="R9" s="1018">
        <v>89</v>
      </c>
      <c r="S9" s="975">
        <v>71</v>
      </c>
      <c r="T9" s="1019">
        <v>128</v>
      </c>
      <c r="U9">
        <v>116</v>
      </c>
      <c r="V9">
        <v>44</v>
      </c>
      <c r="W9">
        <v>50</v>
      </c>
      <c r="X9" s="1018">
        <v>75</v>
      </c>
      <c r="Y9" s="975">
        <v>128</v>
      </c>
      <c r="Z9" s="1019">
        <v>71</v>
      </c>
      <c r="AA9">
        <v>188</v>
      </c>
      <c r="AB9">
        <v>44</v>
      </c>
      <c r="AC9">
        <v>50</v>
      </c>
      <c r="AD9" s="1018">
        <v>71</v>
      </c>
      <c r="AE9" s="975">
        <v>120</v>
      </c>
      <c r="AF9" s="1019">
        <v>128</v>
      </c>
    </row>
    <row r="10" spans="2:32" x14ac:dyDescent="0.4">
      <c r="F10" s="1018"/>
      <c r="G10" s="975"/>
      <c r="H10" s="1019"/>
      <c r="L10" s="1018"/>
      <c r="M10" s="975"/>
      <c r="N10" s="1019"/>
      <c r="R10" s="1018"/>
      <c r="S10" s="975"/>
      <c r="T10" s="1019"/>
      <c r="X10" s="1018"/>
      <c r="Y10" s="975"/>
      <c r="Z10" s="1019"/>
      <c r="AD10" s="1018"/>
      <c r="AE10" s="975"/>
      <c r="AF10" s="1019"/>
    </row>
    <row r="11" spans="2:32" x14ac:dyDescent="0.4">
      <c r="F11" s="1018"/>
      <c r="G11" s="975"/>
      <c r="H11" s="1019"/>
      <c r="L11" s="1018"/>
      <c r="M11" s="975"/>
      <c r="N11" s="1019"/>
      <c r="R11" s="1018"/>
      <c r="S11" s="975"/>
      <c r="T11" s="1019"/>
      <c r="X11" s="1018"/>
      <c r="Y11" s="975"/>
      <c r="Z11" s="1019"/>
      <c r="AD11" s="1018"/>
      <c r="AE11" s="975"/>
      <c r="AF11" s="1019"/>
    </row>
    <row r="12" spans="2:32" x14ac:dyDescent="0.4">
      <c r="F12" s="1018"/>
      <c r="G12" s="975">
        <v>-5</v>
      </c>
      <c r="H12" s="1019">
        <v>-5</v>
      </c>
      <c r="L12" s="1018"/>
      <c r="M12" s="975">
        <v>-5</v>
      </c>
      <c r="N12" s="1019">
        <v>5</v>
      </c>
      <c r="R12" s="1018" t="s">
        <v>451</v>
      </c>
      <c r="S12" s="975"/>
      <c r="T12" s="1019"/>
      <c r="X12" s="1018"/>
      <c r="Y12" s="975">
        <v>5</v>
      </c>
      <c r="Z12" s="1019">
        <v>5</v>
      </c>
      <c r="AD12" s="1018"/>
      <c r="AE12" s="975">
        <v>5</v>
      </c>
      <c r="AF12" s="1019">
        <v>-5</v>
      </c>
    </row>
    <row r="13" spans="2:32" x14ac:dyDescent="0.4">
      <c r="C13" t="s">
        <v>252</v>
      </c>
      <c r="D13" t="s">
        <v>253</v>
      </c>
      <c r="E13" t="s">
        <v>254</v>
      </c>
      <c r="F13" s="1018" t="s">
        <v>448</v>
      </c>
      <c r="G13" s="975" t="s">
        <v>449</v>
      </c>
      <c r="H13" s="1019" t="s">
        <v>450</v>
      </c>
      <c r="I13" t="s">
        <v>252</v>
      </c>
      <c r="J13" t="s">
        <v>253</v>
      </c>
      <c r="K13" t="s">
        <v>254</v>
      </c>
      <c r="L13" s="1018" t="s">
        <v>448</v>
      </c>
      <c r="M13" s="975" t="s">
        <v>449</v>
      </c>
      <c r="N13" s="1019" t="s">
        <v>450</v>
      </c>
      <c r="O13" t="s">
        <v>252</v>
      </c>
      <c r="P13" t="s">
        <v>253</v>
      </c>
      <c r="Q13" t="s">
        <v>254</v>
      </c>
      <c r="R13" s="1018" t="s">
        <v>448</v>
      </c>
      <c r="S13" s="975" t="s">
        <v>449</v>
      </c>
      <c r="T13" s="1019" t="s">
        <v>450</v>
      </c>
      <c r="U13" t="s">
        <v>252</v>
      </c>
      <c r="V13" t="s">
        <v>253</v>
      </c>
      <c r="W13" t="s">
        <v>254</v>
      </c>
      <c r="X13" s="1018" t="s">
        <v>448</v>
      </c>
      <c r="Y13" s="975" t="s">
        <v>449</v>
      </c>
      <c r="Z13" s="1019" t="s">
        <v>450</v>
      </c>
      <c r="AA13" t="s">
        <v>252</v>
      </c>
      <c r="AB13" t="s">
        <v>253</v>
      </c>
      <c r="AC13" t="s">
        <v>254</v>
      </c>
      <c r="AD13" s="1018" t="s">
        <v>448</v>
      </c>
      <c r="AE13" s="975" t="s">
        <v>449</v>
      </c>
      <c r="AF13" s="1019" t="s">
        <v>450</v>
      </c>
    </row>
    <row r="14" spans="2:32" x14ac:dyDescent="0.4">
      <c r="B14" t="s">
        <v>391</v>
      </c>
      <c r="C14">
        <v>204</v>
      </c>
      <c r="D14">
        <v>24</v>
      </c>
      <c r="E14">
        <v>50</v>
      </c>
      <c r="F14" s="1018">
        <v>97</v>
      </c>
      <c r="G14" s="975">
        <v>115</v>
      </c>
      <c r="H14" s="1019">
        <v>128</v>
      </c>
      <c r="I14">
        <v>204</v>
      </c>
      <c r="J14">
        <v>29</v>
      </c>
      <c r="K14">
        <v>55</v>
      </c>
      <c r="L14" s="1018">
        <v>100</v>
      </c>
      <c r="M14" s="975">
        <v>124</v>
      </c>
      <c r="N14" s="1019">
        <v>140</v>
      </c>
      <c r="O14">
        <v>204</v>
      </c>
      <c r="P14">
        <v>34</v>
      </c>
      <c r="Q14">
        <v>50</v>
      </c>
      <c r="R14" s="1018">
        <v>84</v>
      </c>
      <c r="S14" s="975">
        <v>110</v>
      </c>
      <c r="T14" s="1019">
        <v>128</v>
      </c>
      <c r="U14">
        <v>204</v>
      </c>
      <c r="V14">
        <v>39</v>
      </c>
      <c r="W14">
        <v>55</v>
      </c>
      <c r="X14" s="1018">
        <v>86</v>
      </c>
      <c r="Y14" s="975">
        <v>118</v>
      </c>
      <c r="Z14" s="1019">
        <v>140</v>
      </c>
      <c r="AA14">
        <v>204</v>
      </c>
      <c r="AB14">
        <v>44</v>
      </c>
      <c r="AC14">
        <v>50</v>
      </c>
      <c r="AD14" s="1018">
        <v>71</v>
      </c>
      <c r="AE14" s="975">
        <v>105</v>
      </c>
      <c r="AF14" s="1019">
        <v>128</v>
      </c>
    </row>
    <row r="15" spans="2:32" x14ac:dyDescent="0.4">
      <c r="B15" t="s">
        <v>392</v>
      </c>
      <c r="C15">
        <v>59</v>
      </c>
      <c r="D15">
        <v>54</v>
      </c>
      <c r="E15">
        <v>75</v>
      </c>
      <c r="F15" s="1018">
        <v>191</v>
      </c>
      <c r="G15" s="975">
        <v>190</v>
      </c>
      <c r="H15" s="1019">
        <v>88</v>
      </c>
      <c r="I15">
        <v>59</v>
      </c>
      <c r="J15">
        <v>59</v>
      </c>
      <c r="K15">
        <v>80</v>
      </c>
      <c r="L15" s="1018">
        <v>204</v>
      </c>
      <c r="M15" s="975">
        <v>202</v>
      </c>
      <c r="N15" s="1019">
        <v>84</v>
      </c>
      <c r="O15">
        <v>59</v>
      </c>
      <c r="P15">
        <v>64</v>
      </c>
      <c r="Q15">
        <v>75</v>
      </c>
      <c r="R15" s="1018">
        <v>191</v>
      </c>
      <c r="S15" s="975">
        <v>189</v>
      </c>
      <c r="T15" s="1019">
        <v>69</v>
      </c>
      <c r="U15">
        <v>59</v>
      </c>
      <c r="V15">
        <v>69</v>
      </c>
      <c r="W15">
        <v>80</v>
      </c>
      <c r="X15" s="1018">
        <v>204</v>
      </c>
      <c r="Y15" s="975">
        <v>202</v>
      </c>
      <c r="Z15" s="1019">
        <v>63</v>
      </c>
      <c r="AA15">
        <v>59</v>
      </c>
      <c r="AB15">
        <v>74</v>
      </c>
      <c r="AC15">
        <v>75</v>
      </c>
      <c r="AD15" s="1018">
        <v>191</v>
      </c>
      <c r="AE15" s="975">
        <v>189</v>
      </c>
      <c r="AF15" s="1019">
        <v>50</v>
      </c>
    </row>
    <row r="16" spans="2:32" x14ac:dyDescent="0.4">
      <c r="B16" t="s">
        <v>392</v>
      </c>
      <c r="C16">
        <v>359</v>
      </c>
      <c r="D16">
        <v>14</v>
      </c>
      <c r="E16">
        <v>60</v>
      </c>
      <c r="F16" s="1018">
        <v>153</v>
      </c>
      <c r="G16" s="975">
        <v>132</v>
      </c>
      <c r="H16" s="1019">
        <v>132</v>
      </c>
      <c r="I16">
        <v>359</v>
      </c>
      <c r="J16">
        <v>19</v>
      </c>
      <c r="K16">
        <v>65</v>
      </c>
      <c r="L16" s="1018">
        <v>166</v>
      </c>
      <c r="M16" s="975">
        <v>134</v>
      </c>
      <c r="N16" s="1019">
        <v>135</v>
      </c>
      <c r="O16">
        <v>359</v>
      </c>
      <c r="P16">
        <v>24</v>
      </c>
      <c r="Q16">
        <v>60</v>
      </c>
      <c r="R16" s="1018">
        <v>153</v>
      </c>
      <c r="S16" s="975">
        <v>116</v>
      </c>
      <c r="T16" s="1019">
        <v>117</v>
      </c>
      <c r="U16">
        <v>359</v>
      </c>
      <c r="V16">
        <v>29</v>
      </c>
      <c r="W16">
        <v>65</v>
      </c>
      <c r="X16" s="1018">
        <v>166</v>
      </c>
      <c r="Y16" s="975">
        <v>118</v>
      </c>
      <c r="Z16" s="1019">
        <v>118</v>
      </c>
      <c r="AA16">
        <v>359</v>
      </c>
      <c r="AB16">
        <v>34</v>
      </c>
      <c r="AC16">
        <v>60</v>
      </c>
      <c r="AD16" s="1018">
        <v>153</v>
      </c>
      <c r="AE16" s="975">
        <v>101</v>
      </c>
      <c r="AF16" s="1019">
        <v>102</v>
      </c>
    </row>
    <row r="17" spans="2:32" x14ac:dyDescent="0.4">
      <c r="B17" t="s">
        <v>393</v>
      </c>
      <c r="C17">
        <v>79</v>
      </c>
      <c r="D17">
        <v>34</v>
      </c>
      <c r="E17">
        <v>50</v>
      </c>
      <c r="F17" s="1018">
        <v>114</v>
      </c>
      <c r="G17" s="975">
        <v>128</v>
      </c>
      <c r="H17" s="1019">
        <v>84</v>
      </c>
      <c r="I17">
        <v>79</v>
      </c>
      <c r="J17">
        <v>39</v>
      </c>
      <c r="K17">
        <v>55</v>
      </c>
      <c r="L17" s="1018">
        <v>123</v>
      </c>
      <c r="M17" s="975">
        <v>140</v>
      </c>
      <c r="N17" s="1019">
        <v>86</v>
      </c>
      <c r="O17">
        <v>79</v>
      </c>
      <c r="P17">
        <v>44</v>
      </c>
      <c r="Q17">
        <v>50</v>
      </c>
      <c r="R17" s="1018">
        <v>110</v>
      </c>
      <c r="S17" s="975">
        <v>128</v>
      </c>
      <c r="T17" s="1019">
        <v>71</v>
      </c>
      <c r="U17">
        <v>79</v>
      </c>
      <c r="V17">
        <v>49</v>
      </c>
      <c r="W17">
        <v>55</v>
      </c>
      <c r="X17" s="1018">
        <v>118</v>
      </c>
      <c r="Y17" s="975">
        <v>140</v>
      </c>
      <c r="Z17" s="1019">
        <v>72</v>
      </c>
      <c r="AA17">
        <v>79</v>
      </c>
      <c r="AB17">
        <v>54</v>
      </c>
      <c r="AC17">
        <v>50</v>
      </c>
      <c r="AD17" s="1018">
        <v>106</v>
      </c>
      <c r="AE17" s="975">
        <v>128</v>
      </c>
      <c r="AF17" s="1019">
        <v>59</v>
      </c>
    </row>
    <row r="18" spans="2:32" x14ac:dyDescent="0.4">
      <c r="B18" t="s">
        <v>393</v>
      </c>
      <c r="C18">
        <v>209</v>
      </c>
      <c r="D18">
        <v>29</v>
      </c>
      <c r="E18">
        <v>75</v>
      </c>
      <c r="F18" s="1018">
        <v>136</v>
      </c>
      <c r="G18" s="975">
        <v>164</v>
      </c>
      <c r="H18" s="1019">
        <v>191</v>
      </c>
      <c r="I18">
        <v>209</v>
      </c>
      <c r="J18">
        <v>34</v>
      </c>
      <c r="K18">
        <v>80</v>
      </c>
      <c r="L18" s="1018">
        <v>135</v>
      </c>
      <c r="M18" s="975">
        <v>170</v>
      </c>
      <c r="N18" s="1019">
        <v>204</v>
      </c>
      <c r="O18">
        <v>209</v>
      </c>
      <c r="P18">
        <v>39</v>
      </c>
      <c r="Q18">
        <v>75</v>
      </c>
      <c r="R18" s="1018">
        <v>117</v>
      </c>
      <c r="S18" s="975">
        <v>155</v>
      </c>
      <c r="T18" s="1019">
        <v>191</v>
      </c>
      <c r="U18">
        <v>209</v>
      </c>
      <c r="V18">
        <v>44</v>
      </c>
      <c r="W18">
        <v>80</v>
      </c>
      <c r="X18" s="1018">
        <v>114</v>
      </c>
      <c r="Y18" s="975">
        <v>161</v>
      </c>
      <c r="Z18" s="1019">
        <v>204</v>
      </c>
      <c r="AA18">
        <v>209</v>
      </c>
      <c r="AB18">
        <v>49</v>
      </c>
      <c r="AC18">
        <v>75</v>
      </c>
      <c r="AD18" s="1018">
        <v>98</v>
      </c>
      <c r="AE18" s="975">
        <v>146</v>
      </c>
      <c r="AF18" s="1019">
        <v>191</v>
      </c>
    </row>
    <row r="19" spans="2:32" x14ac:dyDescent="0.4">
      <c r="B19" t="s">
        <v>393</v>
      </c>
      <c r="C19">
        <v>259</v>
      </c>
      <c r="D19">
        <v>34</v>
      </c>
      <c r="E19">
        <v>50</v>
      </c>
      <c r="F19" s="1020">
        <v>98</v>
      </c>
      <c r="G19" s="1021">
        <v>84</v>
      </c>
      <c r="H19" s="1022">
        <v>128</v>
      </c>
      <c r="I19">
        <v>259</v>
      </c>
      <c r="J19">
        <v>39</v>
      </c>
      <c r="K19">
        <v>55</v>
      </c>
      <c r="L19" s="1020">
        <v>103</v>
      </c>
      <c r="M19" s="1021">
        <v>86</v>
      </c>
      <c r="N19" s="1022">
        <v>140</v>
      </c>
      <c r="O19">
        <v>259</v>
      </c>
      <c r="P19">
        <v>44</v>
      </c>
      <c r="Q19">
        <v>50</v>
      </c>
      <c r="R19" s="1020">
        <v>89</v>
      </c>
      <c r="S19" s="1021">
        <v>71</v>
      </c>
      <c r="T19" s="1022">
        <v>128</v>
      </c>
      <c r="U19">
        <v>259</v>
      </c>
      <c r="V19">
        <v>49</v>
      </c>
      <c r="W19">
        <v>55</v>
      </c>
      <c r="X19" s="1020">
        <v>93</v>
      </c>
      <c r="Y19" s="1021">
        <v>72</v>
      </c>
      <c r="Z19" s="1022">
        <v>140</v>
      </c>
      <c r="AA19">
        <v>259</v>
      </c>
      <c r="AB19">
        <v>54</v>
      </c>
      <c r="AC19">
        <v>50</v>
      </c>
      <c r="AD19" s="1020">
        <v>80</v>
      </c>
      <c r="AE19" s="1021">
        <v>59</v>
      </c>
      <c r="AF19" s="1022">
        <v>128</v>
      </c>
    </row>
    <row r="22" spans="2:32" x14ac:dyDescent="0.4">
      <c r="G22" t="s">
        <v>322</v>
      </c>
      <c r="H22" t="s">
        <v>323</v>
      </c>
      <c r="I22" t="s">
        <v>324</v>
      </c>
    </row>
    <row r="23" spans="2:32" x14ac:dyDescent="0.4">
      <c r="B23" t="s">
        <v>452</v>
      </c>
      <c r="C23" t="s">
        <v>414</v>
      </c>
      <c r="D23">
        <v>19.940000000000001</v>
      </c>
      <c r="E23">
        <v>34.33</v>
      </c>
      <c r="F23">
        <v>78.819999999999993</v>
      </c>
      <c r="G23">
        <v>201</v>
      </c>
      <c r="H23">
        <v>156</v>
      </c>
      <c r="I23">
        <v>133</v>
      </c>
    </row>
    <row r="24" spans="2:32" x14ac:dyDescent="0.4">
      <c r="C24" t="s">
        <v>412</v>
      </c>
      <c r="D24">
        <v>19.66</v>
      </c>
      <c r="E24">
        <v>38.25</v>
      </c>
      <c r="F24">
        <v>71.760000000000005</v>
      </c>
      <c r="G24">
        <v>184</v>
      </c>
      <c r="H24">
        <v>137</v>
      </c>
      <c r="I24">
        <v>114</v>
      </c>
    </row>
    <row r="25" spans="2:32" x14ac:dyDescent="0.4">
      <c r="C25" t="s">
        <v>453</v>
      </c>
      <c r="D25">
        <v>17.34</v>
      </c>
      <c r="E25">
        <v>35.94</v>
      </c>
      <c r="F25">
        <v>75.290000000000006</v>
      </c>
      <c r="G25">
        <v>191</v>
      </c>
      <c r="H25">
        <v>142</v>
      </c>
      <c r="I25">
        <v>122</v>
      </c>
    </row>
    <row r="26" spans="2:32" x14ac:dyDescent="0.4">
      <c r="C26" t="s">
        <v>410</v>
      </c>
      <c r="D26">
        <v>22.22</v>
      </c>
      <c r="E26">
        <v>34.31</v>
      </c>
      <c r="F26">
        <v>80</v>
      </c>
      <c r="G26">
        <v>204</v>
      </c>
      <c r="H26">
        <v>160</v>
      </c>
      <c r="I26">
        <v>135</v>
      </c>
    </row>
    <row r="27" spans="2:32" x14ac:dyDescent="0.4">
      <c r="C27" t="s">
        <v>417</v>
      </c>
      <c r="D27">
        <v>14.75</v>
      </c>
      <c r="E27">
        <v>34.6</v>
      </c>
      <c r="F27">
        <v>82.74</v>
      </c>
      <c r="G27">
        <v>212</v>
      </c>
      <c r="H27">
        <v>156</v>
      </c>
      <c r="I27">
        <v>138</v>
      </c>
    </row>
    <row r="28" spans="2:32" x14ac:dyDescent="0.4">
      <c r="B28" t="s">
        <v>454</v>
      </c>
      <c r="C28" t="s">
        <v>414</v>
      </c>
      <c r="D28">
        <v>37.67</v>
      </c>
      <c r="E28">
        <v>44.26</v>
      </c>
      <c r="F28">
        <v>95.69</v>
      </c>
      <c r="G28">
        <v>245</v>
      </c>
      <c r="H28">
        <v>205</v>
      </c>
      <c r="I28">
        <v>137</v>
      </c>
    </row>
    <row r="29" spans="2:32" x14ac:dyDescent="0.4">
      <c r="C29" t="s">
        <v>412</v>
      </c>
      <c r="D29">
        <v>37.08</v>
      </c>
      <c r="E29">
        <v>38.17</v>
      </c>
      <c r="F29">
        <v>72.94</v>
      </c>
      <c r="G29">
        <v>186</v>
      </c>
      <c r="H29">
        <v>159</v>
      </c>
      <c r="I29">
        <v>115</v>
      </c>
    </row>
    <row r="30" spans="2:32" x14ac:dyDescent="0.4">
      <c r="C30" t="s">
        <v>453</v>
      </c>
      <c r="D30">
        <v>32.700000000000003</v>
      </c>
      <c r="E30">
        <v>49.14</v>
      </c>
      <c r="F30">
        <v>68.63</v>
      </c>
      <c r="G30">
        <v>176</v>
      </c>
      <c r="H30">
        <v>137</v>
      </c>
      <c r="I30">
        <v>90</v>
      </c>
    </row>
    <row r="31" spans="2:32" x14ac:dyDescent="0.4">
      <c r="C31" t="s">
        <v>410</v>
      </c>
      <c r="D31">
        <v>35.32</v>
      </c>
      <c r="E31">
        <v>43.92</v>
      </c>
      <c r="F31">
        <v>74.12</v>
      </c>
      <c r="G31">
        <v>189</v>
      </c>
      <c r="H31">
        <v>154</v>
      </c>
      <c r="I31">
        <v>106</v>
      </c>
    </row>
    <row r="32" spans="2:32" x14ac:dyDescent="0.4">
      <c r="C32" t="s">
        <v>455</v>
      </c>
      <c r="D32">
        <v>35.1</v>
      </c>
      <c r="E32">
        <v>33.94</v>
      </c>
      <c r="F32">
        <v>86.6</v>
      </c>
      <c r="G32">
        <v>222</v>
      </c>
      <c r="H32">
        <v>190</v>
      </c>
      <c r="I32">
        <v>146</v>
      </c>
    </row>
    <row r="33" spans="2:9" x14ac:dyDescent="0.4">
      <c r="B33" t="s">
        <v>456</v>
      </c>
      <c r="C33" t="s">
        <v>414</v>
      </c>
      <c r="D33">
        <v>17.100000000000001</v>
      </c>
      <c r="E33">
        <v>18.670000000000002</v>
      </c>
      <c r="F33">
        <v>88.24</v>
      </c>
      <c r="G33">
        <v>224</v>
      </c>
      <c r="H33">
        <v>194</v>
      </c>
      <c r="I33">
        <v>182</v>
      </c>
    </row>
    <row r="34" spans="2:9" x14ac:dyDescent="0.4">
      <c r="C34" t="s">
        <v>412</v>
      </c>
      <c r="D34">
        <v>19.940000000000001</v>
      </c>
      <c r="E34">
        <v>19.36</v>
      </c>
      <c r="F34">
        <v>85.1</v>
      </c>
      <c r="G34">
        <v>217</v>
      </c>
      <c r="H34">
        <v>189</v>
      </c>
      <c r="I34">
        <v>176</v>
      </c>
    </row>
    <row r="35" spans="2:9" x14ac:dyDescent="0.4">
      <c r="C35" t="s">
        <v>453</v>
      </c>
      <c r="D35">
        <v>19.54</v>
      </c>
      <c r="E35">
        <v>22.58</v>
      </c>
      <c r="F35">
        <v>85.1</v>
      </c>
      <c r="G35">
        <v>217</v>
      </c>
      <c r="H35">
        <v>184</v>
      </c>
      <c r="I35">
        <v>167</v>
      </c>
    </row>
    <row r="36" spans="2:9" x14ac:dyDescent="0.4">
      <c r="C36" t="s">
        <v>410</v>
      </c>
      <c r="D36">
        <v>17.100000000000001</v>
      </c>
      <c r="E36">
        <v>18.670000000000002</v>
      </c>
      <c r="F36">
        <v>88.24</v>
      </c>
      <c r="G36">
        <v>224</v>
      </c>
      <c r="H36">
        <v>194</v>
      </c>
      <c r="I36">
        <v>182</v>
      </c>
    </row>
    <row r="37" spans="2:9" x14ac:dyDescent="0.4">
      <c r="C37" t="s">
        <v>417</v>
      </c>
      <c r="D37">
        <v>14.31</v>
      </c>
      <c r="E37">
        <v>19.739999999999998</v>
      </c>
      <c r="F37">
        <v>91.37</v>
      </c>
      <c r="G37">
        <v>232</v>
      </c>
      <c r="H37">
        <v>196</v>
      </c>
      <c r="I37">
        <v>186</v>
      </c>
    </row>
    <row r="38" spans="2:9" x14ac:dyDescent="0.4">
      <c r="B38" t="s">
        <v>457</v>
      </c>
      <c r="C38" t="s">
        <v>414</v>
      </c>
      <c r="D38">
        <v>27.2</v>
      </c>
      <c r="E38">
        <v>34.68</v>
      </c>
      <c r="F38">
        <v>87.06</v>
      </c>
      <c r="G38">
        <v>222</v>
      </c>
      <c r="H38">
        <v>179</v>
      </c>
      <c r="I38">
        <v>144</v>
      </c>
    </row>
    <row r="39" spans="2:9" x14ac:dyDescent="0.4">
      <c r="C39" t="s">
        <v>412</v>
      </c>
      <c r="D39">
        <v>24.28</v>
      </c>
      <c r="E39">
        <v>40.590000000000003</v>
      </c>
      <c r="F39">
        <v>66.67</v>
      </c>
      <c r="G39">
        <v>171</v>
      </c>
      <c r="H39">
        <v>129</v>
      </c>
      <c r="I39">
        <v>101</v>
      </c>
    </row>
    <row r="40" spans="2:9" x14ac:dyDescent="0.4">
      <c r="C40" t="s">
        <v>453</v>
      </c>
      <c r="D40">
        <v>24.93</v>
      </c>
      <c r="E40">
        <v>42.42</v>
      </c>
      <c r="F40">
        <v>77.650000000000006</v>
      </c>
      <c r="G40">
        <v>199</v>
      </c>
      <c r="H40">
        <v>150</v>
      </c>
      <c r="I40">
        <v>115</v>
      </c>
    </row>
    <row r="41" spans="2:9" x14ac:dyDescent="0.4">
      <c r="C41" t="s">
        <v>410</v>
      </c>
      <c r="D41">
        <v>27</v>
      </c>
      <c r="E41">
        <v>38.32</v>
      </c>
      <c r="F41">
        <v>83.92</v>
      </c>
      <c r="G41">
        <v>214</v>
      </c>
      <c r="H41">
        <v>169</v>
      </c>
      <c r="I41">
        <v>133</v>
      </c>
    </row>
    <row r="42" spans="2:9" x14ac:dyDescent="0.4">
      <c r="C42" t="s">
        <v>455</v>
      </c>
      <c r="D42">
        <v>24.6</v>
      </c>
      <c r="E42">
        <v>43.27</v>
      </c>
      <c r="F42">
        <v>81.569999999999993</v>
      </c>
      <c r="G42">
        <v>209</v>
      </c>
      <c r="H42">
        <v>157</v>
      </c>
      <c r="I42">
        <v>119</v>
      </c>
    </row>
  </sheetData>
  <sortState ref="C23:K42">
    <sortCondition ref="J23:J42"/>
    <sortCondition ref="K23:K42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D4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defaultRowHeight="17.399999999999999" x14ac:dyDescent="0.4"/>
  <cols>
    <col min="1" max="1" width="2.09765625" style="6" customWidth="1"/>
    <col min="2" max="3" width="5.5" style="14" customWidth="1"/>
    <col min="4" max="33" width="5.19921875" style="14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228" t="s">
        <v>196</v>
      </c>
      <c r="C2" s="1228"/>
      <c r="D2" s="1228">
        <v>3</v>
      </c>
      <c r="E2" s="1228"/>
      <c r="F2" s="1228"/>
      <c r="G2" s="1228"/>
      <c r="H2" s="1228"/>
      <c r="I2" s="1228"/>
      <c r="J2" s="1228">
        <v>4</v>
      </c>
      <c r="K2" s="1228"/>
      <c r="L2" s="1228"/>
      <c r="M2" s="1228"/>
      <c r="N2" s="1228"/>
      <c r="O2" s="1228"/>
      <c r="P2" s="1228">
        <v>5</v>
      </c>
      <c r="Q2" s="1228"/>
      <c r="R2" s="1228"/>
      <c r="S2" s="1228"/>
      <c r="T2" s="1228"/>
      <c r="U2" s="1228"/>
      <c r="V2" s="1228">
        <v>6</v>
      </c>
      <c r="W2" s="1228"/>
      <c r="X2" s="1228"/>
      <c r="Y2" s="1228"/>
      <c r="Z2" s="1228"/>
      <c r="AA2" s="1228"/>
      <c r="AB2" s="1228">
        <v>7</v>
      </c>
      <c r="AC2" s="1228"/>
      <c r="AD2" s="1228"/>
      <c r="AE2" s="1228"/>
      <c r="AF2" s="1228"/>
      <c r="AG2" s="1228"/>
      <c r="AI2" s="1228"/>
      <c r="AJ2" s="1228"/>
      <c r="AK2" s="1228"/>
      <c r="AL2" s="1228"/>
      <c r="AM2" s="1228"/>
      <c r="AN2" s="1228"/>
      <c r="AO2" s="1228"/>
      <c r="AP2" s="1228"/>
      <c r="AQ2" s="1228"/>
      <c r="AR2" s="1228"/>
      <c r="AS2" s="1228"/>
      <c r="AT2" s="1228"/>
      <c r="AU2" s="1228"/>
      <c r="AV2" s="1228"/>
      <c r="AW2" s="1228"/>
    </row>
    <row r="3" spans="2:49" x14ac:dyDescent="0.4">
      <c r="B3" s="23" t="s">
        <v>215</v>
      </c>
      <c r="C3" s="23" t="s">
        <v>191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209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210</v>
      </c>
      <c r="Q3" s="8" t="s">
        <v>209</v>
      </c>
      <c r="R3" s="8" t="s">
        <v>211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212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212</v>
      </c>
      <c r="AD3" s="8" t="s">
        <v>154</v>
      </c>
      <c r="AE3" s="8" t="s">
        <v>193</v>
      </c>
      <c r="AF3" s="8" t="s">
        <v>213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229" t="s">
        <v>208</v>
      </c>
      <c r="C4" s="17">
        <v>5</v>
      </c>
      <c r="D4" s="22">
        <v>127</v>
      </c>
      <c r="E4" s="22">
        <v>123</v>
      </c>
      <c r="F4" s="22">
        <v>84</v>
      </c>
      <c r="G4" s="28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8">
        <f>ROUND((MAX(D4/255, E4/255, F4/255) - MIN(D4/255, E4/255, F4/255))/MAX(D4/255, E4/255, F4/255),3)*100</f>
        <v>33.900000000000006</v>
      </c>
      <c r="I4" s="28">
        <f>ROUND(MAX(D4/255, E4/255, F4/255),3)*100</f>
        <v>49.8</v>
      </c>
      <c r="J4" s="28">
        <v>128</v>
      </c>
      <c r="K4" s="28">
        <v>123</v>
      </c>
      <c r="L4" s="28">
        <v>72</v>
      </c>
      <c r="M4" s="28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8">
        <f>ROUND((MAX(J4/255, K4/255, L4/255) - MIN(J4/255, K4/255, L4/255))/MAX(J4/255, K4/255, L4/255),3)*100</f>
        <v>43.8</v>
      </c>
      <c r="O4" s="28">
        <f>ROUND(MAX(J4/255, K4/255, L4/255),3)*100</f>
        <v>50.2</v>
      </c>
      <c r="P4" s="28">
        <v>130</v>
      </c>
      <c r="Q4" s="28">
        <v>124</v>
      </c>
      <c r="R4" s="28">
        <v>57</v>
      </c>
      <c r="S4" s="28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8">
        <f>ROUND((MAX(P4/255, Q4/255, R4/255) - MIN(P4/255, Q4/255, R4/255))/MAX(P4/255, Q4/255, R4/255),3)*100</f>
        <v>56.2</v>
      </c>
      <c r="U4" s="28">
        <f>ROUND(MAX(P4/255, Q4/255, R4/255),3)*100</f>
        <v>51</v>
      </c>
      <c r="V4" s="28">
        <v>131</v>
      </c>
      <c r="W4" s="28">
        <v>124</v>
      </c>
      <c r="X4" s="28">
        <v>42</v>
      </c>
      <c r="Y4" s="28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8">
        <f>ROUND((MAX(V4/255, W4/255, X4/255) - MIN(V4/255, W4/255, X4/255))/MAX(V4/255, W4/255, X4/255),3)*100</f>
        <v>67.900000000000006</v>
      </c>
      <c r="AA4" s="28">
        <f>ROUND(MAX(V4/255, W4/255, X4/255),3)*100</f>
        <v>51.4</v>
      </c>
      <c r="AB4" s="28">
        <v>132</v>
      </c>
      <c r="AC4" s="28">
        <v>124</v>
      </c>
      <c r="AD4" s="28">
        <v>17</v>
      </c>
      <c r="AE4" s="28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8">
        <f>ROUND((MAX(AB4/255, AC4/255, AD4/255) - MIN(AB4/255, AC4/255, AD4/255))/MAX(AB4/255, AC4/255, AD4/255),3)*100</f>
        <v>87.1</v>
      </c>
      <c r="AG4" s="28">
        <f>ROUND(MAX(AB4/255, AC4/255, AD4/255),3)*100</f>
        <v>51.800000000000004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230"/>
      <c r="C5" s="19">
        <v>6</v>
      </c>
      <c r="D5" s="18">
        <v>153</v>
      </c>
      <c r="E5" s="18">
        <v>149</v>
      </c>
      <c r="F5" s="18">
        <v>108</v>
      </c>
      <c r="G5" s="33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3">
        <f t="shared" ref="H5:H68" si="1">ROUND((MAX(D5/255, E5/255, F5/255) - MIN(D5/255, E5/255, F5/255))/MAX(D5/255, E5/255, F5/255),3)*100</f>
        <v>29.4</v>
      </c>
      <c r="I5" s="33">
        <f t="shared" ref="I5:I68" si="2">ROUND(MAX(D5/255, E5/255, F5/255),3)*100</f>
        <v>60</v>
      </c>
      <c r="J5" s="33">
        <v>154</v>
      </c>
      <c r="K5" s="33">
        <v>149</v>
      </c>
      <c r="L5" s="33">
        <v>96</v>
      </c>
      <c r="M5" s="33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3">
        <f t="shared" ref="N5:N68" si="4">ROUND((MAX(J5/255, K5/255, L5/255) - MIN(J5/255, K5/255, L5/255))/MAX(J5/255, K5/255, L5/255),3)*100</f>
        <v>37.700000000000003</v>
      </c>
      <c r="O5" s="33">
        <f t="shared" ref="O5:O68" si="5">ROUND(MAX(J5/255, K5/255, L5/255),3)*100</f>
        <v>60.4</v>
      </c>
      <c r="P5" s="33">
        <v>156</v>
      </c>
      <c r="Q5" s="33">
        <v>150</v>
      </c>
      <c r="R5" s="33">
        <v>81</v>
      </c>
      <c r="S5" s="33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3">
        <f t="shared" ref="T5:T68" si="7">ROUND((MAX(P5/255, Q5/255, R5/255) - MIN(P5/255, Q5/255, R5/255))/MAX(P5/255, Q5/255, R5/255),3)*100</f>
        <v>48.1</v>
      </c>
      <c r="U5" s="33">
        <f t="shared" ref="U5:U68" si="8">ROUND(MAX(P5/255, Q5/255, R5/255),3)*100</f>
        <v>61.199999999999996</v>
      </c>
      <c r="V5" s="33">
        <v>157</v>
      </c>
      <c r="W5" s="33">
        <v>150</v>
      </c>
      <c r="X5" s="33">
        <v>67</v>
      </c>
      <c r="Y5" s="33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3">
        <f t="shared" ref="Z5:Z68" si="10">ROUND((MAX(V5/255, W5/255, X5/255) - MIN(V5/255, W5/255, X5/255))/MAX(V5/255, W5/255, X5/255),3)*100</f>
        <v>57.3</v>
      </c>
      <c r="AA5" s="33">
        <f t="shared" ref="AA5:AA68" si="11">ROUND(MAX(V5/255, W5/255, X5/255),3)*100</f>
        <v>61.6</v>
      </c>
      <c r="AB5" s="33">
        <v>158</v>
      </c>
      <c r="AC5" s="33">
        <v>150</v>
      </c>
      <c r="AD5" s="33">
        <v>49</v>
      </c>
      <c r="AE5" s="33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3">
        <f t="shared" ref="AF5:AF68" si="13">ROUND((MAX(AB5/255, AC5/255, AD5/255) - MIN(AB5/255, AC5/255, AD5/255))/MAX(AB5/255, AC5/255, AD5/255),3)*100</f>
        <v>69</v>
      </c>
      <c r="AG5" s="33">
        <f t="shared" ref="AG5:AG68" si="14">ROUND(MAX(AB5/255, AC5/255, AD5/255),3)*100</f>
        <v>62</v>
      </c>
      <c r="AI5" s="33">
        <f>G5-G4</f>
        <v>0.24806201550387641</v>
      </c>
      <c r="AJ5" s="33">
        <f t="shared" ref="AJ5:AJ68" si="15">H5-H4</f>
        <v>-4.5000000000000071</v>
      </c>
      <c r="AK5" s="33">
        <f t="shared" ref="AK5:AK68" si="16">I5-I4</f>
        <v>10.200000000000003</v>
      </c>
      <c r="AL5" s="33">
        <f>M5-M4</f>
        <v>0.18472906403940925</v>
      </c>
      <c r="AM5" s="33">
        <f t="shared" ref="AM5:AM68" si="17">N5-N4</f>
        <v>-6.0999999999999943</v>
      </c>
      <c r="AN5" s="33">
        <f t="shared" ref="AN5:AN68" si="18">O5-O4</f>
        <v>10.199999999999996</v>
      </c>
      <c r="AO5" s="33">
        <f>S5-S4</f>
        <v>0.13150684931507328</v>
      </c>
      <c r="AP5" s="33">
        <f t="shared" ref="AP5:AP68" si="19">T5-T4</f>
        <v>-8.1000000000000014</v>
      </c>
      <c r="AQ5" s="33">
        <f t="shared" ref="AQ5:AQ68" si="20">U5-U4</f>
        <v>10.199999999999996</v>
      </c>
      <c r="AR5" s="33">
        <f>Y5-Y4</f>
        <v>5.2434456928843076E-2</v>
      </c>
      <c r="AS5" s="33">
        <f t="shared" ref="AS5:AS68" si="21">Z5-Z4</f>
        <v>-10.600000000000009</v>
      </c>
      <c r="AT5" s="33">
        <f t="shared" ref="AT5:AT68" si="22">AA5-AA4</f>
        <v>10.200000000000003</v>
      </c>
      <c r="AU5" s="33">
        <f>AE5-AE4</f>
        <v>-0.22975668129238613</v>
      </c>
      <c r="AV5" s="33">
        <f t="shared" ref="AV5:AV68" si="23">AF5-AF4</f>
        <v>-18.099999999999994</v>
      </c>
      <c r="AW5" s="33">
        <f t="shared" ref="AW5:AW68" si="24">AG5-AG4</f>
        <v>10.199999999999996</v>
      </c>
    </row>
    <row r="6" spans="2:49" x14ac:dyDescent="0.4">
      <c r="B6" s="1230"/>
      <c r="C6" s="19">
        <v>7</v>
      </c>
      <c r="D6" s="18">
        <v>179</v>
      </c>
      <c r="E6" s="18">
        <v>175</v>
      </c>
      <c r="F6" s="18">
        <v>133</v>
      </c>
      <c r="G6" s="33">
        <f t="shared" si="0"/>
        <v>54.782608695652172</v>
      </c>
      <c r="H6" s="33">
        <f t="shared" si="1"/>
        <v>25.7</v>
      </c>
      <c r="I6" s="33">
        <f t="shared" si="2"/>
        <v>70.199999999999989</v>
      </c>
      <c r="J6" s="33">
        <v>181</v>
      </c>
      <c r="K6" s="33">
        <v>176</v>
      </c>
      <c r="L6" s="33">
        <v>120</v>
      </c>
      <c r="M6" s="33">
        <f t="shared" si="3"/>
        <v>55.081967213114751</v>
      </c>
      <c r="N6" s="33">
        <f t="shared" si="4"/>
        <v>33.700000000000003</v>
      </c>
      <c r="O6" s="33">
        <f t="shared" si="5"/>
        <v>71</v>
      </c>
      <c r="P6" s="33">
        <v>182</v>
      </c>
      <c r="Q6" s="33">
        <v>176</v>
      </c>
      <c r="R6" s="33">
        <v>106</v>
      </c>
      <c r="S6" s="33">
        <f t="shared" si="6"/>
        <v>55.263157894736842</v>
      </c>
      <c r="T6" s="33">
        <f t="shared" si="7"/>
        <v>41.8</v>
      </c>
      <c r="U6" s="33">
        <f t="shared" si="8"/>
        <v>71.399999999999991</v>
      </c>
      <c r="V6" s="33">
        <v>184</v>
      </c>
      <c r="W6" s="33">
        <v>176</v>
      </c>
      <c r="X6" s="33">
        <v>93</v>
      </c>
      <c r="Y6" s="33">
        <f t="shared" si="9"/>
        <v>54.725274725274723</v>
      </c>
      <c r="Z6" s="33">
        <f t="shared" si="10"/>
        <v>49.5</v>
      </c>
      <c r="AA6" s="33">
        <f t="shared" si="11"/>
        <v>72.2</v>
      </c>
      <c r="AB6" s="33">
        <v>185</v>
      </c>
      <c r="AC6" s="33">
        <v>177</v>
      </c>
      <c r="AD6" s="33">
        <v>77</v>
      </c>
      <c r="AE6" s="33">
        <f t="shared" si="12"/>
        <v>55.555555555555557</v>
      </c>
      <c r="AF6" s="33">
        <f t="shared" si="13"/>
        <v>58.4</v>
      </c>
      <c r="AG6" s="33">
        <f t="shared" si="14"/>
        <v>72.5</v>
      </c>
      <c r="AI6" s="33">
        <f t="shared" ref="AI6:AI69" si="25">G6-G5</f>
        <v>0.11594202898550776</v>
      </c>
      <c r="AJ6" s="33">
        <f t="shared" si="15"/>
        <v>-3.6999999999999993</v>
      </c>
      <c r="AK6" s="33">
        <f t="shared" si="16"/>
        <v>10.199999999999989</v>
      </c>
      <c r="AL6" s="33">
        <f t="shared" ref="AL6:AL69" si="26">M6-M5</f>
        <v>0.25438100621819615</v>
      </c>
      <c r="AM6" s="33">
        <f t="shared" si="17"/>
        <v>-4</v>
      </c>
      <c r="AN6" s="33">
        <f t="shared" si="18"/>
        <v>10.600000000000001</v>
      </c>
      <c r="AO6" s="33">
        <f t="shared" ref="AO6:AO69" si="27">S6-S5</f>
        <v>6.3157894736839637E-2</v>
      </c>
      <c r="AP6" s="33">
        <f t="shared" si="19"/>
        <v>-6.3000000000000043</v>
      </c>
      <c r="AQ6" s="33">
        <f t="shared" si="20"/>
        <v>10.199999999999996</v>
      </c>
      <c r="AR6" s="33">
        <f t="shared" ref="AR6:AR69" si="28">Y6-Y5</f>
        <v>-0.608058608058613</v>
      </c>
      <c r="AS6" s="33">
        <f t="shared" si="21"/>
        <v>-7.7999999999999972</v>
      </c>
      <c r="AT6" s="33">
        <f t="shared" si="22"/>
        <v>10.600000000000001</v>
      </c>
      <c r="AU6" s="33">
        <f t="shared" ref="AU6:AU69" si="29">AE6-AE5</f>
        <v>-4.0774719673798643E-2</v>
      </c>
      <c r="AV6" s="33">
        <f t="shared" si="23"/>
        <v>-10.600000000000001</v>
      </c>
      <c r="AW6" s="33">
        <f t="shared" si="24"/>
        <v>10.5</v>
      </c>
    </row>
    <row r="7" spans="2:49" x14ac:dyDescent="0.4">
      <c r="B7" s="1230"/>
      <c r="C7" s="19">
        <v>8</v>
      </c>
      <c r="D7" s="18">
        <v>206</v>
      </c>
      <c r="E7" s="18">
        <v>202</v>
      </c>
      <c r="F7" s="18">
        <v>157</v>
      </c>
      <c r="G7" s="33">
        <f t="shared" si="0"/>
        <v>55.102040816326529</v>
      </c>
      <c r="H7" s="33">
        <f t="shared" si="1"/>
        <v>23.799999999999997</v>
      </c>
      <c r="I7" s="33">
        <f t="shared" si="2"/>
        <v>80.800000000000011</v>
      </c>
      <c r="J7" s="33">
        <v>208</v>
      </c>
      <c r="K7" s="33">
        <v>202</v>
      </c>
      <c r="L7" s="33">
        <v>144</v>
      </c>
      <c r="M7" s="33">
        <f t="shared" si="3"/>
        <v>54.375</v>
      </c>
      <c r="N7" s="33">
        <f t="shared" si="4"/>
        <v>30.8</v>
      </c>
      <c r="O7" s="33">
        <f t="shared" si="5"/>
        <v>81.599999999999994</v>
      </c>
      <c r="P7" s="33">
        <v>209</v>
      </c>
      <c r="Q7" s="33">
        <v>203</v>
      </c>
      <c r="R7" s="33">
        <v>130</v>
      </c>
      <c r="S7" s="33">
        <f t="shared" si="6"/>
        <v>55.443037974683541</v>
      </c>
      <c r="T7" s="33">
        <f t="shared" si="7"/>
        <v>37.799999999999997</v>
      </c>
      <c r="U7" s="33">
        <f t="shared" si="8"/>
        <v>82</v>
      </c>
      <c r="V7" s="33">
        <v>211</v>
      </c>
      <c r="W7" s="33">
        <v>203</v>
      </c>
      <c r="X7" s="33">
        <v>116</v>
      </c>
      <c r="Y7" s="33">
        <f t="shared" si="9"/>
        <v>54.94736842105263</v>
      </c>
      <c r="Z7" s="33">
        <f t="shared" si="10"/>
        <v>45</v>
      </c>
      <c r="AA7" s="33">
        <f t="shared" si="11"/>
        <v>82.699999999999989</v>
      </c>
      <c r="AB7" s="33">
        <v>212</v>
      </c>
      <c r="AC7" s="33">
        <v>203</v>
      </c>
      <c r="AD7" s="33">
        <v>101</v>
      </c>
      <c r="AE7" s="33">
        <f t="shared" si="12"/>
        <v>55.135135135135137</v>
      </c>
      <c r="AF7" s="33">
        <f t="shared" si="13"/>
        <v>52.400000000000006</v>
      </c>
      <c r="AG7" s="33">
        <f t="shared" si="14"/>
        <v>83.1</v>
      </c>
      <c r="AI7" s="33">
        <f t="shared" si="25"/>
        <v>0.31943212067435667</v>
      </c>
      <c r="AJ7" s="33">
        <f t="shared" si="15"/>
        <v>-1.9000000000000021</v>
      </c>
      <c r="AK7" s="33">
        <f t="shared" si="16"/>
        <v>10.600000000000023</v>
      </c>
      <c r="AL7" s="33">
        <f t="shared" si="26"/>
        <v>-0.7069672131147513</v>
      </c>
      <c r="AM7" s="33">
        <f t="shared" si="17"/>
        <v>-2.9000000000000021</v>
      </c>
      <c r="AN7" s="33">
        <f t="shared" si="18"/>
        <v>10.599999999999994</v>
      </c>
      <c r="AO7" s="33">
        <f t="shared" si="27"/>
        <v>0.17988007994669886</v>
      </c>
      <c r="AP7" s="33">
        <f t="shared" si="19"/>
        <v>-4</v>
      </c>
      <c r="AQ7" s="33">
        <f t="shared" si="20"/>
        <v>10.600000000000009</v>
      </c>
      <c r="AR7" s="33">
        <f t="shared" si="28"/>
        <v>0.22209369577790739</v>
      </c>
      <c r="AS7" s="33">
        <f t="shared" si="21"/>
        <v>-4.5</v>
      </c>
      <c r="AT7" s="33">
        <f t="shared" si="22"/>
        <v>10.499999999999986</v>
      </c>
      <c r="AU7" s="33">
        <f t="shared" si="29"/>
        <v>-0.42042042042042027</v>
      </c>
      <c r="AV7" s="33">
        <f t="shared" si="23"/>
        <v>-5.9999999999999929</v>
      </c>
      <c r="AW7" s="33">
        <f t="shared" si="24"/>
        <v>10.599999999999994</v>
      </c>
    </row>
    <row r="8" spans="2:49" x14ac:dyDescent="0.4">
      <c r="B8" s="1231"/>
      <c r="C8" s="21">
        <v>9</v>
      </c>
      <c r="D8" s="20">
        <v>233</v>
      </c>
      <c r="E8" s="20">
        <v>229</v>
      </c>
      <c r="F8" s="20">
        <v>181</v>
      </c>
      <c r="G8" s="34">
        <f t="shared" si="0"/>
        <v>55.384615384615387</v>
      </c>
      <c r="H8" s="34">
        <f t="shared" si="1"/>
        <v>22.3</v>
      </c>
      <c r="I8" s="34">
        <f t="shared" si="2"/>
        <v>91.4</v>
      </c>
      <c r="J8" s="34">
        <v>235</v>
      </c>
      <c r="K8" s="34">
        <v>230</v>
      </c>
      <c r="L8" s="34">
        <v>167</v>
      </c>
      <c r="M8" s="34">
        <f t="shared" si="3"/>
        <v>55.588235294117645</v>
      </c>
      <c r="N8" s="34">
        <f t="shared" si="4"/>
        <v>28.9</v>
      </c>
      <c r="O8" s="34">
        <f t="shared" si="5"/>
        <v>92.2</v>
      </c>
      <c r="P8" s="34">
        <v>236</v>
      </c>
      <c r="Q8" s="34">
        <v>230</v>
      </c>
      <c r="R8" s="34">
        <v>153</v>
      </c>
      <c r="S8" s="34">
        <f t="shared" si="6"/>
        <v>55.662650602409641</v>
      </c>
      <c r="T8" s="34">
        <f t="shared" si="7"/>
        <v>35.199999999999996</v>
      </c>
      <c r="U8" s="34">
        <f t="shared" si="8"/>
        <v>92.5</v>
      </c>
      <c r="V8" s="34">
        <v>238</v>
      </c>
      <c r="W8" s="34">
        <v>231</v>
      </c>
      <c r="X8" s="34">
        <v>139</v>
      </c>
      <c r="Y8" s="34">
        <f t="shared" si="9"/>
        <v>55.757575757575758</v>
      </c>
      <c r="Z8" s="34">
        <f t="shared" si="10"/>
        <v>41.6</v>
      </c>
      <c r="AA8" s="34">
        <f t="shared" si="11"/>
        <v>93.300000000000011</v>
      </c>
      <c r="AB8" s="34">
        <v>239</v>
      </c>
      <c r="AC8" s="34">
        <v>231</v>
      </c>
      <c r="AD8" s="34">
        <v>124</v>
      </c>
      <c r="AE8" s="34">
        <f t="shared" si="12"/>
        <v>55.826086956521742</v>
      </c>
      <c r="AF8" s="34">
        <f t="shared" si="13"/>
        <v>48.1</v>
      </c>
      <c r="AG8" s="34">
        <f t="shared" si="14"/>
        <v>93.7</v>
      </c>
      <c r="AI8" s="34">
        <f t="shared" si="25"/>
        <v>0.28257456828885807</v>
      </c>
      <c r="AJ8" s="34">
        <f t="shared" si="15"/>
        <v>-1.4999999999999964</v>
      </c>
      <c r="AK8" s="34">
        <f t="shared" si="16"/>
        <v>10.599999999999994</v>
      </c>
      <c r="AL8" s="34">
        <f t="shared" si="26"/>
        <v>1.213235294117645</v>
      </c>
      <c r="AM8" s="34">
        <f t="shared" si="17"/>
        <v>-1.9000000000000021</v>
      </c>
      <c r="AN8" s="34">
        <f t="shared" si="18"/>
        <v>10.600000000000009</v>
      </c>
      <c r="AO8" s="34">
        <f t="shared" si="27"/>
        <v>0.21961262772610013</v>
      </c>
      <c r="AP8" s="34">
        <f t="shared" si="19"/>
        <v>-2.6000000000000014</v>
      </c>
      <c r="AQ8" s="34">
        <f t="shared" si="20"/>
        <v>10.5</v>
      </c>
      <c r="AR8" s="34">
        <f t="shared" si="28"/>
        <v>0.81020733652312771</v>
      </c>
      <c r="AS8" s="34">
        <f t="shared" si="21"/>
        <v>-3.3999999999999986</v>
      </c>
      <c r="AT8" s="34">
        <f t="shared" si="22"/>
        <v>10.600000000000023</v>
      </c>
      <c r="AU8" s="34">
        <f t="shared" si="29"/>
        <v>0.69095182138660505</v>
      </c>
      <c r="AV8" s="34">
        <f t="shared" si="23"/>
        <v>-4.3000000000000043</v>
      </c>
      <c r="AW8" s="34">
        <f t="shared" si="24"/>
        <v>10.600000000000009</v>
      </c>
    </row>
    <row r="9" spans="2:49" x14ac:dyDescent="0.4">
      <c r="B9" s="1229" t="s">
        <v>216</v>
      </c>
      <c r="C9" s="17">
        <v>5</v>
      </c>
      <c r="D9" s="22">
        <v>130</v>
      </c>
      <c r="E9" s="22">
        <v>122</v>
      </c>
      <c r="F9" s="22">
        <v>84</v>
      </c>
      <c r="G9" s="28">
        <f t="shared" si="0"/>
        <v>49.565217391304351</v>
      </c>
      <c r="H9" s="28">
        <f t="shared" si="1"/>
        <v>35.4</v>
      </c>
      <c r="I9" s="28">
        <f t="shared" si="2"/>
        <v>51</v>
      </c>
      <c r="J9" s="28">
        <v>133</v>
      </c>
      <c r="K9" s="28">
        <v>122</v>
      </c>
      <c r="L9" s="28">
        <v>71</v>
      </c>
      <c r="M9" s="28">
        <f t="shared" si="3"/>
        <v>49.354838709677416</v>
      </c>
      <c r="N9" s="28">
        <f t="shared" si="4"/>
        <v>46.6</v>
      </c>
      <c r="O9" s="28">
        <f t="shared" si="5"/>
        <v>52.2</v>
      </c>
      <c r="P9" s="28">
        <v>135</v>
      </c>
      <c r="Q9" s="28">
        <v>122</v>
      </c>
      <c r="R9" s="28">
        <v>56</v>
      </c>
      <c r="S9" s="28">
        <f t="shared" si="6"/>
        <v>50.12658227848101</v>
      </c>
      <c r="T9" s="28">
        <f t="shared" si="7"/>
        <v>58.5</v>
      </c>
      <c r="U9" s="28">
        <f t="shared" si="8"/>
        <v>52.900000000000006</v>
      </c>
      <c r="V9" s="28">
        <v>136</v>
      </c>
      <c r="W9" s="28">
        <v>122</v>
      </c>
      <c r="X9" s="28">
        <v>42</v>
      </c>
      <c r="Y9" s="28">
        <f t="shared" si="9"/>
        <v>51.063829787234042</v>
      </c>
      <c r="Z9" s="28">
        <f t="shared" si="10"/>
        <v>69.099999999999994</v>
      </c>
      <c r="AA9" s="28">
        <f t="shared" si="11"/>
        <v>53.300000000000004</v>
      </c>
      <c r="AB9" s="28">
        <v>138</v>
      </c>
      <c r="AC9" s="28">
        <v>122</v>
      </c>
      <c r="AD9" s="28">
        <v>18</v>
      </c>
      <c r="AE9" s="28">
        <f t="shared" si="12"/>
        <v>52</v>
      </c>
      <c r="AF9" s="28">
        <f t="shared" si="13"/>
        <v>87</v>
      </c>
      <c r="AG9" s="28">
        <f t="shared" si="14"/>
        <v>54.1</v>
      </c>
      <c r="AI9" s="28">
        <f t="shared" si="25"/>
        <v>-5.8193979933110356</v>
      </c>
      <c r="AJ9" s="28">
        <f t="shared" si="15"/>
        <v>13.099999999999998</v>
      </c>
      <c r="AK9" s="28">
        <f t="shared" si="16"/>
        <v>-40.400000000000006</v>
      </c>
      <c r="AL9" s="28">
        <f t="shared" si="26"/>
        <v>-6.2333965844402286</v>
      </c>
      <c r="AM9" s="28">
        <f t="shared" si="17"/>
        <v>17.700000000000003</v>
      </c>
      <c r="AN9" s="28">
        <f t="shared" si="18"/>
        <v>-40</v>
      </c>
      <c r="AO9" s="28">
        <f t="shared" si="27"/>
        <v>-5.5360683239286317</v>
      </c>
      <c r="AP9" s="28">
        <f t="shared" si="19"/>
        <v>23.300000000000004</v>
      </c>
      <c r="AQ9" s="28">
        <f t="shared" si="20"/>
        <v>-39.599999999999994</v>
      </c>
      <c r="AR9" s="28">
        <f t="shared" si="28"/>
        <v>-4.6937459703417161</v>
      </c>
      <c r="AS9" s="28">
        <f t="shared" si="21"/>
        <v>27.499999999999993</v>
      </c>
      <c r="AT9" s="28">
        <f t="shared" si="22"/>
        <v>-40.000000000000007</v>
      </c>
      <c r="AU9" s="28">
        <f t="shared" si="29"/>
        <v>-3.8260869565217419</v>
      </c>
      <c r="AV9" s="28">
        <f t="shared" si="23"/>
        <v>38.9</v>
      </c>
      <c r="AW9" s="28">
        <f t="shared" si="24"/>
        <v>-39.6</v>
      </c>
    </row>
    <row r="10" spans="2:49" x14ac:dyDescent="0.4">
      <c r="B10" s="1230"/>
      <c r="C10" s="19">
        <v>6</v>
      </c>
      <c r="D10" s="18">
        <v>156</v>
      </c>
      <c r="E10" s="18">
        <v>148</v>
      </c>
      <c r="F10" s="18">
        <v>108</v>
      </c>
      <c r="G10" s="33">
        <f t="shared" si="0"/>
        <v>50</v>
      </c>
      <c r="H10" s="33">
        <f t="shared" si="1"/>
        <v>30.8</v>
      </c>
      <c r="I10" s="33">
        <f t="shared" si="2"/>
        <v>61.199999999999996</v>
      </c>
      <c r="J10" s="33">
        <v>158</v>
      </c>
      <c r="K10" s="33">
        <v>148</v>
      </c>
      <c r="L10" s="33">
        <v>96</v>
      </c>
      <c r="M10" s="33">
        <f t="shared" si="3"/>
        <v>50.322580645161288</v>
      </c>
      <c r="N10" s="33">
        <f t="shared" si="4"/>
        <v>39.200000000000003</v>
      </c>
      <c r="O10" s="33">
        <f t="shared" si="5"/>
        <v>62</v>
      </c>
      <c r="P10" s="33">
        <v>160</v>
      </c>
      <c r="Q10" s="33">
        <v>148</v>
      </c>
      <c r="R10" s="33">
        <v>81</v>
      </c>
      <c r="S10" s="33">
        <f t="shared" si="6"/>
        <v>50.88607594936709</v>
      </c>
      <c r="T10" s="33">
        <f t="shared" si="7"/>
        <v>49.4</v>
      </c>
      <c r="U10" s="33">
        <f t="shared" si="8"/>
        <v>62.7</v>
      </c>
      <c r="V10" s="33">
        <v>163</v>
      </c>
      <c r="W10" s="33">
        <v>148</v>
      </c>
      <c r="X10" s="33">
        <v>67</v>
      </c>
      <c r="Y10" s="33">
        <f t="shared" si="9"/>
        <v>50.625</v>
      </c>
      <c r="Z10" s="33">
        <f t="shared" si="10"/>
        <v>58.9</v>
      </c>
      <c r="AA10" s="33">
        <f t="shared" si="11"/>
        <v>63.9</v>
      </c>
      <c r="AB10" s="33">
        <v>164</v>
      </c>
      <c r="AC10" s="33">
        <v>148</v>
      </c>
      <c r="AD10" s="33">
        <v>49</v>
      </c>
      <c r="AE10" s="33">
        <f t="shared" si="12"/>
        <v>51.652173913043477</v>
      </c>
      <c r="AF10" s="33">
        <f t="shared" si="13"/>
        <v>70.099999999999994</v>
      </c>
      <c r="AG10" s="33">
        <f t="shared" si="14"/>
        <v>64.3</v>
      </c>
      <c r="AI10" s="33">
        <f t="shared" si="25"/>
        <v>0.43478260869564878</v>
      </c>
      <c r="AJ10" s="33">
        <f t="shared" si="15"/>
        <v>-4.5999999999999979</v>
      </c>
      <c r="AK10" s="33">
        <f t="shared" si="16"/>
        <v>10.199999999999996</v>
      </c>
      <c r="AL10" s="33">
        <f t="shared" si="26"/>
        <v>0.96774193548387188</v>
      </c>
      <c r="AM10" s="33">
        <f t="shared" si="17"/>
        <v>-7.3999999999999986</v>
      </c>
      <c r="AN10" s="33">
        <f t="shared" si="18"/>
        <v>9.7999999999999972</v>
      </c>
      <c r="AO10" s="33">
        <f t="shared" si="27"/>
        <v>0.75949367088608</v>
      </c>
      <c r="AP10" s="33">
        <f t="shared" si="19"/>
        <v>-9.1000000000000014</v>
      </c>
      <c r="AQ10" s="33">
        <f t="shared" si="20"/>
        <v>9.7999999999999972</v>
      </c>
      <c r="AR10" s="33">
        <f t="shared" si="28"/>
        <v>-0.43882978723404165</v>
      </c>
      <c r="AS10" s="33">
        <f t="shared" si="21"/>
        <v>-10.199999999999996</v>
      </c>
      <c r="AT10" s="33">
        <f t="shared" si="22"/>
        <v>10.599999999999994</v>
      </c>
      <c r="AU10" s="33">
        <f t="shared" si="29"/>
        <v>-0.34782608695652328</v>
      </c>
      <c r="AV10" s="33">
        <f t="shared" si="23"/>
        <v>-16.900000000000006</v>
      </c>
      <c r="AW10" s="33">
        <f t="shared" si="24"/>
        <v>10.199999999999996</v>
      </c>
    </row>
    <row r="11" spans="2:49" x14ac:dyDescent="0.4">
      <c r="B11" s="1230"/>
      <c r="C11" s="19">
        <v>7</v>
      </c>
      <c r="D11" s="18">
        <v>182</v>
      </c>
      <c r="E11" s="18">
        <v>174</v>
      </c>
      <c r="F11" s="18">
        <v>133</v>
      </c>
      <c r="G11" s="33">
        <f t="shared" si="0"/>
        <v>50.204081632653065</v>
      </c>
      <c r="H11" s="33">
        <f t="shared" si="1"/>
        <v>26.900000000000002</v>
      </c>
      <c r="I11" s="33">
        <f t="shared" si="2"/>
        <v>71.399999999999991</v>
      </c>
      <c r="J11" s="33">
        <v>185</v>
      </c>
      <c r="K11" s="33">
        <v>174</v>
      </c>
      <c r="L11" s="33">
        <v>120</v>
      </c>
      <c r="M11" s="33">
        <f t="shared" si="3"/>
        <v>49.846153846153847</v>
      </c>
      <c r="N11" s="33">
        <f t="shared" si="4"/>
        <v>35.099999999999994</v>
      </c>
      <c r="O11" s="33">
        <f t="shared" si="5"/>
        <v>72.5</v>
      </c>
      <c r="P11" s="33">
        <v>187</v>
      </c>
      <c r="Q11" s="33">
        <v>175</v>
      </c>
      <c r="R11" s="33">
        <v>106</v>
      </c>
      <c r="S11" s="33">
        <f t="shared" si="6"/>
        <v>51.111111111111114</v>
      </c>
      <c r="T11" s="33">
        <f t="shared" si="7"/>
        <v>43.3</v>
      </c>
      <c r="U11" s="33">
        <f t="shared" si="8"/>
        <v>73.3</v>
      </c>
      <c r="V11" s="33">
        <v>189</v>
      </c>
      <c r="W11" s="33">
        <v>175</v>
      </c>
      <c r="X11" s="33">
        <v>93</v>
      </c>
      <c r="Y11" s="33">
        <f t="shared" si="9"/>
        <v>51.25</v>
      </c>
      <c r="Z11" s="33">
        <f t="shared" si="10"/>
        <v>50.8</v>
      </c>
      <c r="AA11" s="33">
        <f t="shared" si="11"/>
        <v>74.099999999999994</v>
      </c>
      <c r="AB11" s="33">
        <v>191</v>
      </c>
      <c r="AC11" s="33">
        <v>175</v>
      </c>
      <c r="AD11" s="33">
        <v>78</v>
      </c>
      <c r="AE11" s="33">
        <f t="shared" si="12"/>
        <v>51.504424778761063</v>
      </c>
      <c r="AF11" s="33">
        <f t="shared" si="13"/>
        <v>59.199999999999996</v>
      </c>
      <c r="AG11" s="33">
        <f t="shared" si="14"/>
        <v>74.900000000000006</v>
      </c>
      <c r="AI11" s="33">
        <f t="shared" si="25"/>
        <v>0.20408163265306456</v>
      </c>
      <c r="AJ11" s="33">
        <f t="shared" si="15"/>
        <v>-3.8999999999999986</v>
      </c>
      <c r="AK11" s="33">
        <f t="shared" si="16"/>
        <v>10.199999999999996</v>
      </c>
      <c r="AL11" s="33">
        <f t="shared" si="26"/>
        <v>-0.47642679900744156</v>
      </c>
      <c r="AM11" s="33">
        <f t="shared" si="17"/>
        <v>-4.1000000000000085</v>
      </c>
      <c r="AN11" s="33">
        <f t="shared" si="18"/>
        <v>10.5</v>
      </c>
      <c r="AO11" s="33">
        <f t="shared" si="27"/>
        <v>0.22503516174402449</v>
      </c>
      <c r="AP11" s="33">
        <f t="shared" si="19"/>
        <v>-6.1000000000000014</v>
      </c>
      <c r="AQ11" s="33">
        <f t="shared" si="20"/>
        <v>10.599999999999994</v>
      </c>
      <c r="AR11" s="33">
        <f t="shared" si="28"/>
        <v>0.625</v>
      </c>
      <c r="AS11" s="33">
        <f t="shared" si="21"/>
        <v>-8.1000000000000014</v>
      </c>
      <c r="AT11" s="33">
        <f t="shared" si="22"/>
        <v>10.199999999999996</v>
      </c>
      <c r="AU11" s="33">
        <f t="shared" si="29"/>
        <v>-0.14774913428241376</v>
      </c>
      <c r="AV11" s="33">
        <f t="shared" si="23"/>
        <v>-10.899999999999999</v>
      </c>
      <c r="AW11" s="33">
        <f t="shared" si="24"/>
        <v>10.600000000000009</v>
      </c>
    </row>
    <row r="12" spans="2:49" x14ac:dyDescent="0.4">
      <c r="B12" s="1230"/>
      <c r="C12" s="19">
        <v>8</v>
      </c>
      <c r="D12" s="18">
        <v>209</v>
      </c>
      <c r="E12" s="18">
        <v>201</v>
      </c>
      <c r="F12" s="18">
        <v>157</v>
      </c>
      <c r="G12" s="33">
        <f t="shared" si="0"/>
        <v>50.769230769230766</v>
      </c>
      <c r="H12" s="33">
        <f t="shared" si="1"/>
        <v>24.9</v>
      </c>
      <c r="I12" s="33">
        <f t="shared" si="2"/>
        <v>82</v>
      </c>
      <c r="J12" s="33">
        <v>211</v>
      </c>
      <c r="K12" s="33">
        <v>201</v>
      </c>
      <c r="L12" s="33">
        <v>144</v>
      </c>
      <c r="M12" s="33">
        <f t="shared" si="3"/>
        <v>51.044776119402982</v>
      </c>
      <c r="N12" s="33">
        <f t="shared" si="4"/>
        <v>31.8</v>
      </c>
      <c r="O12" s="33">
        <f t="shared" si="5"/>
        <v>82.699999999999989</v>
      </c>
      <c r="P12" s="33">
        <v>213</v>
      </c>
      <c r="Q12" s="33">
        <v>201</v>
      </c>
      <c r="R12" s="33">
        <v>130</v>
      </c>
      <c r="S12" s="33">
        <f t="shared" si="6"/>
        <v>51.325301204819276</v>
      </c>
      <c r="T12" s="33">
        <f t="shared" si="7"/>
        <v>39</v>
      </c>
      <c r="U12" s="33">
        <f t="shared" si="8"/>
        <v>83.5</v>
      </c>
      <c r="V12" s="33">
        <v>215</v>
      </c>
      <c r="W12" s="33">
        <v>201</v>
      </c>
      <c r="X12" s="33">
        <v>117</v>
      </c>
      <c r="Y12" s="33">
        <f t="shared" si="9"/>
        <v>51.428571428571431</v>
      </c>
      <c r="Z12" s="33">
        <f t="shared" si="10"/>
        <v>45.6</v>
      </c>
      <c r="AA12" s="33">
        <f t="shared" si="11"/>
        <v>84.3</v>
      </c>
      <c r="AB12" s="33">
        <v>217</v>
      </c>
      <c r="AC12" s="33">
        <v>201</v>
      </c>
      <c r="AD12" s="33">
        <v>102</v>
      </c>
      <c r="AE12" s="33">
        <f t="shared" si="12"/>
        <v>51.652173913043477</v>
      </c>
      <c r="AF12" s="33">
        <f t="shared" si="13"/>
        <v>53</v>
      </c>
      <c r="AG12" s="33">
        <f t="shared" si="14"/>
        <v>85.1</v>
      </c>
      <c r="AI12" s="33">
        <f t="shared" si="25"/>
        <v>0.56514913657770194</v>
      </c>
      <c r="AJ12" s="33">
        <f t="shared" si="15"/>
        <v>-2.0000000000000036</v>
      </c>
      <c r="AK12" s="33">
        <f t="shared" si="16"/>
        <v>10.600000000000009</v>
      </c>
      <c r="AL12" s="33">
        <f t="shared" si="26"/>
        <v>1.1986222732491356</v>
      </c>
      <c r="AM12" s="33">
        <f t="shared" si="17"/>
        <v>-3.2999999999999936</v>
      </c>
      <c r="AN12" s="33">
        <f t="shared" si="18"/>
        <v>10.199999999999989</v>
      </c>
      <c r="AO12" s="33">
        <f t="shared" si="27"/>
        <v>0.21419009370816156</v>
      </c>
      <c r="AP12" s="33">
        <f t="shared" si="19"/>
        <v>-4.2999999999999972</v>
      </c>
      <c r="AQ12" s="33">
        <f t="shared" si="20"/>
        <v>10.200000000000003</v>
      </c>
      <c r="AR12" s="33">
        <f t="shared" si="28"/>
        <v>0.1785714285714306</v>
      </c>
      <c r="AS12" s="33">
        <f t="shared" si="21"/>
        <v>-5.1999999999999957</v>
      </c>
      <c r="AT12" s="33">
        <f t="shared" si="22"/>
        <v>10.200000000000003</v>
      </c>
      <c r="AU12" s="33">
        <f t="shared" si="29"/>
        <v>0.14774913428241376</v>
      </c>
      <c r="AV12" s="33">
        <f t="shared" si="23"/>
        <v>-6.1999999999999957</v>
      </c>
      <c r="AW12" s="33">
        <f t="shared" si="24"/>
        <v>10.199999999999989</v>
      </c>
    </row>
    <row r="13" spans="2:49" x14ac:dyDescent="0.4">
      <c r="B13" s="1231"/>
      <c r="C13" s="21">
        <v>9</v>
      </c>
      <c r="D13" s="20">
        <v>236</v>
      </c>
      <c r="E13" s="20">
        <v>228</v>
      </c>
      <c r="F13" s="20">
        <v>181</v>
      </c>
      <c r="G13" s="34">
        <f t="shared" si="0"/>
        <v>51.272727272727273</v>
      </c>
      <c r="H13" s="34">
        <f t="shared" si="1"/>
        <v>23.3</v>
      </c>
      <c r="I13" s="34">
        <f t="shared" si="2"/>
        <v>92.5</v>
      </c>
      <c r="J13" s="34">
        <v>238</v>
      </c>
      <c r="K13" s="34">
        <v>229</v>
      </c>
      <c r="L13" s="34">
        <v>167</v>
      </c>
      <c r="M13" s="34">
        <f t="shared" si="3"/>
        <v>52.394366197183096</v>
      </c>
      <c r="N13" s="34">
        <f t="shared" si="4"/>
        <v>29.799999999999997</v>
      </c>
      <c r="O13" s="34">
        <f t="shared" si="5"/>
        <v>93.300000000000011</v>
      </c>
      <c r="P13" s="34">
        <v>241</v>
      </c>
      <c r="Q13" s="34">
        <v>229</v>
      </c>
      <c r="R13" s="34">
        <v>153</v>
      </c>
      <c r="S13" s="34">
        <f t="shared" si="6"/>
        <v>51.81818181818182</v>
      </c>
      <c r="T13" s="34">
        <f t="shared" si="7"/>
        <v>36.5</v>
      </c>
      <c r="U13" s="34">
        <f t="shared" si="8"/>
        <v>94.5</v>
      </c>
      <c r="V13" s="34">
        <v>243</v>
      </c>
      <c r="W13" s="34">
        <v>229</v>
      </c>
      <c r="X13" s="34">
        <v>139</v>
      </c>
      <c r="Y13" s="34">
        <f t="shared" si="9"/>
        <v>51.92307692307692</v>
      </c>
      <c r="Z13" s="34">
        <f t="shared" si="10"/>
        <v>42.8</v>
      </c>
      <c r="AA13" s="34">
        <f t="shared" si="11"/>
        <v>95.3</v>
      </c>
      <c r="AB13" s="34">
        <v>245</v>
      </c>
      <c r="AC13" s="34">
        <v>229</v>
      </c>
      <c r="AD13" s="34">
        <v>124</v>
      </c>
      <c r="AE13" s="34">
        <f t="shared" si="12"/>
        <v>52.066115702479337</v>
      </c>
      <c r="AF13" s="34">
        <f t="shared" si="13"/>
        <v>49.4</v>
      </c>
      <c r="AG13" s="34">
        <f t="shared" si="14"/>
        <v>96.1</v>
      </c>
      <c r="AI13" s="34">
        <f t="shared" si="25"/>
        <v>0.50349650349650688</v>
      </c>
      <c r="AJ13" s="34">
        <f t="shared" si="15"/>
        <v>-1.5999999999999979</v>
      </c>
      <c r="AK13" s="34">
        <f t="shared" si="16"/>
        <v>10.5</v>
      </c>
      <c r="AL13" s="34">
        <f t="shared" si="26"/>
        <v>1.349590077780114</v>
      </c>
      <c r="AM13" s="34">
        <f t="shared" si="17"/>
        <v>-2.0000000000000036</v>
      </c>
      <c r="AN13" s="34">
        <f t="shared" si="18"/>
        <v>10.600000000000023</v>
      </c>
      <c r="AO13" s="34">
        <f t="shared" si="27"/>
        <v>0.4928806133625443</v>
      </c>
      <c r="AP13" s="34">
        <f t="shared" si="19"/>
        <v>-2.5</v>
      </c>
      <c r="AQ13" s="34">
        <f t="shared" si="20"/>
        <v>11</v>
      </c>
      <c r="AR13" s="34">
        <f t="shared" si="28"/>
        <v>0.4945054945054892</v>
      </c>
      <c r="AS13" s="34">
        <f t="shared" si="21"/>
        <v>-2.8000000000000043</v>
      </c>
      <c r="AT13" s="34">
        <f t="shared" si="22"/>
        <v>11</v>
      </c>
      <c r="AU13" s="34">
        <f t="shared" si="29"/>
        <v>0.41394178943586013</v>
      </c>
      <c r="AV13" s="34">
        <f t="shared" si="23"/>
        <v>-3.6000000000000014</v>
      </c>
      <c r="AW13" s="34">
        <f t="shared" si="24"/>
        <v>11</v>
      </c>
    </row>
    <row r="14" spans="2:49" x14ac:dyDescent="0.4">
      <c r="B14" s="1229" t="s">
        <v>207</v>
      </c>
      <c r="C14" s="17">
        <v>5</v>
      </c>
      <c r="D14" s="22">
        <v>133</v>
      </c>
      <c r="E14" s="22">
        <v>121</v>
      </c>
      <c r="F14" s="22">
        <v>85</v>
      </c>
      <c r="G14" s="28">
        <f t="shared" si="0"/>
        <v>45</v>
      </c>
      <c r="H14" s="28">
        <f t="shared" si="1"/>
        <v>36.1</v>
      </c>
      <c r="I14" s="28">
        <f t="shared" si="2"/>
        <v>52.2</v>
      </c>
      <c r="J14" s="28">
        <v>136</v>
      </c>
      <c r="K14" s="28">
        <v>121</v>
      </c>
      <c r="L14" s="28">
        <v>72</v>
      </c>
      <c r="M14" s="28">
        <f t="shared" si="3"/>
        <v>45.9375</v>
      </c>
      <c r="N14" s="28">
        <f t="shared" si="4"/>
        <v>47.099999999999994</v>
      </c>
      <c r="O14" s="28">
        <f t="shared" si="5"/>
        <v>53.300000000000004</v>
      </c>
      <c r="P14" s="28">
        <v>139</v>
      </c>
      <c r="Q14" s="28">
        <v>120</v>
      </c>
      <c r="R14" s="28">
        <v>58</v>
      </c>
      <c r="S14" s="28">
        <f t="shared" si="6"/>
        <v>45.925925925925924</v>
      </c>
      <c r="T14" s="28">
        <f t="shared" si="7"/>
        <v>58.3</v>
      </c>
      <c r="U14" s="28">
        <f t="shared" si="8"/>
        <v>54.500000000000007</v>
      </c>
      <c r="V14" s="28">
        <v>142</v>
      </c>
      <c r="W14" s="28">
        <v>120</v>
      </c>
      <c r="X14" s="28">
        <v>44</v>
      </c>
      <c r="Y14" s="28">
        <f t="shared" si="9"/>
        <v>46.530612244897959</v>
      </c>
      <c r="Z14" s="28">
        <f t="shared" si="10"/>
        <v>69</v>
      </c>
      <c r="AA14" s="28">
        <f t="shared" si="11"/>
        <v>55.7</v>
      </c>
      <c r="AB14" s="28">
        <v>144</v>
      </c>
      <c r="AC14" s="28">
        <v>119</v>
      </c>
      <c r="AD14" s="28">
        <v>23</v>
      </c>
      <c r="AE14" s="28">
        <f t="shared" si="12"/>
        <v>47.603305785123965</v>
      </c>
      <c r="AF14" s="28">
        <f t="shared" si="13"/>
        <v>84</v>
      </c>
      <c r="AG14" s="28">
        <f t="shared" si="14"/>
        <v>56.499999999999993</v>
      </c>
      <c r="AI14" s="28">
        <f t="shared" si="25"/>
        <v>-6.2727272727272734</v>
      </c>
      <c r="AJ14" s="28">
        <f t="shared" si="15"/>
        <v>12.8</v>
      </c>
      <c r="AK14" s="28">
        <f t="shared" si="16"/>
        <v>-40.299999999999997</v>
      </c>
      <c r="AL14" s="28">
        <f t="shared" si="26"/>
        <v>-6.4568661971830963</v>
      </c>
      <c r="AM14" s="28">
        <f t="shared" si="17"/>
        <v>17.299999999999997</v>
      </c>
      <c r="AN14" s="28">
        <f t="shared" si="18"/>
        <v>-40.000000000000007</v>
      </c>
      <c r="AO14" s="28">
        <f t="shared" si="27"/>
        <v>-5.8922558922558963</v>
      </c>
      <c r="AP14" s="28">
        <f t="shared" si="19"/>
        <v>21.799999999999997</v>
      </c>
      <c r="AQ14" s="28">
        <f t="shared" si="20"/>
        <v>-39.999999999999993</v>
      </c>
      <c r="AR14" s="28">
        <f t="shared" si="28"/>
        <v>-5.3924646781789605</v>
      </c>
      <c r="AS14" s="28">
        <f t="shared" si="21"/>
        <v>26.200000000000003</v>
      </c>
      <c r="AT14" s="28">
        <f t="shared" si="22"/>
        <v>-39.599999999999994</v>
      </c>
      <c r="AU14" s="28">
        <f t="shared" si="29"/>
        <v>-4.4628099173553721</v>
      </c>
      <c r="AV14" s="28">
        <f t="shared" si="23"/>
        <v>34.6</v>
      </c>
      <c r="AW14" s="28">
        <f t="shared" si="24"/>
        <v>-39.6</v>
      </c>
    </row>
    <row r="15" spans="2:49" x14ac:dyDescent="0.4">
      <c r="B15" s="1230"/>
      <c r="C15" s="19">
        <v>6</v>
      </c>
      <c r="D15" s="18">
        <v>159</v>
      </c>
      <c r="E15" s="18">
        <v>147</v>
      </c>
      <c r="F15" s="18">
        <v>109</v>
      </c>
      <c r="G15" s="33">
        <f t="shared" si="0"/>
        <v>45.6</v>
      </c>
      <c r="H15" s="33">
        <f t="shared" si="1"/>
        <v>31.4</v>
      </c>
      <c r="I15" s="33">
        <f t="shared" si="2"/>
        <v>62.4</v>
      </c>
      <c r="J15" s="33">
        <v>162</v>
      </c>
      <c r="K15" s="33">
        <v>147</v>
      </c>
      <c r="L15" s="33">
        <v>96</v>
      </c>
      <c r="M15" s="33">
        <f t="shared" si="3"/>
        <v>46.363636363636367</v>
      </c>
      <c r="N15" s="33">
        <f t="shared" si="4"/>
        <v>40.699999999999996</v>
      </c>
      <c r="O15" s="33">
        <f t="shared" si="5"/>
        <v>63.5</v>
      </c>
      <c r="P15" s="33">
        <v>165</v>
      </c>
      <c r="Q15" s="33">
        <v>146</v>
      </c>
      <c r="R15" s="33">
        <v>83</v>
      </c>
      <c r="S15" s="33">
        <f t="shared" si="6"/>
        <v>46.097560975609753</v>
      </c>
      <c r="T15" s="33">
        <f t="shared" si="7"/>
        <v>49.7</v>
      </c>
      <c r="U15" s="33">
        <f t="shared" si="8"/>
        <v>64.7</v>
      </c>
      <c r="V15" s="33">
        <v>168</v>
      </c>
      <c r="W15" s="33">
        <v>146</v>
      </c>
      <c r="X15" s="33">
        <v>69</v>
      </c>
      <c r="Y15" s="33">
        <f t="shared" si="9"/>
        <v>46.666666666666664</v>
      </c>
      <c r="Z15" s="33">
        <f t="shared" si="10"/>
        <v>58.9</v>
      </c>
      <c r="AA15" s="33">
        <f t="shared" si="11"/>
        <v>65.900000000000006</v>
      </c>
      <c r="AB15" s="33">
        <v>171</v>
      </c>
      <c r="AC15" s="33">
        <v>146</v>
      </c>
      <c r="AD15" s="33">
        <v>52</v>
      </c>
      <c r="AE15" s="33">
        <f t="shared" si="12"/>
        <v>47.394957983193279</v>
      </c>
      <c r="AF15" s="33">
        <f t="shared" si="13"/>
        <v>69.599999999999994</v>
      </c>
      <c r="AG15" s="33">
        <f t="shared" si="14"/>
        <v>67.100000000000009</v>
      </c>
      <c r="AI15" s="33">
        <f t="shared" si="25"/>
        <v>0.60000000000000142</v>
      </c>
      <c r="AJ15" s="33">
        <f t="shared" si="15"/>
        <v>-4.7000000000000028</v>
      </c>
      <c r="AK15" s="33">
        <f t="shared" si="16"/>
        <v>10.199999999999996</v>
      </c>
      <c r="AL15" s="33">
        <f t="shared" si="26"/>
        <v>0.42613636363636687</v>
      </c>
      <c r="AM15" s="33">
        <f t="shared" si="17"/>
        <v>-6.3999999999999986</v>
      </c>
      <c r="AN15" s="33">
        <f t="shared" si="18"/>
        <v>10.199999999999996</v>
      </c>
      <c r="AO15" s="33">
        <f t="shared" si="27"/>
        <v>0.17163504968382881</v>
      </c>
      <c r="AP15" s="33">
        <f t="shared" si="19"/>
        <v>-8.5999999999999943</v>
      </c>
      <c r="AQ15" s="33">
        <f t="shared" si="20"/>
        <v>10.199999999999996</v>
      </c>
      <c r="AR15" s="33">
        <f t="shared" si="28"/>
        <v>0.13605442176870497</v>
      </c>
      <c r="AS15" s="33">
        <f t="shared" si="21"/>
        <v>-10.100000000000001</v>
      </c>
      <c r="AT15" s="33">
        <f t="shared" si="22"/>
        <v>10.200000000000003</v>
      </c>
      <c r="AU15" s="33">
        <f t="shared" si="29"/>
        <v>-0.20834780193068525</v>
      </c>
      <c r="AV15" s="33">
        <f t="shared" si="23"/>
        <v>-14.400000000000006</v>
      </c>
      <c r="AW15" s="33">
        <f t="shared" si="24"/>
        <v>10.600000000000016</v>
      </c>
    </row>
    <row r="16" spans="2:49" x14ac:dyDescent="0.4">
      <c r="B16" s="1230"/>
      <c r="C16" s="19">
        <v>7</v>
      </c>
      <c r="D16" s="18">
        <v>185</v>
      </c>
      <c r="E16" s="18">
        <v>173</v>
      </c>
      <c r="F16" s="18">
        <v>133</v>
      </c>
      <c r="G16" s="33">
        <f t="shared" si="0"/>
        <v>46.153846153846153</v>
      </c>
      <c r="H16" s="33">
        <f t="shared" si="1"/>
        <v>28.1</v>
      </c>
      <c r="I16" s="33">
        <f t="shared" si="2"/>
        <v>72.5</v>
      </c>
      <c r="J16" s="33">
        <v>188</v>
      </c>
      <c r="K16" s="33">
        <v>173</v>
      </c>
      <c r="L16" s="33">
        <v>120</v>
      </c>
      <c r="M16" s="33">
        <f t="shared" si="3"/>
        <v>46.764705882352942</v>
      </c>
      <c r="N16" s="33">
        <f t="shared" si="4"/>
        <v>36.199999999999996</v>
      </c>
      <c r="O16" s="33">
        <f t="shared" si="5"/>
        <v>73.7</v>
      </c>
      <c r="P16" s="33">
        <v>191</v>
      </c>
      <c r="Q16" s="33">
        <v>173</v>
      </c>
      <c r="R16" s="33">
        <v>107</v>
      </c>
      <c r="S16" s="33">
        <f t="shared" si="6"/>
        <v>47.142857142857146</v>
      </c>
      <c r="T16" s="33">
        <f t="shared" si="7"/>
        <v>44</v>
      </c>
      <c r="U16" s="33">
        <f t="shared" si="8"/>
        <v>74.900000000000006</v>
      </c>
      <c r="V16" s="33">
        <v>194</v>
      </c>
      <c r="W16" s="33">
        <v>173</v>
      </c>
      <c r="X16" s="33">
        <v>94</v>
      </c>
      <c r="Y16" s="33">
        <f t="shared" si="9"/>
        <v>47.4</v>
      </c>
      <c r="Z16" s="33">
        <f t="shared" si="10"/>
        <v>51.5</v>
      </c>
      <c r="AA16" s="33">
        <f t="shared" si="11"/>
        <v>76.099999999999994</v>
      </c>
      <c r="AB16" s="33">
        <v>197</v>
      </c>
      <c r="AC16" s="33">
        <v>172</v>
      </c>
      <c r="AD16" s="33">
        <v>80</v>
      </c>
      <c r="AE16" s="33">
        <f t="shared" si="12"/>
        <v>47.179487179487182</v>
      </c>
      <c r="AF16" s="33">
        <f t="shared" si="13"/>
        <v>59.4</v>
      </c>
      <c r="AG16" s="33">
        <f t="shared" si="14"/>
        <v>77.3</v>
      </c>
      <c r="AI16" s="33">
        <f t="shared" si="25"/>
        <v>0.55384615384615188</v>
      </c>
      <c r="AJ16" s="33">
        <f t="shared" si="15"/>
        <v>-3.2999999999999972</v>
      </c>
      <c r="AK16" s="33">
        <f t="shared" si="16"/>
        <v>10.100000000000001</v>
      </c>
      <c r="AL16" s="33">
        <f t="shared" si="26"/>
        <v>0.40106951871657515</v>
      </c>
      <c r="AM16" s="33">
        <f t="shared" si="17"/>
        <v>-4.5</v>
      </c>
      <c r="AN16" s="33">
        <f t="shared" si="18"/>
        <v>10.200000000000003</v>
      </c>
      <c r="AO16" s="33">
        <f t="shared" si="27"/>
        <v>1.0452961672473933</v>
      </c>
      <c r="AP16" s="33">
        <f t="shared" si="19"/>
        <v>-5.7000000000000028</v>
      </c>
      <c r="AQ16" s="33">
        <f t="shared" si="20"/>
        <v>10.200000000000003</v>
      </c>
      <c r="AR16" s="33">
        <f t="shared" si="28"/>
        <v>0.73333333333333428</v>
      </c>
      <c r="AS16" s="33">
        <f t="shared" si="21"/>
        <v>-7.3999999999999986</v>
      </c>
      <c r="AT16" s="33">
        <f t="shared" si="22"/>
        <v>10.199999999999989</v>
      </c>
      <c r="AU16" s="33">
        <f t="shared" si="29"/>
        <v>-0.21547080370609706</v>
      </c>
      <c r="AV16" s="33">
        <f t="shared" si="23"/>
        <v>-10.199999999999996</v>
      </c>
      <c r="AW16" s="33">
        <f t="shared" si="24"/>
        <v>10.199999999999989</v>
      </c>
    </row>
    <row r="17" spans="2:49" x14ac:dyDescent="0.4">
      <c r="B17" s="1230"/>
      <c r="C17" s="19">
        <v>8</v>
      </c>
      <c r="D17" s="18">
        <v>211</v>
      </c>
      <c r="E17" s="18">
        <v>200</v>
      </c>
      <c r="F17" s="18">
        <v>158</v>
      </c>
      <c r="G17" s="33">
        <f t="shared" si="0"/>
        <v>47.547169811320757</v>
      </c>
      <c r="H17" s="33">
        <f t="shared" si="1"/>
        <v>25.1</v>
      </c>
      <c r="I17" s="33">
        <f t="shared" si="2"/>
        <v>82.699999999999989</v>
      </c>
      <c r="J17" s="33">
        <v>214</v>
      </c>
      <c r="K17" s="33">
        <v>200</v>
      </c>
      <c r="L17" s="33">
        <v>145</v>
      </c>
      <c r="M17" s="33">
        <f t="shared" si="3"/>
        <v>47.826086956521742</v>
      </c>
      <c r="N17" s="33">
        <f t="shared" si="4"/>
        <v>32.200000000000003</v>
      </c>
      <c r="O17" s="33">
        <f t="shared" si="5"/>
        <v>83.899999999999991</v>
      </c>
      <c r="P17" s="33">
        <v>217</v>
      </c>
      <c r="Q17" s="33">
        <v>200</v>
      </c>
      <c r="R17" s="33">
        <v>132</v>
      </c>
      <c r="S17" s="33">
        <f t="shared" si="6"/>
        <v>48</v>
      </c>
      <c r="T17" s="33">
        <f t="shared" si="7"/>
        <v>39.200000000000003</v>
      </c>
      <c r="U17" s="33">
        <f t="shared" si="8"/>
        <v>85.1</v>
      </c>
      <c r="V17" s="33">
        <v>220</v>
      </c>
      <c r="W17" s="33">
        <v>200</v>
      </c>
      <c r="X17" s="33">
        <v>118</v>
      </c>
      <c r="Y17" s="33">
        <f t="shared" si="9"/>
        <v>48.235294117647058</v>
      </c>
      <c r="Z17" s="33">
        <f t="shared" si="10"/>
        <v>46.400000000000006</v>
      </c>
      <c r="AA17" s="33">
        <f t="shared" si="11"/>
        <v>86.3</v>
      </c>
      <c r="AB17" s="33">
        <v>223</v>
      </c>
      <c r="AC17" s="33">
        <v>199</v>
      </c>
      <c r="AD17" s="33">
        <v>104</v>
      </c>
      <c r="AE17" s="33">
        <f t="shared" si="12"/>
        <v>47.899159663865547</v>
      </c>
      <c r="AF17" s="33">
        <f t="shared" si="13"/>
        <v>53.400000000000006</v>
      </c>
      <c r="AG17" s="33">
        <f t="shared" si="14"/>
        <v>87.5</v>
      </c>
      <c r="AI17" s="33">
        <f t="shared" si="25"/>
        <v>1.3933236574746033</v>
      </c>
      <c r="AJ17" s="33">
        <f t="shared" si="15"/>
        <v>-3</v>
      </c>
      <c r="AK17" s="33">
        <f t="shared" si="16"/>
        <v>10.199999999999989</v>
      </c>
      <c r="AL17" s="33">
        <f t="shared" si="26"/>
        <v>1.0613810741687999</v>
      </c>
      <c r="AM17" s="33">
        <f t="shared" si="17"/>
        <v>-3.9999999999999929</v>
      </c>
      <c r="AN17" s="33">
        <f t="shared" si="18"/>
        <v>10.199999999999989</v>
      </c>
      <c r="AO17" s="33">
        <f t="shared" si="27"/>
        <v>0.8571428571428541</v>
      </c>
      <c r="AP17" s="33">
        <f t="shared" si="19"/>
        <v>-4.7999999999999972</v>
      </c>
      <c r="AQ17" s="33">
        <f t="shared" si="20"/>
        <v>10.199999999999989</v>
      </c>
      <c r="AR17" s="33">
        <f t="shared" si="28"/>
        <v>0.83529411764705941</v>
      </c>
      <c r="AS17" s="33">
        <f t="shared" si="21"/>
        <v>-5.0999999999999943</v>
      </c>
      <c r="AT17" s="33">
        <f t="shared" si="22"/>
        <v>10.200000000000003</v>
      </c>
      <c r="AU17" s="33">
        <f t="shared" si="29"/>
        <v>0.71967248437836417</v>
      </c>
      <c r="AV17" s="33">
        <f t="shared" si="23"/>
        <v>-5.9999999999999929</v>
      </c>
      <c r="AW17" s="33">
        <f t="shared" si="24"/>
        <v>10.200000000000003</v>
      </c>
    </row>
    <row r="18" spans="2:49" x14ac:dyDescent="0.4">
      <c r="B18" s="1231"/>
      <c r="C18" s="21">
        <v>9</v>
      </c>
      <c r="D18" s="20">
        <v>239</v>
      </c>
      <c r="E18" s="20">
        <v>227</v>
      </c>
      <c r="F18" s="20">
        <v>182</v>
      </c>
      <c r="G18" s="34">
        <f t="shared" si="0"/>
        <v>47.368421052631582</v>
      </c>
      <c r="H18" s="34">
        <f t="shared" si="1"/>
        <v>23.799999999999997</v>
      </c>
      <c r="I18" s="34">
        <f t="shared" si="2"/>
        <v>93.7</v>
      </c>
      <c r="J18" s="34">
        <v>242</v>
      </c>
      <c r="K18" s="34">
        <v>227</v>
      </c>
      <c r="L18" s="34">
        <v>168</v>
      </c>
      <c r="M18" s="34">
        <f t="shared" si="3"/>
        <v>47.837837837837839</v>
      </c>
      <c r="N18" s="34">
        <f t="shared" si="4"/>
        <v>30.599999999999998</v>
      </c>
      <c r="O18" s="34">
        <f t="shared" si="5"/>
        <v>94.899999999999991</v>
      </c>
      <c r="P18" s="34">
        <v>245</v>
      </c>
      <c r="Q18" s="34">
        <v>227</v>
      </c>
      <c r="R18" s="34">
        <v>154</v>
      </c>
      <c r="S18" s="34">
        <f t="shared" si="6"/>
        <v>48.131868131868131</v>
      </c>
      <c r="T18" s="34">
        <f t="shared" si="7"/>
        <v>37.1</v>
      </c>
      <c r="U18" s="34">
        <f t="shared" si="8"/>
        <v>96.1</v>
      </c>
      <c r="V18" s="34">
        <v>248</v>
      </c>
      <c r="W18" s="34">
        <v>227</v>
      </c>
      <c r="X18" s="34">
        <v>140</v>
      </c>
      <c r="Y18" s="34">
        <f t="shared" si="9"/>
        <v>48.333333333333336</v>
      </c>
      <c r="Z18" s="34">
        <f t="shared" si="10"/>
        <v>43.5</v>
      </c>
      <c r="AA18" s="34">
        <f t="shared" si="11"/>
        <v>97.3</v>
      </c>
      <c r="AB18" s="34">
        <v>251</v>
      </c>
      <c r="AC18" s="34">
        <v>227</v>
      </c>
      <c r="AD18" s="34">
        <v>126</v>
      </c>
      <c r="AE18" s="34">
        <f t="shared" si="12"/>
        <v>48.48</v>
      </c>
      <c r="AF18" s="34">
        <f t="shared" si="13"/>
        <v>49.8</v>
      </c>
      <c r="AG18" s="34">
        <f t="shared" si="14"/>
        <v>98.4</v>
      </c>
      <c r="AI18" s="34">
        <f t="shared" si="25"/>
        <v>-0.17874875868917428</v>
      </c>
      <c r="AJ18" s="34">
        <f t="shared" si="15"/>
        <v>-1.3000000000000043</v>
      </c>
      <c r="AK18" s="34">
        <f t="shared" si="16"/>
        <v>11.000000000000014</v>
      </c>
      <c r="AL18" s="34">
        <f t="shared" si="26"/>
        <v>1.1750881316096695E-2</v>
      </c>
      <c r="AM18" s="34">
        <f t="shared" si="17"/>
        <v>-1.600000000000005</v>
      </c>
      <c r="AN18" s="34">
        <f t="shared" si="18"/>
        <v>11</v>
      </c>
      <c r="AO18" s="34">
        <f t="shared" si="27"/>
        <v>0.1318681318681314</v>
      </c>
      <c r="AP18" s="34">
        <f t="shared" si="19"/>
        <v>-2.1000000000000014</v>
      </c>
      <c r="AQ18" s="34">
        <f t="shared" si="20"/>
        <v>11</v>
      </c>
      <c r="AR18" s="34">
        <f t="shared" si="28"/>
        <v>9.8039215686277714E-2</v>
      </c>
      <c r="AS18" s="34">
        <f t="shared" si="21"/>
        <v>-2.9000000000000057</v>
      </c>
      <c r="AT18" s="34">
        <f t="shared" si="22"/>
        <v>11</v>
      </c>
      <c r="AU18" s="34">
        <f t="shared" si="29"/>
        <v>0.5808403361344503</v>
      </c>
      <c r="AV18" s="34">
        <f t="shared" si="23"/>
        <v>-3.6000000000000085</v>
      </c>
      <c r="AW18" s="34">
        <f t="shared" si="24"/>
        <v>10.900000000000006</v>
      </c>
    </row>
    <row r="19" spans="2:49" x14ac:dyDescent="0.4">
      <c r="B19" s="1229" t="s">
        <v>206</v>
      </c>
      <c r="C19" s="17">
        <v>5</v>
      </c>
      <c r="D19" s="22">
        <v>136</v>
      </c>
      <c r="E19" s="22">
        <v>120</v>
      </c>
      <c r="F19" s="22">
        <v>86</v>
      </c>
      <c r="G19" s="28">
        <f t="shared" si="0"/>
        <v>40.799999999999997</v>
      </c>
      <c r="H19" s="28">
        <f t="shared" si="1"/>
        <v>36.799999999999997</v>
      </c>
      <c r="I19" s="28">
        <f t="shared" si="2"/>
        <v>53.300000000000004</v>
      </c>
      <c r="J19" s="28">
        <v>141</v>
      </c>
      <c r="K19" s="28">
        <v>119</v>
      </c>
      <c r="L19" s="28">
        <v>74</v>
      </c>
      <c r="M19" s="28">
        <f t="shared" si="3"/>
        <v>40.298507462686565</v>
      </c>
      <c r="N19" s="28">
        <f t="shared" si="4"/>
        <v>47.5</v>
      </c>
      <c r="O19" s="28">
        <f t="shared" si="5"/>
        <v>55.300000000000004</v>
      </c>
      <c r="P19" s="28">
        <v>144</v>
      </c>
      <c r="Q19" s="28">
        <v>118</v>
      </c>
      <c r="R19" s="28">
        <v>61</v>
      </c>
      <c r="S19" s="28">
        <f t="shared" si="6"/>
        <v>41.204819277108435</v>
      </c>
      <c r="T19" s="28">
        <f t="shared" si="7"/>
        <v>57.599999999999994</v>
      </c>
      <c r="U19" s="28">
        <f t="shared" si="8"/>
        <v>56.499999999999993</v>
      </c>
      <c r="V19" s="28">
        <v>148</v>
      </c>
      <c r="W19" s="28">
        <v>118</v>
      </c>
      <c r="X19" s="28">
        <v>47</v>
      </c>
      <c r="Y19" s="28">
        <f t="shared" si="9"/>
        <v>42.178217821782177</v>
      </c>
      <c r="Z19" s="28">
        <f t="shared" si="10"/>
        <v>68.2</v>
      </c>
      <c r="AA19" s="28">
        <f t="shared" si="11"/>
        <v>57.999999999999993</v>
      </c>
      <c r="AB19" s="28">
        <v>150</v>
      </c>
      <c r="AC19" s="28">
        <v>117</v>
      </c>
      <c r="AD19" s="28">
        <v>30</v>
      </c>
      <c r="AE19" s="28">
        <f t="shared" si="12"/>
        <v>43.5</v>
      </c>
      <c r="AF19" s="28">
        <f t="shared" si="13"/>
        <v>80</v>
      </c>
      <c r="AG19" s="28">
        <f t="shared" si="14"/>
        <v>58.8</v>
      </c>
      <c r="AI19" s="28">
        <f t="shared" si="25"/>
        <v>-6.5684210526315852</v>
      </c>
      <c r="AJ19" s="28">
        <f t="shared" si="15"/>
        <v>13</v>
      </c>
      <c r="AK19" s="28">
        <f t="shared" si="16"/>
        <v>-40.4</v>
      </c>
      <c r="AL19" s="28">
        <f t="shared" si="26"/>
        <v>-7.5393303751512732</v>
      </c>
      <c r="AM19" s="28">
        <f t="shared" si="17"/>
        <v>16.900000000000002</v>
      </c>
      <c r="AN19" s="28">
        <f t="shared" si="18"/>
        <v>-39.599999999999987</v>
      </c>
      <c r="AO19" s="28">
        <f t="shared" si="27"/>
        <v>-6.9270488547596969</v>
      </c>
      <c r="AP19" s="28">
        <f t="shared" si="19"/>
        <v>20.499999999999993</v>
      </c>
      <c r="AQ19" s="28">
        <f t="shared" si="20"/>
        <v>-39.6</v>
      </c>
      <c r="AR19" s="28">
        <f t="shared" si="28"/>
        <v>-6.1551155115511591</v>
      </c>
      <c r="AS19" s="28">
        <f t="shared" si="21"/>
        <v>24.700000000000003</v>
      </c>
      <c r="AT19" s="28">
        <f t="shared" si="22"/>
        <v>-39.300000000000004</v>
      </c>
      <c r="AU19" s="28">
        <f t="shared" si="29"/>
        <v>-4.9799999999999969</v>
      </c>
      <c r="AV19" s="28">
        <f t="shared" si="23"/>
        <v>30.200000000000003</v>
      </c>
      <c r="AW19" s="28">
        <f t="shared" si="24"/>
        <v>-39.600000000000009</v>
      </c>
    </row>
    <row r="20" spans="2:49" x14ac:dyDescent="0.4">
      <c r="B20" s="1230"/>
      <c r="C20" s="19">
        <v>6</v>
      </c>
      <c r="D20" s="18">
        <v>162</v>
      </c>
      <c r="E20" s="18">
        <v>146</v>
      </c>
      <c r="F20" s="18">
        <v>110</v>
      </c>
      <c r="G20" s="33">
        <f t="shared" si="0"/>
        <v>41.53846153846154</v>
      </c>
      <c r="H20" s="33">
        <f t="shared" si="1"/>
        <v>32.1</v>
      </c>
      <c r="I20" s="33">
        <f t="shared" si="2"/>
        <v>63.5</v>
      </c>
      <c r="J20" s="33">
        <v>166</v>
      </c>
      <c r="K20" s="33">
        <v>145</v>
      </c>
      <c r="L20" s="33">
        <v>99</v>
      </c>
      <c r="M20" s="33">
        <f t="shared" si="3"/>
        <v>41.194029850746269</v>
      </c>
      <c r="N20" s="33">
        <f t="shared" si="4"/>
        <v>40.400000000000006</v>
      </c>
      <c r="O20" s="33">
        <f t="shared" si="5"/>
        <v>65.100000000000009</v>
      </c>
      <c r="P20" s="33">
        <v>170</v>
      </c>
      <c r="Q20" s="33">
        <v>144</v>
      </c>
      <c r="R20" s="33">
        <v>86</v>
      </c>
      <c r="S20" s="33">
        <f t="shared" si="6"/>
        <v>41.428571428571431</v>
      </c>
      <c r="T20" s="33">
        <f t="shared" si="7"/>
        <v>49.4</v>
      </c>
      <c r="U20" s="33">
        <f t="shared" si="8"/>
        <v>66.7</v>
      </c>
      <c r="V20" s="33">
        <v>174</v>
      </c>
      <c r="W20" s="33">
        <v>144</v>
      </c>
      <c r="X20" s="33">
        <v>73</v>
      </c>
      <c r="Y20" s="33">
        <f t="shared" si="9"/>
        <v>42.178217821782177</v>
      </c>
      <c r="Z20" s="33">
        <f t="shared" si="10"/>
        <v>57.999999999999993</v>
      </c>
      <c r="AA20" s="33">
        <f t="shared" si="11"/>
        <v>68.2</v>
      </c>
      <c r="AB20" s="33">
        <v>177</v>
      </c>
      <c r="AC20" s="33">
        <v>143</v>
      </c>
      <c r="AD20" s="33">
        <v>58</v>
      </c>
      <c r="AE20" s="33">
        <f t="shared" si="12"/>
        <v>42.857142857142854</v>
      </c>
      <c r="AF20" s="33">
        <f t="shared" si="13"/>
        <v>67.2</v>
      </c>
      <c r="AG20" s="33">
        <f t="shared" si="14"/>
        <v>69.399999999999991</v>
      </c>
      <c r="AI20" s="33">
        <f t="shared" si="25"/>
        <v>0.73846153846154294</v>
      </c>
      <c r="AJ20" s="33">
        <f t="shared" si="15"/>
        <v>-4.6999999999999957</v>
      </c>
      <c r="AK20" s="33">
        <f t="shared" si="16"/>
        <v>10.199999999999996</v>
      </c>
      <c r="AL20" s="33">
        <f t="shared" si="26"/>
        <v>0.89552238805970319</v>
      </c>
      <c r="AM20" s="33">
        <f t="shared" si="17"/>
        <v>-7.0999999999999943</v>
      </c>
      <c r="AN20" s="33">
        <f t="shared" si="18"/>
        <v>9.8000000000000043</v>
      </c>
      <c r="AO20" s="33">
        <f t="shared" si="27"/>
        <v>0.2237521514629961</v>
      </c>
      <c r="AP20" s="33">
        <f t="shared" si="19"/>
        <v>-8.1999999999999957</v>
      </c>
      <c r="AQ20" s="33">
        <f t="shared" si="20"/>
        <v>10.20000000000001</v>
      </c>
      <c r="AR20" s="33">
        <f t="shared" si="28"/>
        <v>0</v>
      </c>
      <c r="AS20" s="33">
        <f t="shared" si="21"/>
        <v>-10.20000000000001</v>
      </c>
      <c r="AT20" s="33">
        <f t="shared" si="22"/>
        <v>10.20000000000001</v>
      </c>
      <c r="AU20" s="33">
        <f t="shared" si="29"/>
        <v>-0.6428571428571459</v>
      </c>
      <c r="AV20" s="33">
        <f t="shared" si="23"/>
        <v>-12.799999999999997</v>
      </c>
      <c r="AW20" s="33">
        <f t="shared" si="24"/>
        <v>10.599999999999994</v>
      </c>
    </row>
    <row r="21" spans="2:49" x14ac:dyDescent="0.4">
      <c r="B21" s="1230"/>
      <c r="C21" s="19">
        <v>7</v>
      </c>
      <c r="D21" s="18">
        <v>189</v>
      </c>
      <c r="E21" s="18">
        <v>172</v>
      </c>
      <c r="F21" s="18">
        <v>135</v>
      </c>
      <c r="G21" s="33">
        <f t="shared" si="0"/>
        <v>41.111111111111114</v>
      </c>
      <c r="H21" s="33">
        <f t="shared" si="1"/>
        <v>28.599999999999998</v>
      </c>
      <c r="I21" s="33">
        <f t="shared" si="2"/>
        <v>74.099999999999994</v>
      </c>
      <c r="J21" s="33">
        <v>193</v>
      </c>
      <c r="K21" s="33">
        <v>171</v>
      </c>
      <c r="L21" s="33">
        <v>123</v>
      </c>
      <c r="M21" s="33">
        <f t="shared" si="3"/>
        <v>41.142857142857146</v>
      </c>
      <c r="N21" s="33">
        <f t="shared" si="4"/>
        <v>36.299999999999997</v>
      </c>
      <c r="O21" s="33">
        <f t="shared" si="5"/>
        <v>75.7</v>
      </c>
      <c r="P21" s="33">
        <v>197</v>
      </c>
      <c r="Q21" s="33">
        <v>171</v>
      </c>
      <c r="R21" s="33">
        <v>110</v>
      </c>
      <c r="S21" s="33">
        <f t="shared" si="6"/>
        <v>42.068965517241381</v>
      </c>
      <c r="T21" s="33">
        <f t="shared" si="7"/>
        <v>44.2</v>
      </c>
      <c r="U21" s="33">
        <f t="shared" si="8"/>
        <v>77.3</v>
      </c>
      <c r="V21" s="33">
        <v>201</v>
      </c>
      <c r="W21" s="33">
        <v>170</v>
      </c>
      <c r="X21" s="33">
        <v>98</v>
      </c>
      <c r="Y21" s="33">
        <f t="shared" si="9"/>
        <v>41.941747572815537</v>
      </c>
      <c r="Z21" s="33">
        <f t="shared" si="10"/>
        <v>51.2</v>
      </c>
      <c r="AA21" s="33">
        <f t="shared" si="11"/>
        <v>78.8</v>
      </c>
      <c r="AB21" s="33">
        <v>204</v>
      </c>
      <c r="AC21" s="33">
        <v>169</v>
      </c>
      <c r="AD21" s="33">
        <v>84</v>
      </c>
      <c r="AE21" s="33">
        <f t="shared" si="12"/>
        <v>42.5</v>
      </c>
      <c r="AF21" s="33">
        <f t="shared" si="13"/>
        <v>58.8</v>
      </c>
      <c r="AG21" s="33">
        <f t="shared" si="14"/>
        <v>80</v>
      </c>
      <c r="AI21" s="33">
        <f t="shared" si="25"/>
        <v>-0.42735042735042583</v>
      </c>
      <c r="AJ21" s="33">
        <f t="shared" si="15"/>
        <v>-3.5000000000000036</v>
      </c>
      <c r="AK21" s="33">
        <f t="shared" si="16"/>
        <v>10.599999999999994</v>
      </c>
      <c r="AL21" s="33">
        <f t="shared" si="26"/>
        <v>-5.1172707889122648E-2</v>
      </c>
      <c r="AM21" s="33">
        <f t="shared" si="17"/>
        <v>-4.1000000000000085</v>
      </c>
      <c r="AN21" s="33">
        <f t="shared" si="18"/>
        <v>10.599999999999994</v>
      </c>
      <c r="AO21" s="33">
        <f t="shared" si="27"/>
        <v>0.64039408866995018</v>
      </c>
      <c r="AP21" s="33">
        <f t="shared" si="19"/>
        <v>-5.1999999999999957</v>
      </c>
      <c r="AQ21" s="33">
        <f t="shared" si="20"/>
        <v>10.599999999999994</v>
      </c>
      <c r="AR21" s="33">
        <f t="shared" si="28"/>
        <v>-0.23647024896663993</v>
      </c>
      <c r="AS21" s="33">
        <f t="shared" si="21"/>
        <v>-6.7999999999999901</v>
      </c>
      <c r="AT21" s="33">
        <f t="shared" si="22"/>
        <v>10.599999999999994</v>
      </c>
      <c r="AU21" s="33">
        <f t="shared" si="29"/>
        <v>-0.3571428571428541</v>
      </c>
      <c r="AV21" s="33">
        <f t="shared" si="23"/>
        <v>-8.4000000000000057</v>
      </c>
      <c r="AW21" s="33">
        <f t="shared" si="24"/>
        <v>10.600000000000009</v>
      </c>
    </row>
    <row r="22" spans="2:49" x14ac:dyDescent="0.4">
      <c r="B22" s="1230"/>
      <c r="C22" s="19">
        <v>8</v>
      </c>
      <c r="D22" s="18">
        <v>215</v>
      </c>
      <c r="E22" s="18">
        <v>199</v>
      </c>
      <c r="F22" s="18">
        <v>160</v>
      </c>
      <c r="G22" s="33">
        <f t="shared" si="0"/>
        <v>42.545454545454547</v>
      </c>
      <c r="H22" s="33">
        <f t="shared" si="1"/>
        <v>25.6</v>
      </c>
      <c r="I22" s="33">
        <f t="shared" si="2"/>
        <v>84.3</v>
      </c>
      <c r="J22" s="33">
        <v>219</v>
      </c>
      <c r="K22" s="33">
        <v>198</v>
      </c>
      <c r="L22" s="33">
        <v>148</v>
      </c>
      <c r="M22" s="33">
        <f t="shared" si="3"/>
        <v>42.25352112676056</v>
      </c>
      <c r="N22" s="33">
        <f t="shared" si="4"/>
        <v>32.4</v>
      </c>
      <c r="O22" s="33">
        <f t="shared" si="5"/>
        <v>85.9</v>
      </c>
      <c r="P22" s="33">
        <v>223</v>
      </c>
      <c r="Q22" s="33">
        <v>198</v>
      </c>
      <c r="R22" s="33">
        <v>135</v>
      </c>
      <c r="S22" s="33">
        <f t="shared" si="6"/>
        <v>42.954545454545453</v>
      </c>
      <c r="T22" s="33">
        <f t="shared" si="7"/>
        <v>39.5</v>
      </c>
      <c r="U22" s="33">
        <f t="shared" si="8"/>
        <v>87.5</v>
      </c>
      <c r="V22" s="33">
        <v>227</v>
      </c>
      <c r="W22" s="33">
        <v>197</v>
      </c>
      <c r="X22" s="33">
        <v>122</v>
      </c>
      <c r="Y22" s="33">
        <f t="shared" si="9"/>
        <v>42.857142857142854</v>
      </c>
      <c r="Z22" s="33">
        <f t="shared" si="10"/>
        <v>46.300000000000004</v>
      </c>
      <c r="AA22" s="33">
        <f t="shared" si="11"/>
        <v>89</v>
      </c>
      <c r="AB22" s="33">
        <v>227</v>
      </c>
      <c r="AC22" s="33">
        <v>197</v>
      </c>
      <c r="AD22" s="33">
        <v>109</v>
      </c>
      <c r="AE22" s="33">
        <f t="shared" si="12"/>
        <v>44.745762711864408</v>
      </c>
      <c r="AF22" s="33">
        <f t="shared" si="13"/>
        <v>52</v>
      </c>
      <c r="AG22" s="33">
        <f t="shared" si="14"/>
        <v>89</v>
      </c>
      <c r="AI22" s="33">
        <f t="shared" si="25"/>
        <v>1.4343434343434325</v>
      </c>
      <c r="AJ22" s="33">
        <f t="shared" si="15"/>
        <v>-2.9999999999999964</v>
      </c>
      <c r="AK22" s="33">
        <f t="shared" si="16"/>
        <v>10.200000000000003</v>
      </c>
      <c r="AL22" s="33">
        <f t="shared" si="26"/>
        <v>1.1106639839034145</v>
      </c>
      <c r="AM22" s="33">
        <f t="shared" si="17"/>
        <v>-3.8999999999999986</v>
      </c>
      <c r="AN22" s="33">
        <f t="shared" si="18"/>
        <v>10.200000000000003</v>
      </c>
      <c r="AO22" s="33">
        <f t="shared" si="27"/>
        <v>0.88557993730407247</v>
      </c>
      <c r="AP22" s="33">
        <f t="shared" si="19"/>
        <v>-4.7000000000000028</v>
      </c>
      <c r="AQ22" s="33">
        <f t="shared" si="20"/>
        <v>10.200000000000003</v>
      </c>
      <c r="AR22" s="33">
        <f t="shared" si="28"/>
        <v>0.91539528432731743</v>
      </c>
      <c r="AS22" s="33">
        <f t="shared" si="21"/>
        <v>-4.8999999999999986</v>
      </c>
      <c r="AT22" s="33">
        <f t="shared" si="22"/>
        <v>10.200000000000003</v>
      </c>
      <c r="AU22" s="33">
        <f t="shared" si="29"/>
        <v>2.2457627118644083</v>
      </c>
      <c r="AV22" s="33">
        <f t="shared" si="23"/>
        <v>-6.7999999999999972</v>
      </c>
      <c r="AW22" s="33">
        <f t="shared" si="24"/>
        <v>9</v>
      </c>
    </row>
    <row r="23" spans="2:49" x14ac:dyDescent="0.4">
      <c r="B23" s="1231"/>
      <c r="C23" s="21">
        <v>9</v>
      </c>
      <c r="D23" s="20">
        <v>243</v>
      </c>
      <c r="E23" s="20">
        <v>226</v>
      </c>
      <c r="F23" s="20">
        <v>184</v>
      </c>
      <c r="G23" s="34">
        <f t="shared" si="0"/>
        <v>42.711864406779661</v>
      </c>
      <c r="H23" s="34">
        <f t="shared" si="1"/>
        <v>24.3</v>
      </c>
      <c r="I23" s="34">
        <f t="shared" si="2"/>
        <v>95.3</v>
      </c>
      <c r="J23" s="34">
        <v>247</v>
      </c>
      <c r="K23" s="34">
        <v>225</v>
      </c>
      <c r="L23" s="34">
        <v>170</v>
      </c>
      <c r="M23" s="34">
        <f t="shared" si="3"/>
        <v>42.857142857142854</v>
      </c>
      <c r="N23" s="34">
        <f t="shared" si="4"/>
        <v>31.2</v>
      </c>
      <c r="O23" s="34">
        <f t="shared" si="5"/>
        <v>96.899999999999991</v>
      </c>
      <c r="P23" s="34">
        <v>251</v>
      </c>
      <c r="Q23" s="34">
        <v>225</v>
      </c>
      <c r="R23" s="34">
        <v>157</v>
      </c>
      <c r="S23" s="34">
        <f t="shared" si="6"/>
        <v>43.404255319148938</v>
      </c>
      <c r="T23" s="34">
        <f t="shared" si="7"/>
        <v>37.5</v>
      </c>
      <c r="U23" s="34">
        <f t="shared" si="8"/>
        <v>98.4</v>
      </c>
      <c r="V23" s="34">
        <v>255</v>
      </c>
      <c r="W23" s="34">
        <v>224</v>
      </c>
      <c r="X23" s="34">
        <v>144</v>
      </c>
      <c r="Y23" s="34">
        <f t="shared" si="9"/>
        <v>43.243243243243242</v>
      </c>
      <c r="Z23" s="34">
        <f t="shared" si="10"/>
        <v>43.5</v>
      </c>
      <c r="AA23" s="34">
        <f t="shared" si="11"/>
        <v>100</v>
      </c>
      <c r="AB23" s="34">
        <v>259</v>
      </c>
      <c r="AC23" s="34">
        <v>224</v>
      </c>
      <c r="AD23" s="34">
        <v>131</v>
      </c>
      <c r="AE23" s="34">
        <f t="shared" si="12"/>
        <v>43.59375</v>
      </c>
      <c r="AF23" s="34">
        <f t="shared" si="13"/>
        <v>49.4</v>
      </c>
      <c r="AG23" s="34">
        <f t="shared" si="14"/>
        <v>101.6</v>
      </c>
      <c r="AI23" s="34">
        <f t="shared" si="25"/>
        <v>0.16640986132511415</v>
      </c>
      <c r="AJ23" s="34">
        <f t="shared" si="15"/>
        <v>-1.3000000000000007</v>
      </c>
      <c r="AK23" s="34">
        <f t="shared" si="16"/>
        <v>11</v>
      </c>
      <c r="AL23" s="34">
        <f t="shared" si="26"/>
        <v>0.60362173038229372</v>
      </c>
      <c r="AM23" s="34">
        <f t="shared" si="17"/>
        <v>-1.1999999999999993</v>
      </c>
      <c r="AN23" s="34">
        <f t="shared" si="18"/>
        <v>10.999999999999986</v>
      </c>
      <c r="AO23" s="34">
        <f t="shared" si="27"/>
        <v>0.44970986460348428</v>
      </c>
      <c r="AP23" s="34">
        <f t="shared" si="19"/>
        <v>-2</v>
      </c>
      <c r="AQ23" s="34">
        <f t="shared" si="20"/>
        <v>10.900000000000006</v>
      </c>
      <c r="AR23" s="34">
        <f t="shared" si="28"/>
        <v>0.38610038610038799</v>
      </c>
      <c r="AS23" s="34">
        <f t="shared" si="21"/>
        <v>-2.8000000000000043</v>
      </c>
      <c r="AT23" s="34">
        <f t="shared" si="22"/>
        <v>11</v>
      </c>
      <c r="AU23" s="34">
        <f t="shared" si="29"/>
        <v>-1.1520127118644083</v>
      </c>
      <c r="AV23" s="34">
        <f t="shared" si="23"/>
        <v>-2.6000000000000014</v>
      </c>
      <c r="AW23" s="34">
        <f t="shared" si="24"/>
        <v>12.599999999999994</v>
      </c>
    </row>
    <row r="24" spans="2:49" x14ac:dyDescent="0.4">
      <c r="B24" s="1229" t="s">
        <v>205</v>
      </c>
      <c r="C24" s="17">
        <v>5</v>
      </c>
      <c r="D24" s="22">
        <v>139</v>
      </c>
      <c r="E24" s="22">
        <v>118</v>
      </c>
      <c r="F24" s="22">
        <v>88</v>
      </c>
      <c r="G24" s="28">
        <f t="shared" si="0"/>
        <v>35.294117647058826</v>
      </c>
      <c r="H24" s="28">
        <f t="shared" si="1"/>
        <v>36.700000000000003</v>
      </c>
      <c r="I24" s="28">
        <f t="shared" si="2"/>
        <v>54.500000000000007</v>
      </c>
      <c r="J24" s="28">
        <v>144</v>
      </c>
      <c r="K24" s="28">
        <v>117</v>
      </c>
      <c r="L24" s="28">
        <v>77</v>
      </c>
      <c r="M24" s="28">
        <f t="shared" si="3"/>
        <v>35.820895522388057</v>
      </c>
      <c r="N24" s="28">
        <f t="shared" si="4"/>
        <v>46.5</v>
      </c>
      <c r="O24" s="28">
        <f t="shared" si="5"/>
        <v>56.499999999999993</v>
      </c>
      <c r="P24" s="28">
        <v>149</v>
      </c>
      <c r="Q24" s="28">
        <v>116</v>
      </c>
      <c r="R24" s="28">
        <v>65</v>
      </c>
      <c r="S24" s="28">
        <f t="shared" si="6"/>
        <v>36.428571428571431</v>
      </c>
      <c r="T24" s="28">
        <f t="shared" si="7"/>
        <v>56.399999999999991</v>
      </c>
      <c r="U24" s="28">
        <f t="shared" si="8"/>
        <v>58.4</v>
      </c>
      <c r="V24" s="28">
        <v>153</v>
      </c>
      <c r="W24" s="28">
        <v>115</v>
      </c>
      <c r="X24" s="28">
        <v>52</v>
      </c>
      <c r="Y24" s="28">
        <f t="shared" si="9"/>
        <v>37.425742574257427</v>
      </c>
      <c r="Z24" s="28">
        <f t="shared" si="10"/>
        <v>66</v>
      </c>
      <c r="AA24" s="28">
        <f t="shared" si="11"/>
        <v>60</v>
      </c>
      <c r="AB24" s="28">
        <v>156</v>
      </c>
      <c r="AC24" s="28">
        <v>114</v>
      </c>
      <c r="AD24" s="28">
        <v>37</v>
      </c>
      <c r="AE24" s="28">
        <f t="shared" si="12"/>
        <v>38.823529411764703</v>
      </c>
      <c r="AF24" s="28">
        <f t="shared" si="13"/>
        <v>76.3</v>
      </c>
      <c r="AG24" s="28">
        <f t="shared" si="14"/>
        <v>61.199999999999996</v>
      </c>
      <c r="AI24" s="28">
        <f t="shared" si="25"/>
        <v>-7.4177467597208349</v>
      </c>
      <c r="AJ24" s="28">
        <f t="shared" si="15"/>
        <v>12.400000000000002</v>
      </c>
      <c r="AK24" s="28">
        <f t="shared" si="16"/>
        <v>-40.79999999999999</v>
      </c>
      <c r="AL24" s="28">
        <f t="shared" si="26"/>
        <v>-7.0362473347547976</v>
      </c>
      <c r="AM24" s="28">
        <f t="shared" si="17"/>
        <v>15.3</v>
      </c>
      <c r="AN24" s="28">
        <f t="shared" si="18"/>
        <v>-40.4</v>
      </c>
      <c r="AO24" s="28">
        <f t="shared" si="27"/>
        <v>-6.9756838905775069</v>
      </c>
      <c r="AP24" s="28">
        <f t="shared" si="19"/>
        <v>18.899999999999991</v>
      </c>
      <c r="AQ24" s="28">
        <f t="shared" si="20"/>
        <v>-40.000000000000007</v>
      </c>
      <c r="AR24" s="28">
        <f t="shared" si="28"/>
        <v>-5.8175006689858151</v>
      </c>
      <c r="AS24" s="28">
        <f t="shared" si="21"/>
        <v>22.5</v>
      </c>
      <c r="AT24" s="28">
        <f t="shared" si="22"/>
        <v>-40</v>
      </c>
      <c r="AU24" s="28">
        <f t="shared" si="29"/>
        <v>-4.770220588235297</v>
      </c>
      <c r="AV24" s="28">
        <f t="shared" si="23"/>
        <v>26.9</v>
      </c>
      <c r="AW24" s="28">
        <f t="shared" si="24"/>
        <v>-40.4</v>
      </c>
    </row>
    <row r="25" spans="2:49" x14ac:dyDescent="0.4">
      <c r="B25" s="1230"/>
      <c r="C25" s="19">
        <v>6</v>
      </c>
      <c r="D25" s="18">
        <v>165</v>
      </c>
      <c r="E25" s="18">
        <v>144</v>
      </c>
      <c r="F25" s="18">
        <v>113</v>
      </c>
      <c r="G25" s="33">
        <f t="shared" si="0"/>
        <v>35.769230769230766</v>
      </c>
      <c r="H25" s="33">
        <f t="shared" si="1"/>
        <v>31.5</v>
      </c>
      <c r="I25" s="33">
        <f t="shared" si="2"/>
        <v>64.7</v>
      </c>
      <c r="J25" s="33">
        <v>170</v>
      </c>
      <c r="K25" s="33">
        <v>143</v>
      </c>
      <c r="L25" s="33">
        <v>102</v>
      </c>
      <c r="M25" s="33">
        <f t="shared" si="3"/>
        <v>36.176470588235297</v>
      </c>
      <c r="N25" s="33">
        <f t="shared" si="4"/>
        <v>40</v>
      </c>
      <c r="O25" s="33">
        <f t="shared" si="5"/>
        <v>66.7</v>
      </c>
      <c r="P25" s="33">
        <v>175</v>
      </c>
      <c r="Q25" s="33">
        <v>142</v>
      </c>
      <c r="R25" s="33">
        <v>89</v>
      </c>
      <c r="S25" s="33">
        <f t="shared" si="6"/>
        <v>36.97674418604651</v>
      </c>
      <c r="T25" s="33">
        <f t="shared" si="7"/>
        <v>49.1</v>
      </c>
      <c r="U25" s="33">
        <f t="shared" si="8"/>
        <v>68.600000000000009</v>
      </c>
      <c r="V25" s="33">
        <v>179</v>
      </c>
      <c r="W25" s="33">
        <v>141</v>
      </c>
      <c r="X25" s="33">
        <v>77</v>
      </c>
      <c r="Y25" s="33">
        <f t="shared" si="9"/>
        <v>37.647058823529413</v>
      </c>
      <c r="Z25" s="33">
        <f t="shared" si="10"/>
        <v>56.999999999999993</v>
      </c>
      <c r="AA25" s="33">
        <f t="shared" si="11"/>
        <v>70.199999999999989</v>
      </c>
      <c r="AB25" s="33">
        <v>183</v>
      </c>
      <c r="AC25" s="33">
        <v>140</v>
      </c>
      <c r="AD25" s="33">
        <v>64</v>
      </c>
      <c r="AE25" s="33">
        <f t="shared" si="12"/>
        <v>38.319327731092436</v>
      </c>
      <c r="AF25" s="33">
        <f t="shared" si="13"/>
        <v>65</v>
      </c>
      <c r="AG25" s="33">
        <f t="shared" si="14"/>
        <v>71.8</v>
      </c>
      <c r="AI25" s="33">
        <f t="shared" si="25"/>
        <v>0.47511312217194046</v>
      </c>
      <c r="AJ25" s="33">
        <f t="shared" si="15"/>
        <v>-5.2000000000000028</v>
      </c>
      <c r="AK25" s="33">
        <f t="shared" si="16"/>
        <v>10.199999999999996</v>
      </c>
      <c r="AL25" s="33">
        <f t="shared" si="26"/>
        <v>0.35557506584724052</v>
      </c>
      <c r="AM25" s="33">
        <f t="shared" si="17"/>
        <v>-6.5</v>
      </c>
      <c r="AN25" s="33">
        <f t="shared" si="18"/>
        <v>10.20000000000001</v>
      </c>
      <c r="AO25" s="33">
        <f t="shared" si="27"/>
        <v>0.54817275747507921</v>
      </c>
      <c r="AP25" s="33">
        <f t="shared" si="19"/>
        <v>-7.2999999999999901</v>
      </c>
      <c r="AQ25" s="33">
        <f t="shared" si="20"/>
        <v>10.20000000000001</v>
      </c>
      <c r="AR25" s="33">
        <f t="shared" si="28"/>
        <v>0.22131624927198601</v>
      </c>
      <c r="AS25" s="33">
        <f t="shared" si="21"/>
        <v>-9.0000000000000071</v>
      </c>
      <c r="AT25" s="33">
        <f t="shared" si="22"/>
        <v>10.199999999999989</v>
      </c>
      <c r="AU25" s="33">
        <f t="shared" si="29"/>
        <v>-0.50420168067226712</v>
      </c>
      <c r="AV25" s="33">
        <f t="shared" si="23"/>
        <v>-11.299999999999997</v>
      </c>
      <c r="AW25" s="33">
        <f t="shared" si="24"/>
        <v>10.600000000000001</v>
      </c>
    </row>
    <row r="26" spans="2:49" x14ac:dyDescent="0.4">
      <c r="B26" s="1230"/>
      <c r="C26" s="19">
        <v>7</v>
      </c>
      <c r="D26" s="18">
        <v>192</v>
      </c>
      <c r="E26" s="18">
        <v>171</v>
      </c>
      <c r="F26" s="18">
        <v>137</v>
      </c>
      <c r="G26" s="33">
        <f t="shared" si="0"/>
        <v>37.090909090909093</v>
      </c>
      <c r="H26" s="33">
        <f t="shared" si="1"/>
        <v>28.599999999999998</v>
      </c>
      <c r="I26" s="33">
        <f t="shared" si="2"/>
        <v>75.3</v>
      </c>
      <c r="J26" s="33">
        <v>197</v>
      </c>
      <c r="K26" s="33">
        <v>170</v>
      </c>
      <c r="L26" s="33">
        <v>126</v>
      </c>
      <c r="M26" s="33">
        <f t="shared" si="3"/>
        <v>37.183098591549296</v>
      </c>
      <c r="N26" s="33">
        <f t="shared" si="4"/>
        <v>36</v>
      </c>
      <c r="O26" s="33">
        <f t="shared" si="5"/>
        <v>77.3</v>
      </c>
      <c r="P26" s="33">
        <v>202</v>
      </c>
      <c r="Q26" s="33">
        <v>169</v>
      </c>
      <c r="R26" s="33">
        <v>114</v>
      </c>
      <c r="S26" s="33">
        <f t="shared" si="6"/>
        <v>37.5</v>
      </c>
      <c r="T26" s="33">
        <f t="shared" si="7"/>
        <v>43.6</v>
      </c>
      <c r="U26" s="33">
        <f t="shared" si="8"/>
        <v>79.2</v>
      </c>
      <c r="V26" s="33">
        <v>206</v>
      </c>
      <c r="W26" s="33">
        <v>168</v>
      </c>
      <c r="X26" s="33">
        <v>102</v>
      </c>
      <c r="Y26" s="33">
        <f t="shared" si="9"/>
        <v>38.07692307692308</v>
      </c>
      <c r="Z26" s="33">
        <f t="shared" si="10"/>
        <v>50.5</v>
      </c>
      <c r="AA26" s="33">
        <f t="shared" si="11"/>
        <v>80.800000000000011</v>
      </c>
      <c r="AB26" s="33">
        <v>210</v>
      </c>
      <c r="AC26" s="33">
        <v>167</v>
      </c>
      <c r="AD26" s="33">
        <v>89</v>
      </c>
      <c r="AE26" s="33">
        <f t="shared" si="12"/>
        <v>38.67768595041322</v>
      </c>
      <c r="AF26" s="33">
        <f t="shared" si="13"/>
        <v>57.599999999999994</v>
      </c>
      <c r="AG26" s="33">
        <f t="shared" si="14"/>
        <v>82.399999999999991</v>
      </c>
      <c r="AI26" s="33">
        <f t="shared" si="25"/>
        <v>1.321678321678327</v>
      </c>
      <c r="AJ26" s="33">
        <f t="shared" si="15"/>
        <v>-2.9000000000000021</v>
      </c>
      <c r="AK26" s="33">
        <f t="shared" si="16"/>
        <v>10.599999999999994</v>
      </c>
      <c r="AL26" s="33">
        <f t="shared" si="26"/>
        <v>1.0066280033139989</v>
      </c>
      <c r="AM26" s="33">
        <f t="shared" si="17"/>
        <v>-4</v>
      </c>
      <c r="AN26" s="33">
        <f t="shared" si="18"/>
        <v>10.599999999999994</v>
      </c>
      <c r="AO26" s="33">
        <f t="shared" si="27"/>
        <v>0.52325581395349019</v>
      </c>
      <c r="AP26" s="33">
        <f t="shared" si="19"/>
        <v>-5.5</v>
      </c>
      <c r="AQ26" s="33">
        <f t="shared" si="20"/>
        <v>10.599999999999994</v>
      </c>
      <c r="AR26" s="33">
        <f t="shared" si="28"/>
        <v>0.42986425339366718</v>
      </c>
      <c r="AS26" s="33">
        <f t="shared" si="21"/>
        <v>-6.4999999999999929</v>
      </c>
      <c r="AT26" s="33">
        <f t="shared" si="22"/>
        <v>10.600000000000023</v>
      </c>
      <c r="AU26" s="33">
        <f t="shared" si="29"/>
        <v>0.3583582193207846</v>
      </c>
      <c r="AV26" s="33">
        <f t="shared" si="23"/>
        <v>-7.4000000000000057</v>
      </c>
      <c r="AW26" s="33">
        <f t="shared" si="24"/>
        <v>10.599999999999994</v>
      </c>
    </row>
    <row r="27" spans="2:49" x14ac:dyDescent="0.4">
      <c r="B27" s="1230"/>
      <c r="C27" s="19">
        <v>8</v>
      </c>
      <c r="D27" s="18">
        <v>218</v>
      </c>
      <c r="E27" s="18">
        <v>197</v>
      </c>
      <c r="F27" s="18">
        <v>162</v>
      </c>
      <c r="G27" s="33">
        <f t="shared" si="0"/>
        <v>37.5</v>
      </c>
      <c r="H27" s="33">
        <f t="shared" si="1"/>
        <v>25.7</v>
      </c>
      <c r="I27" s="33">
        <f t="shared" si="2"/>
        <v>85.5</v>
      </c>
      <c r="J27" s="33">
        <v>224</v>
      </c>
      <c r="K27" s="33">
        <v>196</v>
      </c>
      <c r="L27" s="33">
        <v>151</v>
      </c>
      <c r="M27" s="33">
        <f t="shared" si="3"/>
        <v>36.986301369863014</v>
      </c>
      <c r="N27" s="33">
        <f t="shared" si="4"/>
        <v>32.6</v>
      </c>
      <c r="O27" s="33">
        <f t="shared" si="5"/>
        <v>87.8</v>
      </c>
      <c r="P27" s="33">
        <v>229</v>
      </c>
      <c r="Q27" s="33">
        <v>195</v>
      </c>
      <c r="R27" s="33">
        <v>139</v>
      </c>
      <c r="S27" s="33">
        <f t="shared" si="6"/>
        <v>37.333333333333336</v>
      </c>
      <c r="T27" s="33">
        <f t="shared" si="7"/>
        <v>39.300000000000004</v>
      </c>
      <c r="U27" s="33">
        <f t="shared" si="8"/>
        <v>89.8</v>
      </c>
      <c r="V27" s="33">
        <v>233</v>
      </c>
      <c r="W27" s="33">
        <v>194</v>
      </c>
      <c r="X27" s="33">
        <v>126</v>
      </c>
      <c r="Y27" s="33">
        <f t="shared" si="9"/>
        <v>38.13084112149533</v>
      </c>
      <c r="Z27" s="33">
        <f t="shared" si="10"/>
        <v>45.9</v>
      </c>
      <c r="AA27" s="33">
        <f t="shared" si="11"/>
        <v>91.4</v>
      </c>
      <c r="AB27" s="33">
        <v>238</v>
      </c>
      <c r="AC27" s="33">
        <v>193</v>
      </c>
      <c r="AD27" s="33">
        <v>114</v>
      </c>
      <c r="AE27" s="33">
        <f t="shared" si="12"/>
        <v>38.225806451612904</v>
      </c>
      <c r="AF27" s="33">
        <f t="shared" si="13"/>
        <v>52.1</v>
      </c>
      <c r="AG27" s="33">
        <f t="shared" si="14"/>
        <v>93.300000000000011</v>
      </c>
      <c r="AI27" s="33">
        <f t="shared" si="25"/>
        <v>0.40909090909090651</v>
      </c>
      <c r="AJ27" s="33">
        <f t="shared" si="15"/>
        <v>-2.8999999999999986</v>
      </c>
      <c r="AK27" s="33">
        <f t="shared" si="16"/>
        <v>10.200000000000003</v>
      </c>
      <c r="AL27" s="33">
        <f t="shared" si="26"/>
        <v>-0.19679722168628189</v>
      </c>
      <c r="AM27" s="33">
        <f t="shared" si="17"/>
        <v>-3.3999999999999986</v>
      </c>
      <c r="AN27" s="33">
        <f t="shared" si="18"/>
        <v>10.5</v>
      </c>
      <c r="AO27" s="33">
        <f t="shared" si="27"/>
        <v>-0.1666666666666643</v>
      </c>
      <c r="AP27" s="33">
        <f t="shared" si="19"/>
        <v>-4.2999999999999972</v>
      </c>
      <c r="AQ27" s="33">
        <f t="shared" si="20"/>
        <v>10.599999999999994</v>
      </c>
      <c r="AR27" s="33">
        <f t="shared" si="28"/>
        <v>5.3918044572249357E-2</v>
      </c>
      <c r="AS27" s="33">
        <f t="shared" si="21"/>
        <v>-4.6000000000000014</v>
      </c>
      <c r="AT27" s="33">
        <f t="shared" si="22"/>
        <v>10.599999999999994</v>
      </c>
      <c r="AU27" s="33">
        <f t="shared" si="29"/>
        <v>-0.45187949880031653</v>
      </c>
      <c r="AV27" s="33">
        <f t="shared" si="23"/>
        <v>-5.4999999999999929</v>
      </c>
      <c r="AW27" s="33">
        <f t="shared" si="24"/>
        <v>10.90000000000002</v>
      </c>
    </row>
    <row r="28" spans="2:49" x14ac:dyDescent="0.4">
      <c r="B28" s="1231"/>
      <c r="C28" s="21">
        <v>9</v>
      </c>
      <c r="D28" s="20">
        <v>246</v>
      </c>
      <c r="E28" s="20">
        <v>224</v>
      </c>
      <c r="F28" s="20">
        <v>186</v>
      </c>
      <c r="G28" s="34">
        <f t="shared" si="0"/>
        <v>38</v>
      </c>
      <c r="H28" s="34">
        <f t="shared" si="1"/>
        <v>24.4</v>
      </c>
      <c r="I28" s="34">
        <f t="shared" si="2"/>
        <v>96.5</v>
      </c>
      <c r="J28" s="34">
        <v>252</v>
      </c>
      <c r="K28" s="34">
        <v>224</v>
      </c>
      <c r="L28" s="34">
        <v>173</v>
      </c>
      <c r="M28" s="34">
        <f t="shared" si="3"/>
        <v>38.734177215189874</v>
      </c>
      <c r="N28" s="34">
        <f t="shared" si="4"/>
        <v>31.3</v>
      </c>
      <c r="O28" s="34">
        <f t="shared" si="5"/>
        <v>98.8</v>
      </c>
      <c r="P28" s="34">
        <v>257</v>
      </c>
      <c r="Q28" s="34">
        <v>223</v>
      </c>
      <c r="R28" s="34">
        <v>161</v>
      </c>
      <c r="S28" s="34">
        <f t="shared" si="6"/>
        <v>38.75</v>
      </c>
      <c r="T28" s="34">
        <f t="shared" si="7"/>
        <v>37.4</v>
      </c>
      <c r="U28" s="34">
        <f t="shared" si="8"/>
        <v>100.8</v>
      </c>
      <c r="V28" s="34">
        <v>262</v>
      </c>
      <c r="W28" s="34">
        <v>222</v>
      </c>
      <c r="X28" s="34">
        <v>148</v>
      </c>
      <c r="Y28" s="34">
        <f t="shared" si="9"/>
        <v>38.94736842105263</v>
      </c>
      <c r="Z28" s="34">
        <f t="shared" si="10"/>
        <v>43.5</v>
      </c>
      <c r="AA28" s="34">
        <f t="shared" si="11"/>
        <v>102.69999999999999</v>
      </c>
      <c r="AB28" s="34">
        <v>266</v>
      </c>
      <c r="AC28" s="34">
        <v>221</v>
      </c>
      <c r="AD28" s="34">
        <v>135</v>
      </c>
      <c r="AE28" s="34">
        <f t="shared" si="12"/>
        <v>39.389312977099237</v>
      </c>
      <c r="AF28" s="34">
        <f t="shared" si="13"/>
        <v>49.2</v>
      </c>
      <c r="AG28" s="34">
        <f t="shared" si="14"/>
        <v>104.3</v>
      </c>
      <c r="AI28" s="34">
        <f t="shared" si="25"/>
        <v>0.5</v>
      </c>
      <c r="AJ28" s="34">
        <f t="shared" si="15"/>
        <v>-1.3000000000000007</v>
      </c>
      <c r="AK28" s="34">
        <f t="shared" si="16"/>
        <v>11</v>
      </c>
      <c r="AL28" s="34">
        <f t="shared" si="26"/>
        <v>1.7478758453268597</v>
      </c>
      <c r="AM28" s="34">
        <f t="shared" si="17"/>
        <v>-1.3000000000000007</v>
      </c>
      <c r="AN28" s="34">
        <f t="shared" si="18"/>
        <v>11</v>
      </c>
      <c r="AO28" s="34">
        <f t="shared" si="27"/>
        <v>1.4166666666666643</v>
      </c>
      <c r="AP28" s="34">
        <f t="shared" si="19"/>
        <v>-1.9000000000000057</v>
      </c>
      <c r="AQ28" s="34">
        <f t="shared" si="20"/>
        <v>11</v>
      </c>
      <c r="AR28" s="34">
        <f t="shared" si="28"/>
        <v>0.81652729955730052</v>
      </c>
      <c r="AS28" s="34">
        <f t="shared" si="21"/>
        <v>-2.3999999999999986</v>
      </c>
      <c r="AT28" s="34">
        <f t="shared" si="22"/>
        <v>11.299999999999983</v>
      </c>
      <c r="AU28" s="34">
        <f t="shared" si="29"/>
        <v>1.1635065254863335</v>
      </c>
      <c r="AV28" s="34">
        <f t="shared" si="23"/>
        <v>-2.8999999999999986</v>
      </c>
      <c r="AW28" s="34">
        <f t="shared" si="24"/>
        <v>10.999999999999986</v>
      </c>
    </row>
    <row r="29" spans="2:49" x14ac:dyDescent="0.4">
      <c r="B29" s="1229" t="s">
        <v>200</v>
      </c>
      <c r="C29" s="17">
        <v>5</v>
      </c>
      <c r="D29" s="22">
        <v>142</v>
      </c>
      <c r="E29" s="22">
        <v>117</v>
      </c>
      <c r="F29" s="22">
        <v>91</v>
      </c>
      <c r="G29" s="28">
        <f t="shared" si="0"/>
        <v>30.588235294117649</v>
      </c>
      <c r="H29" s="28">
        <f t="shared" si="1"/>
        <v>35.9</v>
      </c>
      <c r="I29" s="28">
        <f t="shared" si="2"/>
        <v>55.7</v>
      </c>
      <c r="J29" s="28">
        <v>148</v>
      </c>
      <c r="K29" s="28">
        <v>116</v>
      </c>
      <c r="L29" s="28">
        <v>81</v>
      </c>
      <c r="M29" s="28">
        <f t="shared" si="3"/>
        <v>31.343283582089551</v>
      </c>
      <c r="N29" s="28">
        <f t="shared" si="4"/>
        <v>45.300000000000004</v>
      </c>
      <c r="O29" s="28">
        <f t="shared" si="5"/>
        <v>57.999999999999993</v>
      </c>
      <c r="P29" s="28">
        <v>153</v>
      </c>
      <c r="Q29" s="28">
        <v>114</v>
      </c>
      <c r="R29" s="28">
        <v>69</v>
      </c>
      <c r="S29" s="28">
        <f t="shared" si="6"/>
        <v>32.142857142857146</v>
      </c>
      <c r="T29" s="28">
        <f t="shared" si="7"/>
        <v>54.900000000000006</v>
      </c>
      <c r="U29" s="28">
        <f t="shared" si="8"/>
        <v>60</v>
      </c>
      <c r="V29" s="28">
        <v>157</v>
      </c>
      <c r="W29" s="28">
        <v>113</v>
      </c>
      <c r="X29" s="28">
        <v>58</v>
      </c>
      <c r="Y29" s="28">
        <f t="shared" si="9"/>
        <v>33.333333333333336</v>
      </c>
      <c r="Z29" s="28">
        <f t="shared" si="10"/>
        <v>63.1</v>
      </c>
      <c r="AA29" s="28">
        <f t="shared" si="11"/>
        <v>61.6</v>
      </c>
      <c r="AB29" s="28">
        <v>161</v>
      </c>
      <c r="AC29" s="28">
        <v>112</v>
      </c>
      <c r="AD29" s="28">
        <v>45</v>
      </c>
      <c r="AE29" s="28">
        <f t="shared" si="12"/>
        <v>34.655172413793103</v>
      </c>
      <c r="AF29" s="28">
        <f t="shared" si="13"/>
        <v>72</v>
      </c>
      <c r="AG29" s="28">
        <f t="shared" si="14"/>
        <v>63.1</v>
      </c>
      <c r="AI29" s="28">
        <f t="shared" si="25"/>
        <v>-7.4117647058823515</v>
      </c>
      <c r="AJ29" s="28">
        <f t="shared" si="15"/>
        <v>11.5</v>
      </c>
      <c r="AK29" s="28">
        <f t="shared" si="16"/>
        <v>-40.799999999999997</v>
      </c>
      <c r="AL29" s="28">
        <f t="shared" si="26"/>
        <v>-7.3908936331003225</v>
      </c>
      <c r="AM29" s="28">
        <f t="shared" si="17"/>
        <v>14.000000000000004</v>
      </c>
      <c r="AN29" s="28">
        <f t="shared" si="18"/>
        <v>-40.800000000000004</v>
      </c>
      <c r="AO29" s="28">
        <f t="shared" si="27"/>
        <v>-6.6071428571428541</v>
      </c>
      <c r="AP29" s="28">
        <f t="shared" si="19"/>
        <v>17.500000000000007</v>
      </c>
      <c r="AQ29" s="28">
        <f t="shared" si="20"/>
        <v>-40.799999999999997</v>
      </c>
      <c r="AR29" s="28">
        <f t="shared" si="28"/>
        <v>-5.6140350877192944</v>
      </c>
      <c r="AS29" s="28">
        <f t="shared" si="21"/>
        <v>19.600000000000001</v>
      </c>
      <c r="AT29" s="28">
        <f t="shared" si="22"/>
        <v>-41.099999999999987</v>
      </c>
      <c r="AU29" s="28">
        <f t="shared" si="29"/>
        <v>-4.7341405633061342</v>
      </c>
      <c r="AV29" s="28">
        <f t="shared" si="23"/>
        <v>22.799999999999997</v>
      </c>
      <c r="AW29" s="28">
        <f t="shared" si="24"/>
        <v>-41.199999999999996</v>
      </c>
    </row>
    <row r="30" spans="2:49" x14ac:dyDescent="0.4">
      <c r="B30" s="1230"/>
      <c r="C30" s="19">
        <v>6</v>
      </c>
      <c r="D30" s="18">
        <v>168</v>
      </c>
      <c r="E30" s="18">
        <v>143</v>
      </c>
      <c r="F30" s="18">
        <v>116</v>
      </c>
      <c r="G30" s="33">
        <f t="shared" si="0"/>
        <v>31.153846153846153</v>
      </c>
      <c r="H30" s="33">
        <f t="shared" si="1"/>
        <v>31</v>
      </c>
      <c r="I30" s="33">
        <f t="shared" si="2"/>
        <v>65.900000000000006</v>
      </c>
      <c r="J30" s="33">
        <v>174</v>
      </c>
      <c r="K30" s="33">
        <v>142</v>
      </c>
      <c r="L30" s="33">
        <v>105</v>
      </c>
      <c r="M30" s="33">
        <f t="shared" si="3"/>
        <v>32.173913043478258</v>
      </c>
      <c r="N30" s="33">
        <f t="shared" si="4"/>
        <v>39.700000000000003</v>
      </c>
      <c r="O30" s="33">
        <f t="shared" si="5"/>
        <v>68.2</v>
      </c>
      <c r="P30" s="33">
        <v>179</v>
      </c>
      <c r="Q30" s="33">
        <v>140</v>
      </c>
      <c r="R30" s="33">
        <v>94</v>
      </c>
      <c r="S30" s="33">
        <f t="shared" si="6"/>
        <v>32.470588235294116</v>
      </c>
      <c r="T30" s="33">
        <f t="shared" si="7"/>
        <v>47.5</v>
      </c>
      <c r="U30" s="33">
        <f t="shared" si="8"/>
        <v>70.199999999999989</v>
      </c>
      <c r="V30" s="33">
        <v>184</v>
      </c>
      <c r="W30" s="33">
        <v>139</v>
      </c>
      <c r="X30" s="33">
        <v>83</v>
      </c>
      <c r="Y30" s="33">
        <f t="shared" si="9"/>
        <v>33.267326732673268</v>
      </c>
      <c r="Z30" s="33">
        <f t="shared" si="10"/>
        <v>54.900000000000006</v>
      </c>
      <c r="AA30" s="33">
        <f t="shared" si="11"/>
        <v>72.2</v>
      </c>
      <c r="AB30" s="33">
        <v>188</v>
      </c>
      <c r="AC30" s="33">
        <v>138</v>
      </c>
      <c r="AD30" s="33">
        <v>71</v>
      </c>
      <c r="AE30" s="33">
        <f t="shared" si="12"/>
        <v>34.358974358974358</v>
      </c>
      <c r="AF30" s="33">
        <f t="shared" si="13"/>
        <v>62.2</v>
      </c>
      <c r="AG30" s="33">
        <f t="shared" si="14"/>
        <v>73.7</v>
      </c>
      <c r="AI30" s="33">
        <f t="shared" si="25"/>
        <v>0.56561085972850478</v>
      </c>
      <c r="AJ30" s="33">
        <f t="shared" si="15"/>
        <v>-4.8999999999999986</v>
      </c>
      <c r="AK30" s="33">
        <f t="shared" si="16"/>
        <v>10.200000000000003</v>
      </c>
      <c r="AL30" s="33">
        <f t="shared" si="26"/>
        <v>0.83062946138870686</v>
      </c>
      <c r="AM30" s="33">
        <f t="shared" si="17"/>
        <v>-5.6000000000000014</v>
      </c>
      <c r="AN30" s="33">
        <f t="shared" si="18"/>
        <v>10.20000000000001</v>
      </c>
      <c r="AO30" s="33">
        <f t="shared" si="27"/>
        <v>0.32773109243697007</v>
      </c>
      <c r="AP30" s="33">
        <f t="shared" si="19"/>
        <v>-7.4000000000000057</v>
      </c>
      <c r="AQ30" s="33">
        <f t="shared" si="20"/>
        <v>10.199999999999989</v>
      </c>
      <c r="AR30" s="33">
        <f t="shared" si="28"/>
        <v>-6.6006600660067249E-2</v>
      </c>
      <c r="AS30" s="33">
        <f t="shared" si="21"/>
        <v>-8.1999999999999957</v>
      </c>
      <c r="AT30" s="33">
        <f t="shared" si="22"/>
        <v>10.600000000000001</v>
      </c>
      <c r="AU30" s="33">
        <f t="shared" si="29"/>
        <v>-0.2961980548187455</v>
      </c>
      <c r="AV30" s="33">
        <f t="shared" si="23"/>
        <v>-9.7999999999999972</v>
      </c>
      <c r="AW30" s="33">
        <f t="shared" si="24"/>
        <v>10.600000000000001</v>
      </c>
    </row>
    <row r="31" spans="2:49" x14ac:dyDescent="0.4">
      <c r="B31" s="1230"/>
      <c r="C31" s="19">
        <v>7</v>
      </c>
      <c r="D31" s="18">
        <v>195</v>
      </c>
      <c r="E31" s="18">
        <v>169</v>
      </c>
      <c r="F31" s="18">
        <v>140</v>
      </c>
      <c r="G31" s="33">
        <f t="shared" si="0"/>
        <v>31.636363636363637</v>
      </c>
      <c r="H31" s="33">
        <f t="shared" si="1"/>
        <v>28.199999999999996</v>
      </c>
      <c r="I31" s="33">
        <f t="shared" si="2"/>
        <v>76.5</v>
      </c>
      <c r="J31" s="33">
        <v>201</v>
      </c>
      <c r="K31" s="33">
        <v>168</v>
      </c>
      <c r="L31" s="33">
        <v>130</v>
      </c>
      <c r="M31" s="33">
        <f t="shared" si="3"/>
        <v>32.112676056338032</v>
      </c>
      <c r="N31" s="33">
        <f t="shared" si="4"/>
        <v>35.299999999999997</v>
      </c>
      <c r="O31" s="33">
        <f t="shared" si="5"/>
        <v>78.8</v>
      </c>
      <c r="P31" s="33">
        <v>206</v>
      </c>
      <c r="Q31" s="33">
        <v>167</v>
      </c>
      <c r="R31" s="33">
        <v>118</v>
      </c>
      <c r="S31" s="33">
        <f t="shared" si="6"/>
        <v>33.409090909090907</v>
      </c>
      <c r="T31" s="33">
        <f t="shared" si="7"/>
        <v>42.699999999999996</v>
      </c>
      <c r="U31" s="33">
        <f t="shared" si="8"/>
        <v>80.800000000000011</v>
      </c>
      <c r="V31" s="33">
        <v>211</v>
      </c>
      <c r="W31" s="33">
        <v>165</v>
      </c>
      <c r="X31" s="33">
        <v>107</v>
      </c>
      <c r="Y31" s="33">
        <f t="shared" si="9"/>
        <v>33.46153846153846</v>
      </c>
      <c r="Z31" s="33">
        <f t="shared" si="10"/>
        <v>49.3</v>
      </c>
      <c r="AA31" s="33">
        <f t="shared" si="11"/>
        <v>82.699999999999989</v>
      </c>
      <c r="AB31" s="33">
        <v>216</v>
      </c>
      <c r="AC31" s="33">
        <v>164</v>
      </c>
      <c r="AD31" s="33">
        <v>96</v>
      </c>
      <c r="AE31" s="33">
        <f t="shared" si="12"/>
        <v>34</v>
      </c>
      <c r="AF31" s="33">
        <f t="shared" si="13"/>
        <v>55.600000000000009</v>
      </c>
      <c r="AG31" s="33">
        <f t="shared" si="14"/>
        <v>84.7</v>
      </c>
      <c r="AI31" s="33">
        <f t="shared" si="25"/>
        <v>0.48251748251748339</v>
      </c>
      <c r="AJ31" s="33">
        <f t="shared" si="15"/>
        <v>-2.8000000000000043</v>
      </c>
      <c r="AK31" s="33">
        <f t="shared" si="16"/>
        <v>10.599999999999994</v>
      </c>
      <c r="AL31" s="33">
        <f t="shared" si="26"/>
        <v>-6.1236987140226518E-2</v>
      </c>
      <c r="AM31" s="33">
        <f t="shared" si="17"/>
        <v>-4.4000000000000057</v>
      </c>
      <c r="AN31" s="33">
        <f t="shared" si="18"/>
        <v>10.599999999999994</v>
      </c>
      <c r="AO31" s="33">
        <f t="shared" si="27"/>
        <v>0.93850267379679053</v>
      </c>
      <c r="AP31" s="33">
        <f t="shared" si="19"/>
        <v>-4.8000000000000043</v>
      </c>
      <c r="AQ31" s="33">
        <f t="shared" si="20"/>
        <v>10.600000000000023</v>
      </c>
      <c r="AR31" s="33">
        <f t="shared" si="28"/>
        <v>0.19421172886519145</v>
      </c>
      <c r="AS31" s="33">
        <f t="shared" si="21"/>
        <v>-5.6000000000000085</v>
      </c>
      <c r="AT31" s="33">
        <f t="shared" si="22"/>
        <v>10.499999999999986</v>
      </c>
      <c r="AU31" s="33">
        <f t="shared" si="29"/>
        <v>-0.3589743589743577</v>
      </c>
      <c r="AV31" s="33">
        <f t="shared" si="23"/>
        <v>-6.5999999999999943</v>
      </c>
      <c r="AW31" s="33">
        <f t="shared" si="24"/>
        <v>11</v>
      </c>
    </row>
    <row r="32" spans="2:49" x14ac:dyDescent="0.4">
      <c r="B32" s="1230"/>
      <c r="C32" s="19">
        <v>8</v>
      </c>
      <c r="D32" s="18">
        <v>221</v>
      </c>
      <c r="E32" s="18">
        <v>196</v>
      </c>
      <c r="F32" s="18">
        <v>166</v>
      </c>
      <c r="G32" s="33">
        <f t="shared" si="0"/>
        <v>32.727272727272727</v>
      </c>
      <c r="H32" s="33">
        <f t="shared" si="1"/>
        <v>24.9</v>
      </c>
      <c r="I32" s="33">
        <f t="shared" si="2"/>
        <v>86.7</v>
      </c>
      <c r="J32" s="33">
        <v>227</v>
      </c>
      <c r="K32" s="33">
        <v>195</v>
      </c>
      <c r="L32" s="33">
        <v>154</v>
      </c>
      <c r="M32" s="33">
        <f t="shared" si="3"/>
        <v>33.698630136986303</v>
      </c>
      <c r="N32" s="33">
        <f t="shared" si="4"/>
        <v>32.200000000000003</v>
      </c>
      <c r="O32" s="33">
        <f t="shared" si="5"/>
        <v>89</v>
      </c>
      <c r="P32" s="33">
        <v>233</v>
      </c>
      <c r="Q32" s="33">
        <v>193</v>
      </c>
      <c r="R32" s="33">
        <v>143</v>
      </c>
      <c r="S32" s="33">
        <f t="shared" si="6"/>
        <v>33.333333333333336</v>
      </c>
      <c r="T32" s="33">
        <f t="shared" si="7"/>
        <v>38.6</v>
      </c>
      <c r="U32" s="33">
        <f t="shared" si="8"/>
        <v>91.4</v>
      </c>
      <c r="V32" s="33">
        <v>239</v>
      </c>
      <c r="W32" s="33">
        <v>192</v>
      </c>
      <c r="X32" s="33">
        <v>132</v>
      </c>
      <c r="Y32" s="33">
        <f t="shared" si="9"/>
        <v>33.644859813084111</v>
      </c>
      <c r="Z32" s="33">
        <f t="shared" si="10"/>
        <v>44.800000000000004</v>
      </c>
      <c r="AA32" s="33">
        <f t="shared" si="11"/>
        <v>93.7</v>
      </c>
      <c r="AB32" s="33">
        <v>244</v>
      </c>
      <c r="AC32" s="33">
        <v>191</v>
      </c>
      <c r="AD32" s="33">
        <v>120</v>
      </c>
      <c r="AE32" s="33">
        <f t="shared" si="12"/>
        <v>34.354838709677416</v>
      </c>
      <c r="AF32" s="33">
        <f t="shared" si="13"/>
        <v>50.8</v>
      </c>
      <c r="AG32" s="33">
        <f t="shared" si="14"/>
        <v>95.7</v>
      </c>
      <c r="AI32" s="33">
        <f t="shared" si="25"/>
        <v>1.0909090909090899</v>
      </c>
      <c r="AJ32" s="33">
        <f t="shared" si="15"/>
        <v>-3.2999999999999972</v>
      </c>
      <c r="AK32" s="33">
        <f t="shared" si="16"/>
        <v>10.200000000000003</v>
      </c>
      <c r="AL32" s="33">
        <f t="shared" si="26"/>
        <v>1.5859540806482713</v>
      </c>
      <c r="AM32" s="33">
        <f t="shared" si="17"/>
        <v>-3.0999999999999943</v>
      </c>
      <c r="AN32" s="33">
        <f t="shared" si="18"/>
        <v>10.200000000000003</v>
      </c>
      <c r="AO32" s="33">
        <f t="shared" si="27"/>
        <v>-7.5757575757570805E-2</v>
      </c>
      <c r="AP32" s="33">
        <f t="shared" si="19"/>
        <v>-4.0999999999999943</v>
      </c>
      <c r="AQ32" s="33">
        <f t="shared" si="20"/>
        <v>10.599999999999994</v>
      </c>
      <c r="AR32" s="33">
        <f t="shared" si="28"/>
        <v>0.18332135154565066</v>
      </c>
      <c r="AS32" s="33">
        <f t="shared" si="21"/>
        <v>-4.4999999999999929</v>
      </c>
      <c r="AT32" s="33">
        <f t="shared" si="22"/>
        <v>11.000000000000014</v>
      </c>
      <c r="AU32" s="33">
        <f t="shared" si="29"/>
        <v>0.35483870967741638</v>
      </c>
      <c r="AV32" s="33">
        <f t="shared" si="23"/>
        <v>-4.8000000000000114</v>
      </c>
      <c r="AW32" s="33">
        <f t="shared" si="24"/>
        <v>11</v>
      </c>
    </row>
    <row r="33" spans="2:49" x14ac:dyDescent="0.4">
      <c r="B33" s="1231"/>
      <c r="C33" s="21">
        <v>9</v>
      </c>
      <c r="D33" s="20">
        <v>249</v>
      </c>
      <c r="E33" s="20">
        <v>223</v>
      </c>
      <c r="F33" s="20">
        <v>189</v>
      </c>
      <c r="G33" s="34">
        <f t="shared" si="0"/>
        <v>34</v>
      </c>
      <c r="H33" s="34">
        <f t="shared" si="1"/>
        <v>24.099999999999998</v>
      </c>
      <c r="I33" s="34">
        <f t="shared" si="2"/>
        <v>97.6</v>
      </c>
      <c r="J33" s="34">
        <v>256</v>
      </c>
      <c r="K33" s="34">
        <v>222</v>
      </c>
      <c r="L33" s="34">
        <v>177</v>
      </c>
      <c r="M33" s="34">
        <f t="shared" si="3"/>
        <v>34.177215189873415</v>
      </c>
      <c r="N33" s="34">
        <f t="shared" si="4"/>
        <v>30.9</v>
      </c>
      <c r="O33" s="34">
        <f t="shared" si="5"/>
        <v>100.4</v>
      </c>
      <c r="P33" s="34">
        <v>262</v>
      </c>
      <c r="Q33" s="34">
        <v>220</v>
      </c>
      <c r="R33" s="34">
        <v>165</v>
      </c>
      <c r="S33" s="34">
        <f t="shared" si="6"/>
        <v>34.020618556701031</v>
      </c>
      <c r="T33" s="34">
        <f t="shared" si="7"/>
        <v>37</v>
      </c>
      <c r="U33" s="34">
        <f t="shared" si="8"/>
        <v>102.69999999999999</v>
      </c>
      <c r="V33" s="34">
        <v>267</v>
      </c>
      <c r="W33" s="34">
        <v>219</v>
      </c>
      <c r="X33" s="34">
        <v>154</v>
      </c>
      <c r="Y33" s="34">
        <f t="shared" si="9"/>
        <v>34.513274336283189</v>
      </c>
      <c r="Z33" s="34">
        <f t="shared" si="10"/>
        <v>42.3</v>
      </c>
      <c r="AA33" s="34">
        <f t="shared" si="11"/>
        <v>104.69999999999999</v>
      </c>
      <c r="AB33" s="34">
        <v>272</v>
      </c>
      <c r="AC33" s="34">
        <v>218</v>
      </c>
      <c r="AD33" s="34">
        <v>141</v>
      </c>
      <c r="AE33" s="34">
        <f t="shared" si="12"/>
        <v>35.267175572519086</v>
      </c>
      <c r="AF33" s="34">
        <f t="shared" si="13"/>
        <v>48.199999999999996</v>
      </c>
      <c r="AG33" s="34">
        <f t="shared" si="14"/>
        <v>106.69999999999999</v>
      </c>
      <c r="AI33" s="34">
        <f t="shared" si="25"/>
        <v>1.2727272727272734</v>
      </c>
      <c r="AJ33" s="34">
        <f t="shared" si="15"/>
        <v>-0.80000000000000071</v>
      </c>
      <c r="AK33" s="34">
        <f t="shared" si="16"/>
        <v>10.899999999999991</v>
      </c>
      <c r="AL33" s="34">
        <f t="shared" si="26"/>
        <v>0.47858505288711228</v>
      </c>
      <c r="AM33" s="34">
        <f t="shared" si="17"/>
        <v>-1.3000000000000043</v>
      </c>
      <c r="AN33" s="34">
        <f t="shared" si="18"/>
        <v>11.400000000000006</v>
      </c>
      <c r="AO33" s="34">
        <f t="shared" si="27"/>
        <v>0.68728522336769515</v>
      </c>
      <c r="AP33" s="34">
        <f t="shared" si="19"/>
        <v>-1.6000000000000014</v>
      </c>
      <c r="AQ33" s="34">
        <f t="shared" si="20"/>
        <v>11.299999999999983</v>
      </c>
      <c r="AR33" s="34">
        <f t="shared" si="28"/>
        <v>0.8684145231990783</v>
      </c>
      <c r="AS33" s="34">
        <f t="shared" si="21"/>
        <v>-2.5000000000000071</v>
      </c>
      <c r="AT33" s="34">
        <f t="shared" si="22"/>
        <v>10.999999999999986</v>
      </c>
      <c r="AU33" s="34">
        <f t="shared" si="29"/>
        <v>0.91233686284166993</v>
      </c>
      <c r="AV33" s="34">
        <f t="shared" si="23"/>
        <v>-2.6000000000000014</v>
      </c>
      <c r="AW33" s="34">
        <f t="shared" si="24"/>
        <v>10.999999999999986</v>
      </c>
    </row>
    <row r="34" spans="2:49" x14ac:dyDescent="0.4">
      <c r="B34" s="1229" t="s">
        <v>199</v>
      </c>
      <c r="C34" s="17">
        <v>5</v>
      </c>
      <c r="D34" s="22">
        <v>144</v>
      </c>
      <c r="E34" s="22">
        <v>116</v>
      </c>
      <c r="F34" s="22">
        <v>94</v>
      </c>
      <c r="G34" s="28">
        <f t="shared" si="0"/>
        <v>26.4</v>
      </c>
      <c r="H34" s="28">
        <f t="shared" si="1"/>
        <v>34.699999999999996</v>
      </c>
      <c r="I34" s="28">
        <f t="shared" si="2"/>
        <v>56.499999999999993</v>
      </c>
      <c r="J34" s="28">
        <v>150</v>
      </c>
      <c r="K34" s="28">
        <v>114</v>
      </c>
      <c r="L34" s="28">
        <v>85</v>
      </c>
      <c r="M34" s="28">
        <f t="shared" si="3"/>
        <v>26.76923076923077</v>
      </c>
      <c r="N34" s="28">
        <f t="shared" si="4"/>
        <v>43.3</v>
      </c>
      <c r="O34" s="28">
        <f t="shared" si="5"/>
        <v>58.8</v>
      </c>
      <c r="P34" s="28">
        <v>156</v>
      </c>
      <c r="Q34" s="28">
        <v>113</v>
      </c>
      <c r="R34" s="28">
        <v>74</v>
      </c>
      <c r="S34" s="28">
        <f t="shared" si="6"/>
        <v>28.536585365853657</v>
      </c>
      <c r="T34" s="28">
        <f t="shared" si="7"/>
        <v>52.6</v>
      </c>
      <c r="U34" s="28">
        <f t="shared" si="8"/>
        <v>61.199999999999996</v>
      </c>
      <c r="V34" s="28">
        <v>161</v>
      </c>
      <c r="W34" s="28">
        <v>111</v>
      </c>
      <c r="X34" s="28">
        <v>64</v>
      </c>
      <c r="Y34" s="28">
        <f t="shared" si="9"/>
        <v>29.072164948453608</v>
      </c>
      <c r="Z34" s="28">
        <f t="shared" si="10"/>
        <v>60.199999999999996</v>
      </c>
      <c r="AA34" s="28">
        <f t="shared" si="11"/>
        <v>63.1</v>
      </c>
      <c r="AB34" s="28">
        <v>166</v>
      </c>
      <c r="AC34" s="28">
        <v>109</v>
      </c>
      <c r="AD34" s="28">
        <v>53</v>
      </c>
      <c r="AE34" s="28">
        <f t="shared" si="12"/>
        <v>29.734513274336283</v>
      </c>
      <c r="AF34" s="28">
        <f t="shared" si="13"/>
        <v>68.100000000000009</v>
      </c>
      <c r="AG34" s="28">
        <f t="shared" si="14"/>
        <v>65.100000000000009</v>
      </c>
      <c r="AI34" s="28">
        <f t="shared" si="25"/>
        <v>-7.6000000000000014</v>
      </c>
      <c r="AJ34" s="28">
        <f t="shared" si="15"/>
        <v>10.599999999999998</v>
      </c>
      <c r="AK34" s="28">
        <f t="shared" si="16"/>
        <v>-41.1</v>
      </c>
      <c r="AL34" s="28">
        <f t="shared" si="26"/>
        <v>-7.4079844206426451</v>
      </c>
      <c r="AM34" s="28">
        <f t="shared" si="17"/>
        <v>12.399999999999999</v>
      </c>
      <c r="AN34" s="28">
        <f t="shared" si="18"/>
        <v>-41.600000000000009</v>
      </c>
      <c r="AO34" s="28">
        <f t="shared" si="27"/>
        <v>-5.4840331908473736</v>
      </c>
      <c r="AP34" s="28">
        <f t="shared" si="19"/>
        <v>15.600000000000001</v>
      </c>
      <c r="AQ34" s="28">
        <f t="shared" si="20"/>
        <v>-41.499999999999993</v>
      </c>
      <c r="AR34" s="28">
        <f t="shared" si="28"/>
        <v>-5.4411093878295809</v>
      </c>
      <c r="AS34" s="28">
        <f t="shared" si="21"/>
        <v>17.899999999999999</v>
      </c>
      <c r="AT34" s="28">
        <f t="shared" si="22"/>
        <v>-41.599999999999987</v>
      </c>
      <c r="AU34" s="28">
        <f t="shared" si="29"/>
        <v>-5.5326622981828031</v>
      </c>
      <c r="AV34" s="28">
        <f t="shared" si="23"/>
        <v>19.900000000000013</v>
      </c>
      <c r="AW34" s="28">
        <f t="shared" si="24"/>
        <v>-41.59999999999998</v>
      </c>
    </row>
    <row r="35" spans="2:49" x14ac:dyDescent="0.4">
      <c r="B35" s="1230"/>
      <c r="C35" s="19">
        <v>6</v>
      </c>
      <c r="D35" s="18">
        <v>170</v>
      </c>
      <c r="E35" s="18">
        <v>142</v>
      </c>
      <c r="F35" s="18">
        <v>119</v>
      </c>
      <c r="G35" s="33">
        <f t="shared" si="0"/>
        <v>27.058823529411764</v>
      </c>
      <c r="H35" s="33">
        <f t="shared" si="1"/>
        <v>30</v>
      </c>
      <c r="I35" s="33">
        <f t="shared" si="2"/>
        <v>66.7</v>
      </c>
      <c r="J35" s="33">
        <v>177</v>
      </c>
      <c r="K35" s="33">
        <v>140</v>
      </c>
      <c r="L35" s="33">
        <v>109</v>
      </c>
      <c r="M35" s="33">
        <f t="shared" si="3"/>
        <v>27.352941176470587</v>
      </c>
      <c r="N35" s="33">
        <f t="shared" si="4"/>
        <v>38.4</v>
      </c>
      <c r="O35" s="33">
        <f t="shared" si="5"/>
        <v>69.399999999999991</v>
      </c>
      <c r="P35" s="33">
        <v>183</v>
      </c>
      <c r="Q35" s="33">
        <v>139</v>
      </c>
      <c r="R35" s="33">
        <v>99</v>
      </c>
      <c r="S35" s="33">
        <f t="shared" si="6"/>
        <v>28.571428571428573</v>
      </c>
      <c r="T35" s="33">
        <f t="shared" si="7"/>
        <v>45.9</v>
      </c>
      <c r="U35" s="33">
        <f t="shared" si="8"/>
        <v>71.8</v>
      </c>
      <c r="V35" s="33">
        <v>188</v>
      </c>
      <c r="W35" s="33">
        <v>137</v>
      </c>
      <c r="X35" s="33">
        <v>89</v>
      </c>
      <c r="Y35" s="33">
        <f t="shared" si="9"/>
        <v>29.09090909090909</v>
      </c>
      <c r="Z35" s="33">
        <f t="shared" si="10"/>
        <v>52.7</v>
      </c>
      <c r="AA35" s="33">
        <f t="shared" si="11"/>
        <v>73.7</v>
      </c>
      <c r="AB35" s="33">
        <v>193</v>
      </c>
      <c r="AC35" s="33">
        <v>135</v>
      </c>
      <c r="AD35" s="33">
        <v>78</v>
      </c>
      <c r="AE35" s="33">
        <f t="shared" si="12"/>
        <v>29.739130434782609</v>
      </c>
      <c r="AF35" s="33">
        <f t="shared" si="13"/>
        <v>59.599999999999994</v>
      </c>
      <c r="AG35" s="33">
        <f t="shared" si="14"/>
        <v>75.7</v>
      </c>
      <c r="AI35" s="33">
        <f t="shared" si="25"/>
        <v>0.65882352941176592</v>
      </c>
      <c r="AJ35" s="33">
        <f t="shared" si="15"/>
        <v>-4.6999999999999957</v>
      </c>
      <c r="AK35" s="33">
        <f t="shared" si="16"/>
        <v>10.20000000000001</v>
      </c>
      <c r="AL35" s="33">
        <f t="shared" si="26"/>
        <v>0.58371040723981693</v>
      </c>
      <c r="AM35" s="33">
        <f t="shared" si="17"/>
        <v>-4.8999999999999986</v>
      </c>
      <c r="AN35" s="33">
        <f t="shared" si="18"/>
        <v>10.599999999999994</v>
      </c>
      <c r="AO35" s="33">
        <f t="shared" si="27"/>
        <v>3.4843205574915714E-2</v>
      </c>
      <c r="AP35" s="33">
        <f t="shared" si="19"/>
        <v>-6.7000000000000028</v>
      </c>
      <c r="AQ35" s="33">
        <f t="shared" si="20"/>
        <v>10.600000000000001</v>
      </c>
      <c r="AR35" s="33">
        <f t="shared" si="28"/>
        <v>1.8744142455481949E-2</v>
      </c>
      <c r="AS35" s="33">
        <f t="shared" si="21"/>
        <v>-7.4999999999999929</v>
      </c>
      <c r="AT35" s="33">
        <f t="shared" si="22"/>
        <v>10.600000000000001</v>
      </c>
      <c r="AU35" s="33">
        <f t="shared" si="29"/>
        <v>4.6171604463260962E-3</v>
      </c>
      <c r="AV35" s="33">
        <f t="shared" si="23"/>
        <v>-8.5000000000000142</v>
      </c>
      <c r="AW35" s="33">
        <f t="shared" si="24"/>
        <v>10.599999999999994</v>
      </c>
    </row>
    <row r="36" spans="2:49" x14ac:dyDescent="0.4">
      <c r="B36" s="1230"/>
      <c r="C36" s="19">
        <v>7</v>
      </c>
      <c r="D36" s="18">
        <v>197</v>
      </c>
      <c r="E36" s="18">
        <v>168</v>
      </c>
      <c r="F36" s="18">
        <v>144</v>
      </c>
      <c r="G36" s="33">
        <f t="shared" si="0"/>
        <v>27.169811320754718</v>
      </c>
      <c r="H36" s="33">
        <f t="shared" si="1"/>
        <v>26.900000000000002</v>
      </c>
      <c r="I36" s="33">
        <f t="shared" si="2"/>
        <v>77.3</v>
      </c>
      <c r="J36" s="33">
        <v>204</v>
      </c>
      <c r="K36" s="33">
        <v>167</v>
      </c>
      <c r="L36" s="33">
        <v>134</v>
      </c>
      <c r="M36" s="33">
        <f t="shared" si="3"/>
        <v>28.285714285714285</v>
      </c>
      <c r="N36" s="33">
        <f t="shared" si="4"/>
        <v>34.300000000000004</v>
      </c>
      <c r="O36" s="33">
        <f t="shared" si="5"/>
        <v>80</v>
      </c>
      <c r="P36" s="33">
        <v>210</v>
      </c>
      <c r="Q36" s="33">
        <v>165</v>
      </c>
      <c r="R36" s="33">
        <v>124</v>
      </c>
      <c r="S36" s="33">
        <f t="shared" si="6"/>
        <v>28.604651162790699</v>
      </c>
      <c r="T36" s="33">
        <f t="shared" si="7"/>
        <v>41</v>
      </c>
      <c r="U36" s="33">
        <f t="shared" si="8"/>
        <v>82.399999999999991</v>
      </c>
      <c r="V36" s="33">
        <v>216</v>
      </c>
      <c r="W36" s="33">
        <v>163</v>
      </c>
      <c r="X36" s="33">
        <v>113</v>
      </c>
      <c r="Y36" s="33">
        <f t="shared" si="9"/>
        <v>29.126213592233011</v>
      </c>
      <c r="Z36" s="33">
        <f t="shared" si="10"/>
        <v>47.699999999999996</v>
      </c>
      <c r="AA36" s="33">
        <f t="shared" si="11"/>
        <v>84.7</v>
      </c>
      <c r="AB36" s="33">
        <v>211</v>
      </c>
      <c r="AC36" s="33">
        <v>161</v>
      </c>
      <c r="AD36" s="33">
        <v>103</v>
      </c>
      <c r="AE36" s="33">
        <f t="shared" si="12"/>
        <v>32.222222222222221</v>
      </c>
      <c r="AF36" s="33">
        <f t="shared" si="13"/>
        <v>51.2</v>
      </c>
      <c r="AG36" s="33">
        <f t="shared" si="14"/>
        <v>82.699999999999989</v>
      </c>
      <c r="AI36" s="33">
        <f t="shared" si="25"/>
        <v>0.11098779134295356</v>
      </c>
      <c r="AJ36" s="33">
        <f t="shared" si="15"/>
        <v>-3.0999999999999979</v>
      </c>
      <c r="AK36" s="33">
        <f t="shared" si="16"/>
        <v>10.599999999999994</v>
      </c>
      <c r="AL36" s="33">
        <f t="shared" si="26"/>
        <v>0.93277310924369772</v>
      </c>
      <c r="AM36" s="33">
        <f t="shared" si="17"/>
        <v>-4.0999999999999943</v>
      </c>
      <c r="AN36" s="33">
        <f t="shared" si="18"/>
        <v>10.600000000000009</v>
      </c>
      <c r="AO36" s="33">
        <f t="shared" si="27"/>
        <v>3.3222591362125797E-2</v>
      </c>
      <c r="AP36" s="33">
        <f t="shared" si="19"/>
        <v>-4.8999999999999986</v>
      </c>
      <c r="AQ36" s="33">
        <f t="shared" si="20"/>
        <v>10.599999999999994</v>
      </c>
      <c r="AR36" s="33">
        <f t="shared" si="28"/>
        <v>3.5304501323921045E-2</v>
      </c>
      <c r="AS36" s="33">
        <f t="shared" si="21"/>
        <v>-5.0000000000000071</v>
      </c>
      <c r="AT36" s="33">
        <f t="shared" si="22"/>
        <v>11</v>
      </c>
      <c r="AU36" s="33">
        <f t="shared" si="29"/>
        <v>2.4830917874396121</v>
      </c>
      <c r="AV36" s="33">
        <f t="shared" si="23"/>
        <v>-8.3999999999999915</v>
      </c>
      <c r="AW36" s="33">
        <f t="shared" si="24"/>
        <v>6.9999999999999858</v>
      </c>
    </row>
    <row r="37" spans="2:49" x14ac:dyDescent="0.4">
      <c r="B37" s="1230"/>
      <c r="C37" s="19">
        <v>8</v>
      </c>
      <c r="D37" s="18">
        <v>223</v>
      </c>
      <c r="E37" s="18">
        <v>195</v>
      </c>
      <c r="F37" s="18">
        <v>169</v>
      </c>
      <c r="G37" s="33">
        <f t="shared" si="0"/>
        <v>28.888888888888889</v>
      </c>
      <c r="H37" s="33">
        <f t="shared" si="1"/>
        <v>24.2</v>
      </c>
      <c r="I37" s="33">
        <f t="shared" si="2"/>
        <v>87.5</v>
      </c>
      <c r="J37" s="33">
        <v>231</v>
      </c>
      <c r="K37" s="33">
        <v>193</v>
      </c>
      <c r="L37" s="33">
        <v>159</v>
      </c>
      <c r="M37" s="33">
        <f t="shared" si="3"/>
        <v>28.333333333333332</v>
      </c>
      <c r="N37" s="33">
        <f t="shared" si="4"/>
        <v>31.2</v>
      </c>
      <c r="O37" s="33">
        <f t="shared" si="5"/>
        <v>90.600000000000009</v>
      </c>
      <c r="P37" s="33">
        <v>237</v>
      </c>
      <c r="Q37" s="33">
        <v>191</v>
      </c>
      <c r="R37" s="33">
        <v>148</v>
      </c>
      <c r="S37" s="33">
        <f t="shared" si="6"/>
        <v>28.988764044943821</v>
      </c>
      <c r="T37" s="33">
        <f t="shared" si="7"/>
        <v>37.6</v>
      </c>
      <c r="U37" s="33">
        <f t="shared" si="8"/>
        <v>92.9</v>
      </c>
      <c r="V37" s="33">
        <v>243</v>
      </c>
      <c r="W37" s="33">
        <v>190</v>
      </c>
      <c r="X37" s="33">
        <v>138</v>
      </c>
      <c r="Y37" s="33">
        <f t="shared" si="9"/>
        <v>29.714285714285715</v>
      </c>
      <c r="Z37" s="33">
        <f t="shared" si="10"/>
        <v>43.2</v>
      </c>
      <c r="AA37" s="33">
        <f t="shared" si="11"/>
        <v>95.3</v>
      </c>
      <c r="AB37" s="33">
        <v>249</v>
      </c>
      <c r="AC37" s="33">
        <v>188</v>
      </c>
      <c r="AD37" s="33">
        <v>126</v>
      </c>
      <c r="AE37" s="33">
        <f t="shared" si="12"/>
        <v>30.243902439024389</v>
      </c>
      <c r="AF37" s="33">
        <f t="shared" si="13"/>
        <v>49.4</v>
      </c>
      <c r="AG37" s="33">
        <f t="shared" si="14"/>
        <v>97.6</v>
      </c>
      <c r="AI37" s="33">
        <f t="shared" si="25"/>
        <v>1.7190775681341712</v>
      </c>
      <c r="AJ37" s="33">
        <f t="shared" si="15"/>
        <v>-2.7000000000000028</v>
      </c>
      <c r="AK37" s="33">
        <f t="shared" si="16"/>
        <v>10.200000000000003</v>
      </c>
      <c r="AL37" s="33">
        <f t="shared" si="26"/>
        <v>4.761904761904745E-2</v>
      </c>
      <c r="AM37" s="33">
        <f t="shared" si="17"/>
        <v>-3.100000000000005</v>
      </c>
      <c r="AN37" s="33">
        <f t="shared" si="18"/>
        <v>10.600000000000009</v>
      </c>
      <c r="AO37" s="33">
        <f t="shared" si="27"/>
        <v>0.38411288215312211</v>
      </c>
      <c r="AP37" s="33">
        <f t="shared" si="19"/>
        <v>-3.3999999999999986</v>
      </c>
      <c r="AQ37" s="33">
        <f t="shared" si="20"/>
        <v>10.500000000000014</v>
      </c>
      <c r="AR37" s="33">
        <f t="shared" si="28"/>
        <v>0.58807212205270432</v>
      </c>
      <c r="AS37" s="33">
        <f t="shared" si="21"/>
        <v>-4.4999999999999929</v>
      </c>
      <c r="AT37" s="33">
        <f t="shared" si="22"/>
        <v>10.599999999999994</v>
      </c>
      <c r="AU37" s="33">
        <f t="shared" si="29"/>
        <v>-1.9783197831978327</v>
      </c>
      <c r="AV37" s="33">
        <f t="shared" si="23"/>
        <v>-1.8000000000000043</v>
      </c>
      <c r="AW37" s="33">
        <f t="shared" si="24"/>
        <v>14.900000000000006</v>
      </c>
    </row>
    <row r="38" spans="2:49" x14ac:dyDescent="0.4">
      <c r="B38" s="1231"/>
      <c r="C38" s="21">
        <v>9</v>
      </c>
      <c r="D38" s="20">
        <v>252</v>
      </c>
      <c r="E38" s="20">
        <v>222</v>
      </c>
      <c r="F38" s="20">
        <v>193</v>
      </c>
      <c r="G38" s="34">
        <f t="shared" si="0"/>
        <v>29.491525423728813</v>
      </c>
      <c r="H38" s="34">
        <f t="shared" si="1"/>
        <v>23.400000000000002</v>
      </c>
      <c r="I38" s="34">
        <f t="shared" si="2"/>
        <v>98.8</v>
      </c>
      <c r="J38" s="34">
        <v>260</v>
      </c>
      <c r="K38" s="34">
        <v>220</v>
      </c>
      <c r="L38" s="34">
        <v>181</v>
      </c>
      <c r="M38" s="34">
        <f t="shared" si="3"/>
        <v>29.620253164556964</v>
      </c>
      <c r="N38" s="34">
        <f t="shared" si="4"/>
        <v>30.4</v>
      </c>
      <c r="O38" s="34">
        <f t="shared" si="5"/>
        <v>102</v>
      </c>
      <c r="P38" s="34">
        <v>266</v>
      </c>
      <c r="Q38" s="34">
        <v>218</v>
      </c>
      <c r="R38" s="34">
        <v>170</v>
      </c>
      <c r="S38" s="34">
        <f t="shared" si="6"/>
        <v>30</v>
      </c>
      <c r="T38" s="34">
        <f t="shared" si="7"/>
        <v>36.1</v>
      </c>
      <c r="U38" s="34">
        <f t="shared" si="8"/>
        <v>104.3</v>
      </c>
      <c r="V38" s="34">
        <v>273</v>
      </c>
      <c r="W38" s="34">
        <v>217</v>
      </c>
      <c r="X38" s="34">
        <v>159</v>
      </c>
      <c r="Y38" s="34">
        <f t="shared" si="9"/>
        <v>30.526315789473685</v>
      </c>
      <c r="Z38" s="34">
        <f t="shared" si="10"/>
        <v>41.8</v>
      </c>
      <c r="AA38" s="34">
        <f t="shared" si="11"/>
        <v>107.1</v>
      </c>
      <c r="AB38" s="34">
        <v>278</v>
      </c>
      <c r="AC38" s="34">
        <v>215</v>
      </c>
      <c r="AD38" s="34">
        <v>148</v>
      </c>
      <c r="AE38" s="34">
        <f t="shared" si="12"/>
        <v>30.923076923076923</v>
      </c>
      <c r="AF38" s="34">
        <f t="shared" si="13"/>
        <v>46.800000000000004</v>
      </c>
      <c r="AG38" s="34">
        <f t="shared" si="14"/>
        <v>109.00000000000001</v>
      </c>
      <c r="AI38" s="34">
        <f t="shared" si="25"/>
        <v>0.60263653483992385</v>
      </c>
      <c r="AJ38" s="34">
        <f t="shared" si="15"/>
        <v>-0.79999999999999716</v>
      </c>
      <c r="AK38" s="34">
        <f t="shared" si="16"/>
        <v>11.299999999999997</v>
      </c>
      <c r="AL38" s="34">
        <f t="shared" si="26"/>
        <v>1.2869198312236314</v>
      </c>
      <c r="AM38" s="34">
        <f t="shared" si="17"/>
        <v>-0.80000000000000071</v>
      </c>
      <c r="AN38" s="34">
        <f t="shared" si="18"/>
        <v>11.399999999999991</v>
      </c>
      <c r="AO38" s="34">
        <f t="shared" si="27"/>
        <v>1.0112359550561791</v>
      </c>
      <c r="AP38" s="34">
        <f t="shared" si="19"/>
        <v>-1.5</v>
      </c>
      <c r="AQ38" s="34">
        <f t="shared" si="20"/>
        <v>11.399999999999991</v>
      </c>
      <c r="AR38" s="34">
        <f t="shared" si="28"/>
        <v>0.81203007518796966</v>
      </c>
      <c r="AS38" s="34">
        <f t="shared" si="21"/>
        <v>-1.4000000000000057</v>
      </c>
      <c r="AT38" s="34">
        <f t="shared" si="22"/>
        <v>11.799999999999997</v>
      </c>
      <c r="AU38" s="34">
        <f t="shared" si="29"/>
        <v>0.67917448405253467</v>
      </c>
      <c r="AV38" s="34">
        <f t="shared" si="23"/>
        <v>-2.5999999999999943</v>
      </c>
      <c r="AW38" s="34">
        <f t="shared" si="24"/>
        <v>11.40000000000002</v>
      </c>
    </row>
    <row r="39" spans="2:49" x14ac:dyDescent="0.4">
      <c r="B39" s="1229" t="s">
        <v>217</v>
      </c>
      <c r="C39" s="17">
        <v>5</v>
      </c>
      <c r="D39" s="22">
        <v>145</v>
      </c>
      <c r="E39" s="22">
        <v>115</v>
      </c>
      <c r="F39" s="22">
        <v>97</v>
      </c>
      <c r="G39" s="28">
        <f t="shared" si="0"/>
        <v>22.5</v>
      </c>
      <c r="H39" s="28">
        <f t="shared" si="1"/>
        <v>33.1</v>
      </c>
      <c r="I39" s="28">
        <f t="shared" si="2"/>
        <v>56.899999999999991</v>
      </c>
      <c r="J39" s="28">
        <v>152</v>
      </c>
      <c r="K39" s="28">
        <v>113</v>
      </c>
      <c r="L39" s="28">
        <v>88</v>
      </c>
      <c r="M39" s="28">
        <f t="shared" si="3"/>
        <v>23.4375</v>
      </c>
      <c r="N39" s="28">
        <f t="shared" si="4"/>
        <v>42.1</v>
      </c>
      <c r="O39" s="28">
        <f t="shared" si="5"/>
        <v>59.599999999999994</v>
      </c>
      <c r="P39" s="28">
        <v>158</v>
      </c>
      <c r="Q39" s="28">
        <v>111</v>
      </c>
      <c r="R39" s="28">
        <v>79</v>
      </c>
      <c r="S39" s="28">
        <f t="shared" si="6"/>
        <v>24.303797468354432</v>
      </c>
      <c r="T39" s="28">
        <f t="shared" si="7"/>
        <v>50</v>
      </c>
      <c r="U39" s="28">
        <f t="shared" si="8"/>
        <v>62</v>
      </c>
      <c r="V39" s="28">
        <v>164</v>
      </c>
      <c r="W39" s="28">
        <v>109</v>
      </c>
      <c r="X39" s="28">
        <v>70</v>
      </c>
      <c r="Y39" s="28">
        <f t="shared" si="9"/>
        <v>24.893617021276597</v>
      </c>
      <c r="Z39" s="28">
        <f t="shared" si="10"/>
        <v>57.3</v>
      </c>
      <c r="AA39" s="28">
        <f t="shared" si="11"/>
        <v>64.3</v>
      </c>
      <c r="AB39" s="28">
        <v>169</v>
      </c>
      <c r="AC39" s="28">
        <v>107</v>
      </c>
      <c r="AD39" s="28">
        <v>59</v>
      </c>
      <c r="AE39" s="28">
        <f t="shared" si="12"/>
        <v>26.181818181818183</v>
      </c>
      <c r="AF39" s="28">
        <f t="shared" si="13"/>
        <v>65.100000000000009</v>
      </c>
      <c r="AG39" s="28">
        <f t="shared" si="14"/>
        <v>66.3</v>
      </c>
      <c r="AI39" s="28">
        <f t="shared" si="25"/>
        <v>-6.9915254237288131</v>
      </c>
      <c r="AJ39" s="28">
        <f t="shared" si="15"/>
        <v>9.6999999999999993</v>
      </c>
      <c r="AK39" s="28">
        <f t="shared" si="16"/>
        <v>-41.900000000000006</v>
      </c>
      <c r="AL39" s="28">
        <f t="shared" si="26"/>
        <v>-6.1827531645569636</v>
      </c>
      <c r="AM39" s="28">
        <f t="shared" si="17"/>
        <v>11.700000000000003</v>
      </c>
      <c r="AN39" s="28">
        <f t="shared" si="18"/>
        <v>-42.400000000000006</v>
      </c>
      <c r="AO39" s="28">
        <f t="shared" si="27"/>
        <v>-5.696202531645568</v>
      </c>
      <c r="AP39" s="28">
        <f t="shared" si="19"/>
        <v>13.899999999999999</v>
      </c>
      <c r="AQ39" s="28">
        <f t="shared" si="20"/>
        <v>-42.3</v>
      </c>
      <c r="AR39" s="28">
        <f t="shared" si="28"/>
        <v>-5.6326987681970877</v>
      </c>
      <c r="AS39" s="28">
        <f t="shared" si="21"/>
        <v>15.5</v>
      </c>
      <c r="AT39" s="28">
        <f t="shared" si="22"/>
        <v>-42.8</v>
      </c>
      <c r="AU39" s="28">
        <f t="shared" si="29"/>
        <v>-4.7412587412587399</v>
      </c>
      <c r="AV39" s="28">
        <f t="shared" si="23"/>
        <v>18.300000000000004</v>
      </c>
      <c r="AW39" s="28">
        <f t="shared" si="24"/>
        <v>-42.700000000000017</v>
      </c>
    </row>
    <row r="40" spans="2:49" x14ac:dyDescent="0.4">
      <c r="B40" s="1230"/>
      <c r="C40" s="19">
        <v>6</v>
      </c>
      <c r="D40" s="18">
        <v>172</v>
      </c>
      <c r="E40" s="18">
        <v>141</v>
      </c>
      <c r="F40" s="18">
        <v>122</v>
      </c>
      <c r="G40" s="33">
        <f t="shared" si="0"/>
        <v>22.8</v>
      </c>
      <c r="H40" s="33">
        <f t="shared" si="1"/>
        <v>29.099999999999998</v>
      </c>
      <c r="I40" s="33">
        <f t="shared" si="2"/>
        <v>67.5</v>
      </c>
      <c r="J40" s="33">
        <v>179</v>
      </c>
      <c r="K40" s="33">
        <v>139</v>
      </c>
      <c r="L40" s="33">
        <v>113</v>
      </c>
      <c r="M40" s="33">
        <f t="shared" si="3"/>
        <v>23.636363636363637</v>
      </c>
      <c r="N40" s="33">
        <f t="shared" si="4"/>
        <v>36.9</v>
      </c>
      <c r="O40" s="33">
        <f t="shared" si="5"/>
        <v>70.199999999999989</v>
      </c>
      <c r="P40" s="33">
        <v>185</v>
      </c>
      <c r="Q40" s="33">
        <v>137</v>
      </c>
      <c r="R40" s="33">
        <v>104</v>
      </c>
      <c r="S40" s="33">
        <f t="shared" si="6"/>
        <v>24.444444444444443</v>
      </c>
      <c r="T40" s="33">
        <f t="shared" si="7"/>
        <v>43.8</v>
      </c>
      <c r="U40" s="33">
        <f t="shared" si="8"/>
        <v>72.5</v>
      </c>
      <c r="V40" s="33">
        <v>192</v>
      </c>
      <c r="W40" s="33">
        <v>135</v>
      </c>
      <c r="X40" s="33">
        <v>94</v>
      </c>
      <c r="Y40" s="33">
        <f t="shared" si="9"/>
        <v>25.102040816326532</v>
      </c>
      <c r="Z40" s="33">
        <f t="shared" si="10"/>
        <v>51</v>
      </c>
      <c r="AA40" s="33">
        <f t="shared" si="11"/>
        <v>75.3</v>
      </c>
      <c r="AB40" s="33">
        <v>197</v>
      </c>
      <c r="AC40" s="33">
        <v>133</v>
      </c>
      <c r="AD40" s="33">
        <v>84</v>
      </c>
      <c r="AE40" s="33">
        <f t="shared" si="12"/>
        <v>26.017699115044248</v>
      </c>
      <c r="AF40" s="33">
        <f t="shared" si="13"/>
        <v>57.4</v>
      </c>
      <c r="AG40" s="33">
        <f t="shared" si="14"/>
        <v>77.3</v>
      </c>
      <c r="AI40" s="33">
        <f t="shared" si="25"/>
        <v>0.30000000000000071</v>
      </c>
      <c r="AJ40" s="33">
        <f t="shared" si="15"/>
        <v>-4.0000000000000036</v>
      </c>
      <c r="AK40" s="33">
        <f t="shared" si="16"/>
        <v>10.600000000000009</v>
      </c>
      <c r="AL40" s="33">
        <f t="shared" si="26"/>
        <v>0.19886363636363669</v>
      </c>
      <c r="AM40" s="33">
        <f t="shared" si="17"/>
        <v>-5.2000000000000028</v>
      </c>
      <c r="AN40" s="33">
        <f t="shared" si="18"/>
        <v>10.599999999999994</v>
      </c>
      <c r="AO40" s="33">
        <f t="shared" si="27"/>
        <v>0.14064697609001087</v>
      </c>
      <c r="AP40" s="33">
        <f t="shared" si="19"/>
        <v>-6.2000000000000028</v>
      </c>
      <c r="AQ40" s="33">
        <f t="shared" si="20"/>
        <v>10.5</v>
      </c>
      <c r="AR40" s="33">
        <f t="shared" si="28"/>
        <v>0.20842379504993502</v>
      </c>
      <c r="AS40" s="33">
        <f t="shared" si="21"/>
        <v>-6.2999999999999972</v>
      </c>
      <c r="AT40" s="33">
        <f t="shared" si="22"/>
        <v>11</v>
      </c>
      <c r="AU40" s="33">
        <f t="shared" si="29"/>
        <v>-0.16411906677393517</v>
      </c>
      <c r="AV40" s="33">
        <f t="shared" si="23"/>
        <v>-7.7000000000000099</v>
      </c>
      <c r="AW40" s="33">
        <f t="shared" si="24"/>
        <v>11</v>
      </c>
    </row>
    <row r="41" spans="2:49" x14ac:dyDescent="0.4">
      <c r="B41" s="1230"/>
      <c r="C41" s="19">
        <v>7</v>
      </c>
      <c r="D41" s="18">
        <v>198</v>
      </c>
      <c r="E41" s="18">
        <v>167</v>
      </c>
      <c r="F41" s="18">
        <v>147</v>
      </c>
      <c r="G41" s="33">
        <f t="shared" si="0"/>
        <v>23.529411764705884</v>
      </c>
      <c r="H41" s="33">
        <f t="shared" si="1"/>
        <v>25.8</v>
      </c>
      <c r="I41" s="33">
        <f t="shared" si="2"/>
        <v>77.600000000000009</v>
      </c>
      <c r="J41" s="33">
        <v>206</v>
      </c>
      <c r="K41" s="33">
        <v>165</v>
      </c>
      <c r="L41" s="33">
        <v>138</v>
      </c>
      <c r="M41" s="33">
        <f t="shared" si="3"/>
        <v>23.823529411764707</v>
      </c>
      <c r="N41" s="33">
        <f t="shared" si="4"/>
        <v>33</v>
      </c>
      <c r="O41" s="33">
        <f t="shared" si="5"/>
        <v>80.800000000000011</v>
      </c>
      <c r="P41" s="33">
        <v>212</v>
      </c>
      <c r="Q41" s="33">
        <v>163</v>
      </c>
      <c r="R41" s="33">
        <v>128</v>
      </c>
      <c r="S41" s="33">
        <f t="shared" si="6"/>
        <v>25</v>
      </c>
      <c r="T41" s="33">
        <f t="shared" si="7"/>
        <v>39.6</v>
      </c>
      <c r="U41" s="33">
        <f t="shared" si="8"/>
        <v>83.1</v>
      </c>
      <c r="V41" s="33">
        <v>219</v>
      </c>
      <c r="W41" s="33">
        <v>161</v>
      </c>
      <c r="X41" s="33">
        <v>119</v>
      </c>
      <c r="Y41" s="33">
        <f t="shared" si="9"/>
        <v>25.2</v>
      </c>
      <c r="Z41" s="33">
        <f t="shared" si="10"/>
        <v>45.7</v>
      </c>
      <c r="AA41" s="33">
        <f t="shared" si="11"/>
        <v>85.9</v>
      </c>
      <c r="AB41" s="33">
        <v>225</v>
      </c>
      <c r="AC41" s="33">
        <v>159</v>
      </c>
      <c r="AD41" s="33">
        <v>110</v>
      </c>
      <c r="AE41" s="33">
        <f t="shared" si="12"/>
        <v>25.565217391304348</v>
      </c>
      <c r="AF41" s="33">
        <f t="shared" si="13"/>
        <v>51.1</v>
      </c>
      <c r="AG41" s="33">
        <f t="shared" si="14"/>
        <v>88.2</v>
      </c>
      <c r="AI41" s="33">
        <f t="shared" si="25"/>
        <v>0.72941176470588331</v>
      </c>
      <c r="AJ41" s="33">
        <f t="shared" si="15"/>
        <v>-3.2999999999999972</v>
      </c>
      <c r="AK41" s="33">
        <f t="shared" si="16"/>
        <v>10.100000000000009</v>
      </c>
      <c r="AL41" s="33">
        <f t="shared" si="26"/>
        <v>0.18716577540106982</v>
      </c>
      <c r="AM41" s="33">
        <f t="shared" si="17"/>
        <v>-3.8999999999999986</v>
      </c>
      <c r="AN41" s="33">
        <f t="shared" si="18"/>
        <v>10.600000000000023</v>
      </c>
      <c r="AO41" s="33">
        <f t="shared" si="27"/>
        <v>0.55555555555555713</v>
      </c>
      <c r="AP41" s="33">
        <f t="shared" si="19"/>
        <v>-4.1999999999999957</v>
      </c>
      <c r="AQ41" s="33">
        <f t="shared" si="20"/>
        <v>10.599999999999994</v>
      </c>
      <c r="AR41" s="33">
        <f t="shared" si="28"/>
        <v>9.795918367346701E-2</v>
      </c>
      <c r="AS41" s="33">
        <f t="shared" si="21"/>
        <v>-5.2999999999999972</v>
      </c>
      <c r="AT41" s="33">
        <f t="shared" si="22"/>
        <v>10.600000000000009</v>
      </c>
      <c r="AU41" s="33">
        <f t="shared" si="29"/>
        <v>-0.45248172373990059</v>
      </c>
      <c r="AV41" s="33">
        <f t="shared" si="23"/>
        <v>-6.2999999999999972</v>
      </c>
      <c r="AW41" s="33">
        <f t="shared" si="24"/>
        <v>10.900000000000006</v>
      </c>
    </row>
    <row r="42" spans="2:49" x14ac:dyDescent="0.4">
      <c r="B42" s="1230"/>
      <c r="C42" s="19">
        <v>8</v>
      </c>
      <c r="D42" s="18">
        <v>225</v>
      </c>
      <c r="E42" s="18">
        <v>194</v>
      </c>
      <c r="F42" s="18">
        <v>172</v>
      </c>
      <c r="G42" s="33">
        <f t="shared" si="0"/>
        <v>24.90566037735849</v>
      </c>
      <c r="H42" s="33">
        <f t="shared" si="1"/>
        <v>23.599999999999998</v>
      </c>
      <c r="I42" s="33">
        <f t="shared" si="2"/>
        <v>88.2</v>
      </c>
      <c r="J42" s="33">
        <v>233</v>
      </c>
      <c r="K42" s="33">
        <v>192</v>
      </c>
      <c r="L42" s="33">
        <v>162</v>
      </c>
      <c r="M42" s="33">
        <f t="shared" si="3"/>
        <v>25.35211267605634</v>
      </c>
      <c r="N42" s="33">
        <f t="shared" si="4"/>
        <v>30.5</v>
      </c>
      <c r="O42" s="33">
        <f t="shared" si="5"/>
        <v>91.4</v>
      </c>
      <c r="P42" s="33">
        <v>240</v>
      </c>
      <c r="Q42" s="33">
        <v>190</v>
      </c>
      <c r="R42" s="33">
        <v>153</v>
      </c>
      <c r="S42" s="33">
        <f t="shared" si="6"/>
        <v>25.517241379310345</v>
      </c>
      <c r="T42" s="33">
        <f t="shared" si="7"/>
        <v>36.299999999999997</v>
      </c>
      <c r="U42" s="33">
        <f t="shared" si="8"/>
        <v>94.1</v>
      </c>
      <c r="V42" s="33">
        <v>247</v>
      </c>
      <c r="W42" s="33">
        <v>188</v>
      </c>
      <c r="X42" s="33">
        <v>144</v>
      </c>
      <c r="Y42" s="33">
        <f t="shared" si="9"/>
        <v>25.631067961165048</v>
      </c>
      <c r="Z42" s="33">
        <f t="shared" si="10"/>
        <v>41.699999999999996</v>
      </c>
      <c r="AA42" s="33">
        <f t="shared" si="11"/>
        <v>96.899999999999991</v>
      </c>
      <c r="AB42" s="33">
        <v>254</v>
      </c>
      <c r="AC42" s="33">
        <v>186</v>
      </c>
      <c r="AD42" s="33">
        <v>133</v>
      </c>
      <c r="AE42" s="33">
        <f t="shared" si="12"/>
        <v>26.280991735537189</v>
      </c>
      <c r="AF42" s="33">
        <f t="shared" si="13"/>
        <v>47.599999999999994</v>
      </c>
      <c r="AG42" s="33">
        <f t="shared" si="14"/>
        <v>99.6</v>
      </c>
      <c r="AI42" s="33">
        <f t="shared" si="25"/>
        <v>1.3762486126526063</v>
      </c>
      <c r="AJ42" s="33">
        <f t="shared" si="15"/>
        <v>-2.2000000000000028</v>
      </c>
      <c r="AK42" s="33">
        <f t="shared" si="16"/>
        <v>10.599999999999994</v>
      </c>
      <c r="AL42" s="33">
        <f t="shared" si="26"/>
        <v>1.5285832642916333</v>
      </c>
      <c r="AM42" s="33">
        <f t="shared" si="17"/>
        <v>-2.5</v>
      </c>
      <c r="AN42" s="33">
        <f t="shared" si="18"/>
        <v>10.599999999999994</v>
      </c>
      <c r="AO42" s="33">
        <f t="shared" si="27"/>
        <v>0.5172413793103452</v>
      </c>
      <c r="AP42" s="33">
        <f t="shared" si="19"/>
        <v>-3.3000000000000043</v>
      </c>
      <c r="AQ42" s="33">
        <f t="shared" si="20"/>
        <v>11</v>
      </c>
      <c r="AR42" s="33">
        <f t="shared" si="28"/>
        <v>0.43106796116504853</v>
      </c>
      <c r="AS42" s="33">
        <f t="shared" si="21"/>
        <v>-4.0000000000000071</v>
      </c>
      <c r="AT42" s="33">
        <f t="shared" si="22"/>
        <v>10.999999999999986</v>
      </c>
      <c r="AU42" s="33">
        <f t="shared" si="29"/>
        <v>0.71577434423284103</v>
      </c>
      <c r="AV42" s="33">
        <f t="shared" si="23"/>
        <v>-3.5000000000000071</v>
      </c>
      <c r="AW42" s="33">
        <f t="shared" si="24"/>
        <v>11.399999999999991</v>
      </c>
    </row>
    <row r="43" spans="2:49" x14ac:dyDescent="0.4">
      <c r="B43" s="1231"/>
      <c r="C43" s="21">
        <v>9</v>
      </c>
      <c r="D43" s="20">
        <v>253</v>
      </c>
      <c r="E43" s="20">
        <v>211</v>
      </c>
      <c r="F43" s="20">
        <v>197</v>
      </c>
      <c r="G43" s="34">
        <f t="shared" si="0"/>
        <v>15</v>
      </c>
      <c r="H43" s="34">
        <f t="shared" si="1"/>
        <v>22.1</v>
      </c>
      <c r="I43" s="34">
        <f t="shared" si="2"/>
        <v>99.2</v>
      </c>
      <c r="J43" s="34">
        <v>263</v>
      </c>
      <c r="K43" s="34">
        <v>219</v>
      </c>
      <c r="L43" s="34">
        <v>186</v>
      </c>
      <c r="M43" s="34">
        <f t="shared" si="3"/>
        <v>25.714285714285715</v>
      </c>
      <c r="N43" s="34">
        <f t="shared" si="4"/>
        <v>29.299999999999997</v>
      </c>
      <c r="O43" s="34">
        <f t="shared" si="5"/>
        <v>103.1</v>
      </c>
      <c r="P43" s="34">
        <v>270</v>
      </c>
      <c r="Q43" s="34">
        <v>216</v>
      </c>
      <c r="R43" s="34">
        <v>175</v>
      </c>
      <c r="S43" s="34">
        <f t="shared" si="6"/>
        <v>25.894736842105264</v>
      </c>
      <c r="T43" s="34">
        <f t="shared" si="7"/>
        <v>35.199999999999996</v>
      </c>
      <c r="U43" s="34">
        <f t="shared" si="8"/>
        <v>105.89999999999999</v>
      </c>
      <c r="V43" s="34">
        <v>277</v>
      </c>
      <c r="W43" s="34">
        <v>214</v>
      </c>
      <c r="X43" s="34">
        <v>165</v>
      </c>
      <c r="Y43" s="34">
        <f t="shared" si="9"/>
        <v>26.25</v>
      </c>
      <c r="Z43" s="34">
        <f t="shared" si="10"/>
        <v>40.400000000000006</v>
      </c>
      <c r="AA43" s="34">
        <f t="shared" si="11"/>
        <v>108.60000000000001</v>
      </c>
      <c r="AB43" s="34">
        <v>284</v>
      </c>
      <c r="AC43" s="34">
        <v>212</v>
      </c>
      <c r="AD43" s="34">
        <v>155</v>
      </c>
      <c r="AE43" s="34">
        <f t="shared" si="12"/>
        <v>26.511627906976745</v>
      </c>
      <c r="AF43" s="34">
        <f t="shared" si="13"/>
        <v>45.4</v>
      </c>
      <c r="AG43" s="34">
        <f t="shared" si="14"/>
        <v>111.4</v>
      </c>
      <c r="AI43" s="34">
        <f t="shared" si="25"/>
        <v>-9.9056603773584904</v>
      </c>
      <c r="AJ43" s="34">
        <f t="shared" si="15"/>
        <v>-1.4999999999999964</v>
      </c>
      <c r="AK43" s="34">
        <f t="shared" si="16"/>
        <v>11</v>
      </c>
      <c r="AL43" s="34">
        <f t="shared" si="26"/>
        <v>0.36217303822937552</v>
      </c>
      <c r="AM43" s="34">
        <f t="shared" si="17"/>
        <v>-1.2000000000000028</v>
      </c>
      <c r="AN43" s="34">
        <f t="shared" si="18"/>
        <v>11.699999999999989</v>
      </c>
      <c r="AO43" s="34">
        <f t="shared" si="27"/>
        <v>0.37749546279491852</v>
      </c>
      <c r="AP43" s="34">
        <f t="shared" si="19"/>
        <v>-1.1000000000000014</v>
      </c>
      <c r="AQ43" s="34">
        <f t="shared" si="20"/>
        <v>11.799999999999997</v>
      </c>
      <c r="AR43" s="34">
        <f t="shared" si="28"/>
        <v>0.61893203883495218</v>
      </c>
      <c r="AS43" s="34">
        <f t="shared" si="21"/>
        <v>-1.2999999999999901</v>
      </c>
      <c r="AT43" s="34">
        <f t="shared" si="22"/>
        <v>11.700000000000017</v>
      </c>
      <c r="AU43" s="34">
        <f t="shared" si="29"/>
        <v>0.23063617143955639</v>
      </c>
      <c r="AV43" s="34">
        <f t="shared" si="23"/>
        <v>-2.1999999999999957</v>
      </c>
      <c r="AW43" s="34">
        <f t="shared" si="24"/>
        <v>11.800000000000011</v>
      </c>
    </row>
    <row r="44" spans="2:49" x14ac:dyDescent="0.4">
      <c r="B44" s="1229" t="s">
        <v>198</v>
      </c>
      <c r="C44" s="17">
        <v>5</v>
      </c>
      <c r="D44" s="22">
        <v>146</v>
      </c>
      <c r="E44" s="22">
        <v>115</v>
      </c>
      <c r="F44" s="22">
        <v>100</v>
      </c>
      <c r="G44" s="28">
        <f t="shared" si="0"/>
        <v>19.565217391304348</v>
      </c>
      <c r="H44" s="28">
        <f t="shared" si="1"/>
        <v>31.5</v>
      </c>
      <c r="I44" s="28">
        <f t="shared" si="2"/>
        <v>57.3</v>
      </c>
      <c r="J44" s="28">
        <v>154</v>
      </c>
      <c r="K44" s="28">
        <v>112</v>
      </c>
      <c r="L44" s="28">
        <v>93</v>
      </c>
      <c r="M44" s="28">
        <f t="shared" si="3"/>
        <v>18.688524590163933</v>
      </c>
      <c r="N44" s="28">
        <f t="shared" si="4"/>
        <v>39.6</v>
      </c>
      <c r="O44" s="28">
        <f t="shared" si="5"/>
        <v>60.4</v>
      </c>
      <c r="P44" s="28">
        <v>160</v>
      </c>
      <c r="Q44" s="28">
        <v>110</v>
      </c>
      <c r="R44" s="28">
        <v>84</v>
      </c>
      <c r="S44" s="28">
        <f t="shared" si="6"/>
        <v>20.526315789473685</v>
      </c>
      <c r="T44" s="28">
        <f t="shared" si="7"/>
        <v>47.5</v>
      </c>
      <c r="U44" s="28">
        <f t="shared" si="8"/>
        <v>62.7</v>
      </c>
      <c r="V44" s="28">
        <v>167</v>
      </c>
      <c r="W44" s="28">
        <v>107</v>
      </c>
      <c r="X44" s="28">
        <v>76</v>
      </c>
      <c r="Y44" s="28">
        <f t="shared" si="9"/>
        <v>20.439560439560438</v>
      </c>
      <c r="Z44" s="28">
        <f t="shared" si="10"/>
        <v>54.500000000000007</v>
      </c>
      <c r="AA44" s="28">
        <f t="shared" si="11"/>
        <v>65.5</v>
      </c>
      <c r="AB44" s="28">
        <v>173</v>
      </c>
      <c r="AC44" s="28">
        <v>104</v>
      </c>
      <c r="AD44" s="28">
        <v>68</v>
      </c>
      <c r="AE44" s="28">
        <f t="shared" si="12"/>
        <v>20.571428571428573</v>
      </c>
      <c r="AF44" s="28">
        <f t="shared" si="13"/>
        <v>60.699999999999996</v>
      </c>
      <c r="AG44" s="28">
        <f t="shared" si="14"/>
        <v>67.800000000000011</v>
      </c>
      <c r="AI44" s="28">
        <f t="shared" si="25"/>
        <v>4.5652173913043477</v>
      </c>
      <c r="AJ44" s="28">
        <f t="shared" si="15"/>
        <v>9.3999999999999986</v>
      </c>
      <c r="AK44" s="28">
        <f t="shared" si="16"/>
        <v>-41.900000000000006</v>
      </c>
      <c r="AL44" s="28">
        <f t="shared" si="26"/>
        <v>-7.0257611241217823</v>
      </c>
      <c r="AM44" s="28">
        <f t="shared" si="17"/>
        <v>10.300000000000004</v>
      </c>
      <c r="AN44" s="28">
        <f t="shared" si="18"/>
        <v>-42.699999999999996</v>
      </c>
      <c r="AO44" s="28">
        <f t="shared" si="27"/>
        <v>-5.3684210526315788</v>
      </c>
      <c r="AP44" s="28">
        <f t="shared" si="19"/>
        <v>12.300000000000004</v>
      </c>
      <c r="AQ44" s="28">
        <f t="shared" si="20"/>
        <v>-43.199999999999989</v>
      </c>
      <c r="AR44" s="28">
        <f t="shared" si="28"/>
        <v>-5.810439560439562</v>
      </c>
      <c r="AS44" s="28">
        <f t="shared" si="21"/>
        <v>14.100000000000001</v>
      </c>
      <c r="AT44" s="28">
        <f t="shared" si="22"/>
        <v>-43.100000000000009</v>
      </c>
      <c r="AU44" s="28">
        <f t="shared" si="29"/>
        <v>-5.9401993355481721</v>
      </c>
      <c r="AV44" s="28">
        <f t="shared" si="23"/>
        <v>15.299999999999997</v>
      </c>
      <c r="AW44" s="28">
        <f t="shared" si="24"/>
        <v>-43.599999999999994</v>
      </c>
    </row>
    <row r="45" spans="2:49" x14ac:dyDescent="0.4">
      <c r="B45" s="1230"/>
      <c r="C45" s="19">
        <v>6</v>
      </c>
      <c r="D45" s="18">
        <v>173</v>
      </c>
      <c r="E45" s="18">
        <v>140</v>
      </c>
      <c r="F45" s="18">
        <v>125</v>
      </c>
      <c r="G45" s="33">
        <f t="shared" si="0"/>
        <v>18.75</v>
      </c>
      <c r="H45" s="33">
        <f t="shared" si="1"/>
        <v>27.700000000000003</v>
      </c>
      <c r="I45" s="33">
        <f t="shared" si="2"/>
        <v>67.800000000000011</v>
      </c>
      <c r="J45" s="33">
        <v>180</v>
      </c>
      <c r="K45" s="33">
        <v>138</v>
      </c>
      <c r="L45" s="33">
        <v>117</v>
      </c>
      <c r="M45" s="33">
        <f t="shared" si="3"/>
        <v>20</v>
      </c>
      <c r="N45" s="33">
        <f t="shared" si="4"/>
        <v>35</v>
      </c>
      <c r="O45" s="33">
        <f t="shared" si="5"/>
        <v>70.599999999999994</v>
      </c>
      <c r="P45" s="33">
        <v>187</v>
      </c>
      <c r="Q45" s="33">
        <v>136</v>
      </c>
      <c r="R45" s="33">
        <v>109</v>
      </c>
      <c r="S45" s="33">
        <f t="shared" si="6"/>
        <v>20.76923076923077</v>
      </c>
      <c r="T45" s="33">
        <f t="shared" si="7"/>
        <v>41.699999999999996</v>
      </c>
      <c r="U45" s="33">
        <f t="shared" si="8"/>
        <v>73.3</v>
      </c>
      <c r="V45" s="33">
        <v>194</v>
      </c>
      <c r="W45" s="33">
        <v>133</v>
      </c>
      <c r="X45" s="33">
        <v>101</v>
      </c>
      <c r="Y45" s="33">
        <f t="shared" si="9"/>
        <v>20.64516129032258</v>
      </c>
      <c r="Z45" s="33">
        <f t="shared" si="10"/>
        <v>47.9</v>
      </c>
      <c r="AA45" s="33">
        <f t="shared" si="11"/>
        <v>76.099999999999994</v>
      </c>
      <c r="AB45" s="33">
        <v>200</v>
      </c>
      <c r="AC45" s="33">
        <v>131</v>
      </c>
      <c r="AD45" s="33">
        <v>93</v>
      </c>
      <c r="AE45" s="33">
        <f t="shared" si="12"/>
        <v>21.308411214953271</v>
      </c>
      <c r="AF45" s="33">
        <f t="shared" si="13"/>
        <v>53.5</v>
      </c>
      <c r="AG45" s="33">
        <f t="shared" si="14"/>
        <v>78.400000000000006</v>
      </c>
      <c r="AI45" s="33">
        <f t="shared" si="25"/>
        <v>-0.81521739130434767</v>
      </c>
      <c r="AJ45" s="33">
        <f t="shared" si="15"/>
        <v>-3.7999999999999972</v>
      </c>
      <c r="AK45" s="33">
        <f t="shared" si="16"/>
        <v>10.500000000000014</v>
      </c>
      <c r="AL45" s="33">
        <f t="shared" si="26"/>
        <v>1.311475409836067</v>
      </c>
      <c r="AM45" s="33">
        <f t="shared" si="17"/>
        <v>-4.6000000000000014</v>
      </c>
      <c r="AN45" s="33">
        <f t="shared" si="18"/>
        <v>10.199999999999996</v>
      </c>
      <c r="AO45" s="33">
        <f t="shared" si="27"/>
        <v>0.24291497975708509</v>
      </c>
      <c r="AP45" s="33">
        <f t="shared" si="19"/>
        <v>-5.8000000000000043</v>
      </c>
      <c r="AQ45" s="33">
        <f t="shared" si="20"/>
        <v>10.599999999999994</v>
      </c>
      <c r="AR45" s="33">
        <f t="shared" si="28"/>
        <v>0.20560085076214207</v>
      </c>
      <c r="AS45" s="33">
        <f t="shared" si="21"/>
        <v>-6.6000000000000085</v>
      </c>
      <c r="AT45" s="33">
        <f t="shared" si="22"/>
        <v>10.599999999999994</v>
      </c>
      <c r="AU45" s="33">
        <f t="shared" si="29"/>
        <v>0.73698264352469778</v>
      </c>
      <c r="AV45" s="33">
        <f t="shared" si="23"/>
        <v>-7.1999999999999957</v>
      </c>
      <c r="AW45" s="33">
        <f t="shared" si="24"/>
        <v>10.599999999999994</v>
      </c>
    </row>
    <row r="46" spans="2:49" x14ac:dyDescent="0.4">
      <c r="B46" s="1230"/>
      <c r="C46" s="19">
        <v>7</v>
      </c>
      <c r="D46" s="18">
        <v>199</v>
      </c>
      <c r="E46" s="18">
        <v>167</v>
      </c>
      <c r="F46" s="18">
        <v>151</v>
      </c>
      <c r="G46" s="33">
        <f t="shared" si="0"/>
        <v>20</v>
      </c>
      <c r="H46" s="33">
        <f t="shared" si="1"/>
        <v>24.099999999999998</v>
      </c>
      <c r="I46" s="33">
        <f t="shared" si="2"/>
        <v>78</v>
      </c>
      <c r="J46" s="33">
        <v>207</v>
      </c>
      <c r="K46" s="33">
        <v>164</v>
      </c>
      <c r="L46" s="33">
        <v>143</v>
      </c>
      <c r="M46" s="33">
        <f t="shared" si="3"/>
        <v>19.6875</v>
      </c>
      <c r="N46" s="33">
        <f t="shared" si="4"/>
        <v>30.9</v>
      </c>
      <c r="O46" s="33">
        <f t="shared" si="5"/>
        <v>81.2</v>
      </c>
      <c r="P46" s="33">
        <v>215</v>
      </c>
      <c r="Q46" s="33">
        <v>162</v>
      </c>
      <c r="R46" s="33">
        <v>134</v>
      </c>
      <c r="S46" s="33">
        <f t="shared" si="6"/>
        <v>20.74074074074074</v>
      </c>
      <c r="T46" s="33">
        <f t="shared" si="7"/>
        <v>37.700000000000003</v>
      </c>
      <c r="U46" s="33">
        <f t="shared" si="8"/>
        <v>84.3</v>
      </c>
      <c r="V46" s="33">
        <v>222</v>
      </c>
      <c r="W46" s="33">
        <v>159</v>
      </c>
      <c r="X46" s="33">
        <v>126</v>
      </c>
      <c r="Y46" s="33">
        <f t="shared" si="9"/>
        <v>20.625</v>
      </c>
      <c r="Z46" s="33">
        <f t="shared" si="10"/>
        <v>43.2</v>
      </c>
      <c r="AA46" s="33">
        <f t="shared" si="11"/>
        <v>87.1</v>
      </c>
      <c r="AB46" s="33">
        <v>228</v>
      </c>
      <c r="AC46" s="33">
        <v>157</v>
      </c>
      <c r="AD46" s="33">
        <v>117</v>
      </c>
      <c r="AE46" s="33">
        <f t="shared" si="12"/>
        <v>21.621621621621621</v>
      </c>
      <c r="AF46" s="33">
        <f t="shared" si="13"/>
        <v>48.699999999999996</v>
      </c>
      <c r="AG46" s="33">
        <f t="shared" si="14"/>
        <v>89.4</v>
      </c>
      <c r="AI46" s="33">
        <f t="shared" si="25"/>
        <v>1.25</v>
      </c>
      <c r="AJ46" s="33">
        <f t="shared" si="15"/>
        <v>-3.600000000000005</v>
      </c>
      <c r="AK46" s="33">
        <f t="shared" si="16"/>
        <v>10.199999999999989</v>
      </c>
      <c r="AL46" s="33">
        <f t="shared" si="26"/>
        <v>-0.3125</v>
      </c>
      <c r="AM46" s="33">
        <f t="shared" si="17"/>
        <v>-4.1000000000000014</v>
      </c>
      <c r="AN46" s="33">
        <f t="shared" si="18"/>
        <v>10.600000000000009</v>
      </c>
      <c r="AO46" s="33">
        <f t="shared" si="27"/>
        <v>-2.8490028490029573E-2</v>
      </c>
      <c r="AP46" s="33">
        <f t="shared" si="19"/>
        <v>-3.9999999999999929</v>
      </c>
      <c r="AQ46" s="33">
        <f t="shared" si="20"/>
        <v>11</v>
      </c>
      <c r="AR46" s="33">
        <f t="shared" si="28"/>
        <v>-2.0161290322580072E-2</v>
      </c>
      <c r="AS46" s="33">
        <f t="shared" si="21"/>
        <v>-4.6999999999999957</v>
      </c>
      <c r="AT46" s="33">
        <f t="shared" si="22"/>
        <v>11</v>
      </c>
      <c r="AU46" s="33">
        <f t="shared" si="29"/>
        <v>0.31321040666835032</v>
      </c>
      <c r="AV46" s="33">
        <f t="shared" si="23"/>
        <v>-4.8000000000000043</v>
      </c>
      <c r="AW46" s="33">
        <f t="shared" si="24"/>
        <v>11</v>
      </c>
    </row>
    <row r="47" spans="2:49" x14ac:dyDescent="0.4">
      <c r="B47" s="1230"/>
      <c r="C47" s="19">
        <v>8</v>
      </c>
      <c r="D47" s="18">
        <v>226</v>
      </c>
      <c r="E47" s="18">
        <v>193</v>
      </c>
      <c r="F47" s="18">
        <v>176</v>
      </c>
      <c r="G47" s="33">
        <f t="shared" si="0"/>
        <v>20.399999999999999</v>
      </c>
      <c r="H47" s="33">
        <f t="shared" si="1"/>
        <v>22.1</v>
      </c>
      <c r="I47" s="33">
        <f t="shared" si="2"/>
        <v>88.6</v>
      </c>
      <c r="J47" s="33">
        <v>235</v>
      </c>
      <c r="K47" s="33">
        <v>191</v>
      </c>
      <c r="L47" s="33">
        <v>167</v>
      </c>
      <c r="M47" s="33">
        <f t="shared" si="3"/>
        <v>21.176470588235293</v>
      </c>
      <c r="N47" s="33">
        <f t="shared" si="4"/>
        <v>28.9</v>
      </c>
      <c r="O47" s="33">
        <f t="shared" si="5"/>
        <v>92.2</v>
      </c>
      <c r="P47" s="33">
        <v>243</v>
      </c>
      <c r="Q47" s="33">
        <v>188</v>
      </c>
      <c r="R47" s="33">
        <v>158</v>
      </c>
      <c r="S47" s="33">
        <f t="shared" si="6"/>
        <v>21.176470588235293</v>
      </c>
      <c r="T47" s="33">
        <f t="shared" si="7"/>
        <v>35</v>
      </c>
      <c r="U47" s="33">
        <f t="shared" si="8"/>
        <v>95.3</v>
      </c>
      <c r="V47" s="33">
        <v>250</v>
      </c>
      <c r="W47" s="33">
        <v>186</v>
      </c>
      <c r="X47" s="33">
        <v>150</v>
      </c>
      <c r="Y47" s="33">
        <f t="shared" si="9"/>
        <v>21.6</v>
      </c>
      <c r="Z47" s="33">
        <f t="shared" si="10"/>
        <v>40</v>
      </c>
      <c r="AA47" s="33">
        <f t="shared" si="11"/>
        <v>98</v>
      </c>
      <c r="AB47" s="33">
        <v>257</v>
      </c>
      <c r="AC47" s="33">
        <v>183</v>
      </c>
      <c r="AD47" s="33">
        <v>141</v>
      </c>
      <c r="AE47" s="33">
        <f t="shared" si="12"/>
        <v>21.724137931034484</v>
      </c>
      <c r="AF47" s="33">
        <f t="shared" si="13"/>
        <v>45.1</v>
      </c>
      <c r="AG47" s="33">
        <f t="shared" si="14"/>
        <v>100.8</v>
      </c>
      <c r="AI47" s="33">
        <f t="shared" si="25"/>
        <v>0.39999999999999858</v>
      </c>
      <c r="AJ47" s="33">
        <f t="shared" si="15"/>
        <v>-1.9999999999999964</v>
      </c>
      <c r="AK47" s="33">
        <f t="shared" si="16"/>
        <v>10.599999999999994</v>
      </c>
      <c r="AL47" s="33">
        <f t="shared" si="26"/>
        <v>1.4889705882352935</v>
      </c>
      <c r="AM47" s="33">
        <f t="shared" si="17"/>
        <v>-2</v>
      </c>
      <c r="AN47" s="33">
        <f t="shared" si="18"/>
        <v>11</v>
      </c>
      <c r="AO47" s="33">
        <f t="shared" si="27"/>
        <v>0.43572984749455301</v>
      </c>
      <c r="AP47" s="33">
        <f t="shared" si="19"/>
        <v>-2.7000000000000028</v>
      </c>
      <c r="AQ47" s="33">
        <f t="shared" si="20"/>
        <v>11</v>
      </c>
      <c r="AR47" s="33">
        <f t="shared" si="28"/>
        <v>0.97500000000000142</v>
      </c>
      <c r="AS47" s="33">
        <f t="shared" si="21"/>
        <v>-3.2000000000000028</v>
      </c>
      <c r="AT47" s="33">
        <f t="shared" si="22"/>
        <v>10.900000000000006</v>
      </c>
      <c r="AU47" s="33">
        <f t="shared" si="29"/>
        <v>0.10251630941286294</v>
      </c>
      <c r="AV47" s="33">
        <f t="shared" si="23"/>
        <v>-3.5999999999999943</v>
      </c>
      <c r="AW47" s="33">
        <f t="shared" si="24"/>
        <v>11.399999999999991</v>
      </c>
    </row>
    <row r="48" spans="2:49" x14ac:dyDescent="0.4">
      <c r="B48" s="1231"/>
      <c r="C48" s="21">
        <v>9</v>
      </c>
      <c r="D48" s="20">
        <v>254</v>
      </c>
      <c r="E48" s="20">
        <v>220</v>
      </c>
      <c r="F48" s="20">
        <v>201</v>
      </c>
      <c r="G48" s="34">
        <f t="shared" si="0"/>
        <v>21.509433962264151</v>
      </c>
      <c r="H48" s="34">
        <f t="shared" si="1"/>
        <v>20.9</v>
      </c>
      <c r="I48" s="34">
        <f t="shared" si="2"/>
        <v>99.6</v>
      </c>
      <c r="J48" s="34">
        <v>265</v>
      </c>
      <c r="K48" s="34">
        <v>217</v>
      </c>
      <c r="L48" s="34">
        <v>191</v>
      </c>
      <c r="M48" s="34">
        <f t="shared" si="3"/>
        <v>21.081081081081081</v>
      </c>
      <c r="N48" s="34">
        <f t="shared" si="4"/>
        <v>27.900000000000002</v>
      </c>
      <c r="O48" s="34">
        <f t="shared" si="5"/>
        <v>103.89999999999999</v>
      </c>
      <c r="P48" s="34">
        <v>273</v>
      </c>
      <c r="Q48" s="34">
        <v>215</v>
      </c>
      <c r="R48" s="34">
        <v>181</v>
      </c>
      <c r="S48" s="34">
        <f t="shared" si="6"/>
        <v>22.173913043478262</v>
      </c>
      <c r="T48" s="34">
        <f t="shared" si="7"/>
        <v>33.700000000000003</v>
      </c>
      <c r="U48" s="34">
        <f t="shared" si="8"/>
        <v>107.1</v>
      </c>
      <c r="V48" s="34">
        <v>281</v>
      </c>
      <c r="W48" s="34">
        <v>212</v>
      </c>
      <c r="X48" s="34">
        <v>172</v>
      </c>
      <c r="Y48" s="34">
        <f t="shared" si="9"/>
        <v>22.01834862385321</v>
      </c>
      <c r="Z48" s="34">
        <f t="shared" si="10"/>
        <v>38.800000000000004</v>
      </c>
      <c r="AA48" s="34">
        <f t="shared" si="11"/>
        <v>110.2</v>
      </c>
      <c r="AB48" s="34">
        <v>289</v>
      </c>
      <c r="AC48" s="34">
        <v>209</v>
      </c>
      <c r="AD48" s="34">
        <v>163</v>
      </c>
      <c r="AE48" s="34">
        <f t="shared" si="12"/>
        <v>21.904761904761905</v>
      </c>
      <c r="AF48" s="34">
        <f t="shared" si="13"/>
        <v>43.6</v>
      </c>
      <c r="AG48" s="34">
        <f t="shared" si="14"/>
        <v>113.3</v>
      </c>
      <c r="AI48" s="34">
        <f t="shared" si="25"/>
        <v>1.109433962264152</v>
      </c>
      <c r="AJ48" s="34">
        <f t="shared" si="15"/>
        <v>-1.2000000000000028</v>
      </c>
      <c r="AK48" s="34">
        <f t="shared" si="16"/>
        <v>11</v>
      </c>
      <c r="AL48" s="34">
        <f t="shared" si="26"/>
        <v>-9.5389507154212794E-2</v>
      </c>
      <c r="AM48" s="34">
        <f t="shared" si="17"/>
        <v>-0.99999999999999645</v>
      </c>
      <c r="AN48" s="34">
        <f t="shared" si="18"/>
        <v>11.699999999999989</v>
      </c>
      <c r="AO48" s="34">
        <f t="shared" si="27"/>
        <v>0.99744245524296815</v>
      </c>
      <c r="AP48" s="34">
        <f t="shared" si="19"/>
        <v>-1.2999999999999972</v>
      </c>
      <c r="AQ48" s="34">
        <f t="shared" si="20"/>
        <v>11.799999999999997</v>
      </c>
      <c r="AR48" s="34">
        <f t="shared" si="28"/>
        <v>0.41834862385320903</v>
      </c>
      <c r="AS48" s="34">
        <f t="shared" si="21"/>
        <v>-1.1999999999999957</v>
      </c>
      <c r="AT48" s="34">
        <f t="shared" si="22"/>
        <v>12.200000000000003</v>
      </c>
      <c r="AU48" s="34">
        <f t="shared" si="29"/>
        <v>0.18062397372742112</v>
      </c>
      <c r="AV48" s="34">
        <f t="shared" si="23"/>
        <v>-1.5</v>
      </c>
      <c r="AW48" s="34">
        <f t="shared" si="24"/>
        <v>12.5</v>
      </c>
    </row>
    <row r="49" spans="2:49" x14ac:dyDescent="0.4">
      <c r="B49" s="1229" t="s">
        <v>197</v>
      </c>
      <c r="C49" s="17">
        <v>5</v>
      </c>
      <c r="D49" s="22">
        <v>147</v>
      </c>
      <c r="E49" s="22">
        <v>114</v>
      </c>
      <c r="F49" s="22">
        <v>103</v>
      </c>
      <c r="G49" s="28">
        <f t="shared" si="0"/>
        <v>15</v>
      </c>
      <c r="H49" s="28">
        <f t="shared" si="1"/>
        <v>29.9</v>
      </c>
      <c r="I49" s="28">
        <f t="shared" si="2"/>
        <v>57.599999999999994</v>
      </c>
      <c r="J49" s="28">
        <v>155</v>
      </c>
      <c r="K49" s="28">
        <v>111</v>
      </c>
      <c r="L49" s="28">
        <v>97</v>
      </c>
      <c r="M49" s="28">
        <f t="shared" si="3"/>
        <v>14.482758620689655</v>
      </c>
      <c r="N49" s="28">
        <f t="shared" si="4"/>
        <v>37.4</v>
      </c>
      <c r="O49" s="28">
        <f t="shared" si="5"/>
        <v>60.8</v>
      </c>
      <c r="P49" s="28">
        <v>162</v>
      </c>
      <c r="Q49" s="28">
        <v>109</v>
      </c>
      <c r="R49" s="28">
        <v>90</v>
      </c>
      <c r="S49" s="28">
        <f t="shared" si="6"/>
        <v>15.833333333333334</v>
      </c>
      <c r="T49" s="28">
        <f t="shared" si="7"/>
        <v>44.4</v>
      </c>
      <c r="U49" s="28">
        <f t="shared" si="8"/>
        <v>63.5</v>
      </c>
      <c r="V49" s="28">
        <v>169</v>
      </c>
      <c r="W49" s="28">
        <v>106</v>
      </c>
      <c r="X49" s="28">
        <v>83</v>
      </c>
      <c r="Y49" s="28">
        <f t="shared" si="9"/>
        <v>16.046511627906977</v>
      </c>
      <c r="Z49" s="28">
        <f t="shared" si="10"/>
        <v>50.9</v>
      </c>
      <c r="AA49" s="28">
        <f t="shared" si="11"/>
        <v>66.3</v>
      </c>
      <c r="AB49" s="28">
        <v>175</v>
      </c>
      <c r="AC49" s="28">
        <v>102</v>
      </c>
      <c r="AD49" s="28">
        <v>75</v>
      </c>
      <c r="AE49" s="28">
        <f t="shared" si="12"/>
        <v>16.2</v>
      </c>
      <c r="AF49" s="28">
        <f t="shared" si="13"/>
        <v>57.099999999999994</v>
      </c>
      <c r="AG49" s="28">
        <f t="shared" si="14"/>
        <v>68.600000000000009</v>
      </c>
      <c r="AI49" s="28">
        <f t="shared" si="25"/>
        <v>-6.5094339622641506</v>
      </c>
      <c r="AJ49" s="28">
        <f t="shared" si="15"/>
        <v>9</v>
      </c>
      <c r="AK49" s="28">
        <f t="shared" si="16"/>
        <v>-42</v>
      </c>
      <c r="AL49" s="28">
        <f t="shared" si="26"/>
        <v>-6.5983224603914259</v>
      </c>
      <c r="AM49" s="28">
        <f t="shared" si="17"/>
        <v>9.4999999999999964</v>
      </c>
      <c r="AN49" s="28">
        <f t="shared" si="18"/>
        <v>-43.099999999999994</v>
      </c>
      <c r="AO49" s="28">
        <f t="shared" si="27"/>
        <v>-6.3405797101449277</v>
      </c>
      <c r="AP49" s="28">
        <f t="shared" si="19"/>
        <v>10.699999999999996</v>
      </c>
      <c r="AQ49" s="28">
        <f t="shared" si="20"/>
        <v>-43.599999999999994</v>
      </c>
      <c r="AR49" s="28">
        <f t="shared" si="28"/>
        <v>-5.9718369959462336</v>
      </c>
      <c r="AS49" s="28">
        <f t="shared" si="21"/>
        <v>12.099999999999994</v>
      </c>
      <c r="AT49" s="28">
        <f t="shared" si="22"/>
        <v>-43.900000000000006</v>
      </c>
      <c r="AU49" s="28">
        <f t="shared" si="29"/>
        <v>-5.7047619047619058</v>
      </c>
      <c r="AV49" s="28">
        <f t="shared" si="23"/>
        <v>13.499999999999993</v>
      </c>
      <c r="AW49" s="28">
        <f t="shared" si="24"/>
        <v>-44.699999999999989</v>
      </c>
    </row>
    <row r="50" spans="2:49" x14ac:dyDescent="0.4">
      <c r="B50" s="1230"/>
      <c r="C50" s="19">
        <v>6</v>
      </c>
      <c r="D50" s="18">
        <v>173</v>
      </c>
      <c r="E50" s="18">
        <v>140</v>
      </c>
      <c r="F50" s="18">
        <v>128</v>
      </c>
      <c r="G50" s="33">
        <f t="shared" si="0"/>
        <v>16</v>
      </c>
      <c r="H50" s="33">
        <f t="shared" si="1"/>
        <v>26</v>
      </c>
      <c r="I50" s="33">
        <f t="shared" si="2"/>
        <v>67.800000000000011</v>
      </c>
      <c r="J50" s="33">
        <v>182</v>
      </c>
      <c r="K50" s="33">
        <v>137</v>
      </c>
      <c r="L50" s="33">
        <v>121</v>
      </c>
      <c r="M50" s="33">
        <f t="shared" si="3"/>
        <v>15.737704918032787</v>
      </c>
      <c r="N50" s="33">
        <f t="shared" si="4"/>
        <v>33.5</v>
      </c>
      <c r="O50" s="33">
        <f t="shared" si="5"/>
        <v>71.399999999999991</v>
      </c>
      <c r="P50" s="33">
        <v>189</v>
      </c>
      <c r="Q50" s="33">
        <v>135</v>
      </c>
      <c r="R50" s="33">
        <v>114</v>
      </c>
      <c r="S50" s="33">
        <f t="shared" si="6"/>
        <v>16.8</v>
      </c>
      <c r="T50" s="33">
        <f t="shared" si="7"/>
        <v>39.700000000000003</v>
      </c>
      <c r="U50" s="33">
        <f t="shared" si="8"/>
        <v>74.099999999999994</v>
      </c>
      <c r="V50" s="33">
        <v>196</v>
      </c>
      <c r="W50" s="33">
        <v>132</v>
      </c>
      <c r="X50" s="33">
        <v>108</v>
      </c>
      <c r="Y50" s="33">
        <f t="shared" si="9"/>
        <v>16.363636363636363</v>
      </c>
      <c r="Z50" s="33">
        <f t="shared" si="10"/>
        <v>44.9</v>
      </c>
      <c r="AA50" s="33">
        <f t="shared" si="11"/>
        <v>76.900000000000006</v>
      </c>
      <c r="AB50" s="33">
        <v>202</v>
      </c>
      <c r="AC50" s="33">
        <v>129</v>
      </c>
      <c r="AD50" s="33">
        <v>100</v>
      </c>
      <c r="AE50" s="33">
        <f t="shared" si="12"/>
        <v>17.058823529411764</v>
      </c>
      <c r="AF50" s="33">
        <f t="shared" si="13"/>
        <v>50.5</v>
      </c>
      <c r="AG50" s="33">
        <f t="shared" si="14"/>
        <v>79.2</v>
      </c>
      <c r="AI50" s="33">
        <f t="shared" si="25"/>
        <v>1</v>
      </c>
      <c r="AJ50" s="33">
        <f t="shared" si="15"/>
        <v>-3.8999999999999986</v>
      </c>
      <c r="AK50" s="33">
        <f t="shared" si="16"/>
        <v>10.200000000000017</v>
      </c>
      <c r="AL50" s="33">
        <f t="shared" si="26"/>
        <v>1.2549462973431318</v>
      </c>
      <c r="AM50" s="33">
        <f t="shared" si="17"/>
        <v>-3.8999999999999986</v>
      </c>
      <c r="AN50" s="33">
        <f t="shared" si="18"/>
        <v>10.599999999999994</v>
      </c>
      <c r="AO50" s="33">
        <f t="shared" si="27"/>
        <v>0.96666666666666679</v>
      </c>
      <c r="AP50" s="33">
        <f t="shared" si="19"/>
        <v>-4.6999999999999957</v>
      </c>
      <c r="AQ50" s="33">
        <f t="shared" si="20"/>
        <v>10.599999999999994</v>
      </c>
      <c r="AR50" s="33">
        <f t="shared" si="28"/>
        <v>0.31712473572938649</v>
      </c>
      <c r="AS50" s="33">
        <f t="shared" si="21"/>
        <v>-6</v>
      </c>
      <c r="AT50" s="33">
        <f t="shared" si="22"/>
        <v>10.600000000000009</v>
      </c>
      <c r="AU50" s="33">
        <f t="shared" si="29"/>
        <v>0.85882352941176521</v>
      </c>
      <c r="AV50" s="33">
        <f t="shared" si="23"/>
        <v>-6.5999999999999943</v>
      </c>
      <c r="AW50" s="33">
        <f t="shared" si="24"/>
        <v>10.599999999999994</v>
      </c>
    </row>
    <row r="51" spans="2:49" x14ac:dyDescent="0.4">
      <c r="B51" s="1230"/>
      <c r="C51" s="19">
        <v>7</v>
      </c>
      <c r="D51" s="18">
        <v>199</v>
      </c>
      <c r="E51" s="18">
        <v>166</v>
      </c>
      <c r="F51" s="18">
        <v>154</v>
      </c>
      <c r="G51" s="33">
        <f t="shared" si="0"/>
        <v>16</v>
      </c>
      <c r="H51" s="33">
        <f t="shared" si="1"/>
        <v>22.6</v>
      </c>
      <c r="I51" s="33">
        <f t="shared" si="2"/>
        <v>78</v>
      </c>
      <c r="J51" s="33">
        <v>208</v>
      </c>
      <c r="K51" s="33">
        <v>164</v>
      </c>
      <c r="L51" s="33">
        <v>147</v>
      </c>
      <c r="M51" s="33">
        <f t="shared" si="3"/>
        <v>16.721311475409838</v>
      </c>
      <c r="N51" s="33">
        <f t="shared" si="4"/>
        <v>29.299999999999997</v>
      </c>
      <c r="O51" s="33">
        <f t="shared" si="5"/>
        <v>81.599999999999994</v>
      </c>
      <c r="P51" s="33">
        <v>216</v>
      </c>
      <c r="Q51" s="33">
        <v>161</v>
      </c>
      <c r="R51" s="33">
        <v>140</v>
      </c>
      <c r="S51" s="33">
        <f t="shared" si="6"/>
        <v>16.578947368421051</v>
      </c>
      <c r="T51" s="33">
        <f t="shared" si="7"/>
        <v>35.199999999999996</v>
      </c>
      <c r="U51" s="33">
        <f t="shared" si="8"/>
        <v>84.7</v>
      </c>
      <c r="V51" s="33">
        <v>224</v>
      </c>
      <c r="W51" s="33">
        <v>158</v>
      </c>
      <c r="X51" s="33">
        <v>132</v>
      </c>
      <c r="Y51" s="33">
        <f t="shared" si="9"/>
        <v>16.956521739130434</v>
      </c>
      <c r="Z51" s="33">
        <f t="shared" si="10"/>
        <v>41.099999999999994</v>
      </c>
      <c r="AA51" s="33">
        <f t="shared" si="11"/>
        <v>87.8</v>
      </c>
      <c r="AB51" s="33">
        <v>230</v>
      </c>
      <c r="AC51" s="33">
        <v>155</v>
      </c>
      <c r="AD51" s="33">
        <v>125</v>
      </c>
      <c r="AE51" s="33">
        <f t="shared" si="12"/>
        <v>17.142857142857142</v>
      </c>
      <c r="AF51" s="33">
        <f t="shared" si="13"/>
        <v>45.7</v>
      </c>
      <c r="AG51" s="33">
        <f t="shared" si="14"/>
        <v>90.2</v>
      </c>
      <c r="AI51" s="33">
        <f t="shared" si="25"/>
        <v>0</v>
      </c>
      <c r="AJ51" s="33">
        <f t="shared" si="15"/>
        <v>-3.3999999999999986</v>
      </c>
      <c r="AK51" s="33">
        <f t="shared" si="16"/>
        <v>10.199999999999989</v>
      </c>
      <c r="AL51" s="33">
        <f t="shared" si="26"/>
        <v>0.98360655737705116</v>
      </c>
      <c r="AM51" s="33">
        <f t="shared" si="17"/>
        <v>-4.2000000000000028</v>
      </c>
      <c r="AN51" s="33">
        <f t="shared" si="18"/>
        <v>10.200000000000003</v>
      </c>
      <c r="AO51" s="33">
        <f t="shared" si="27"/>
        <v>-0.22105263157894939</v>
      </c>
      <c r="AP51" s="33">
        <f t="shared" si="19"/>
        <v>-4.5000000000000071</v>
      </c>
      <c r="AQ51" s="33">
        <f t="shared" si="20"/>
        <v>10.600000000000009</v>
      </c>
      <c r="AR51" s="33">
        <f t="shared" si="28"/>
        <v>0.59288537549407039</v>
      </c>
      <c r="AS51" s="33">
        <f t="shared" si="21"/>
        <v>-3.8000000000000043</v>
      </c>
      <c r="AT51" s="33">
        <f t="shared" si="22"/>
        <v>10.899999999999991</v>
      </c>
      <c r="AU51" s="33">
        <f t="shared" si="29"/>
        <v>8.4033613445377853E-2</v>
      </c>
      <c r="AV51" s="33">
        <f t="shared" si="23"/>
        <v>-4.7999999999999972</v>
      </c>
      <c r="AW51" s="33">
        <f t="shared" si="24"/>
        <v>11</v>
      </c>
    </row>
    <row r="52" spans="2:49" x14ac:dyDescent="0.4">
      <c r="B52" s="1230"/>
      <c r="C52" s="19">
        <v>8</v>
      </c>
      <c r="D52" s="18">
        <v>226</v>
      </c>
      <c r="E52" s="18">
        <v>193</v>
      </c>
      <c r="F52" s="18">
        <v>180</v>
      </c>
      <c r="G52" s="33">
        <f t="shared" si="0"/>
        <v>16.956521739130434</v>
      </c>
      <c r="H52" s="33">
        <f t="shared" si="1"/>
        <v>20.399999999999999</v>
      </c>
      <c r="I52" s="33">
        <f t="shared" si="2"/>
        <v>88.6</v>
      </c>
      <c r="J52" s="33">
        <v>236</v>
      </c>
      <c r="K52" s="33">
        <v>190</v>
      </c>
      <c r="L52" s="33">
        <v>172</v>
      </c>
      <c r="M52" s="33">
        <f t="shared" si="3"/>
        <v>16.875</v>
      </c>
      <c r="N52" s="33">
        <f t="shared" si="4"/>
        <v>27.1</v>
      </c>
      <c r="O52" s="33">
        <f t="shared" si="5"/>
        <v>92.5</v>
      </c>
      <c r="P52" s="33">
        <v>244</v>
      </c>
      <c r="Q52" s="33">
        <v>187</v>
      </c>
      <c r="R52" s="33">
        <v>164</v>
      </c>
      <c r="S52" s="33">
        <f t="shared" si="6"/>
        <v>17.25</v>
      </c>
      <c r="T52" s="33">
        <f t="shared" si="7"/>
        <v>32.800000000000004</v>
      </c>
      <c r="U52" s="33">
        <f t="shared" si="8"/>
        <v>95.7</v>
      </c>
      <c r="V52" s="33">
        <v>252</v>
      </c>
      <c r="W52" s="33">
        <v>184</v>
      </c>
      <c r="X52" s="33">
        <v>156</v>
      </c>
      <c r="Y52" s="33">
        <f t="shared" si="9"/>
        <v>17.5</v>
      </c>
      <c r="Z52" s="33">
        <f t="shared" si="10"/>
        <v>38.1</v>
      </c>
      <c r="AA52" s="33">
        <f t="shared" si="11"/>
        <v>98.8</v>
      </c>
      <c r="AB52" s="33">
        <v>260</v>
      </c>
      <c r="AC52" s="33">
        <v>181</v>
      </c>
      <c r="AD52" s="33">
        <v>148</v>
      </c>
      <c r="AE52" s="33">
        <f t="shared" si="12"/>
        <v>17.678571428571427</v>
      </c>
      <c r="AF52" s="33">
        <f t="shared" si="13"/>
        <v>43.1</v>
      </c>
      <c r="AG52" s="33">
        <f t="shared" si="14"/>
        <v>102</v>
      </c>
      <c r="AI52" s="33">
        <f t="shared" si="25"/>
        <v>0.9565217391304337</v>
      </c>
      <c r="AJ52" s="33">
        <f t="shared" si="15"/>
        <v>-2.2000000000000028</v>
      </c>
      <c r="AK52" s="33">
        <f t="shared" si="16"/>
        <v>10.599999999999994</v>
      </c>
      <c r="AL52" s="33">
        <f t="shared" si="26"/>
        <v>0.15368852459016225</v>
      </c>
      <c r="AM52" s="33">
        <f t="shared" si="17"/>
        <v>-2.1999999999999957</v>
      </c>
      <c r="AN52" s="33">
        <f t="shared" si="18"/>
        <v>10.900000000000006</v>
      </c>
      <c r="AO52" s="33">
        <f t="shared" si="27"/>
        <v>0.67105263157894868</v>
      </c>
      <c r="AP52" s="33">
        <f t="shared" si="19"/>
        <v>-2.3999999999999915</v>
      </c>
      <c r="AQ52" s="33">
        <f t="shared" si="20"/>
        <v>11</v>
      </c>
      <c r="AR52" s="33">
        <f t="shared" si="28"/>
        <v>0.5434782608695663</v>
      </c>
      <c r="AS52" s="33">
        <f t="shared" si="21"/>
        <v>-2.9999999999999929</v>
      </c>
      <c r="AT52" s="33">
        <f t="shared" si="22"/>
        <v>11</v>
      </c>
      <c r="AU52" s="33">
        <f t="shared" si="29"/>
        <v>0.5357142857142847</v>
      </c>
      <c r="AV52" s="33">
        <f t="shared" si="23"/>
        <v>-2.6000000000000014</v>
      </c>
      <c r="AW52" s="33">
        <f t="shared" si="24"/>
        <v>11.799999999999997</v>
      </c>
    </row>
    <row r="53" spans="2:49" x14ac:dyDescent="0.4">
      <c r="B53" s="1231"/>
      <c r="C53" s="21">
        <v>9</v>
      </c>
      <c r="D53" s="20">
        <v>255</v>
      </c>
      <c r="E53" s="20">
        <v>220</v>
      </c>
      <c r="F53" s="20">
        <v>206</v>
      </c>
      <c r="G53" s="34">
        <f t="shared" si="0"/>
        <v>17.142857142857142</v>
      </c>
      <c r="H53" s="34">
        <f t="shared" si="1"/>
        <v>19.2</v>
      </c>
      <c r="I53" s="34">
        <f t="shared" si="2"/>
        <v>100</v>
      </c>
      <c r="J53" s="34">
        <v>266</v>
      </c>
      <c r="K53" s="34">
        <v>216</v>
      </c>
      <c r="L53" s="34">
        <v>196</v>
      </c>
      <c r="M53" s="34">
        <f t="shared" si="3"/>
        <v>17.142857142857142</v>
      </c>
      <c r="N53" s="34">
        <f t="shared" si="4"/>
        <v>26.3</v>
      </c>
      <c r="O53" s="34">
        <f t="shared" si="5"/>
        <v>104.3</v>
      </c>
      <c r="P53" s="34">
        <v>275</v>
      </c>
      <c r="Q53" s="34">
        <v>213</v>
      </c>
      <c r="R53" s="34">
        <v>188</v>
      </c>
      <c r="S53" s="34">
        <f t="shared" si="6"/>
        <v>17.241379310344829</v>
      </c>
      <c r="T53" s="34">
        <f t="shared" si="7"/>
        <v>31.6</v>
      </c>
      <c r="U53" s="34">
        <f t="shared" si="8"/>
        <v>107.80000000000001</v>
      </c>
      <c r="V53" s="34">
        <v>283</v>
      </c>
      <c r="W53" s="34">
        <v>210</v>
      </c>
      <c r="X53" s="34">
        <v>179</v>
      </c>
      <c r="Y53" s="34">
        <f t="shared" si="9"/>
        <v>17.884615384615383</v>
      </c>
      <c r="Z53" s="34">
        <f t="shared" si="10"/>
        <v>36.700000000000003</v>
      </c>
      <c r="AA53" s="34">
        <f t="shared" si="11"/>
        <v>111.00000000000001</v>
      </c>
      <c r="AB53" s="34">
        <v>292</v>
      </c>
      <c r="AC53" s="34">
        <v>207</v>
      </c>
      <c r="AD53" s="34">
        <v>171</v>
      </c>
      <c r="AE53" s="34">
        <f t="shared" si="12"/>
        <v>17.851239669421489</v>
      </c>
      <c r="AF53" s="34">
        <f t="shared" si="13"/>
        <v>41.4</v>
      </c>
      <c r="AG53" s="34">
        <f t="shared" si="14"/>
        <v>114.5</v>
      </c>
      <c r="AI53" s="34">
        <f t="shared" si="25"/>
        <v>0.18633540372670865</v>
      </c>
      <c r="AJ53" s="34">
        <f t="shared" si="15"/>
        <v>-1.1999999999999993</v>
      </c>
      <c r="AK53" s="34">
        <f t="shared" si="16"/>
        <v>11.400000000000006</v>
      </c>
      <c r="AL53" s="34">
        <f t="shared" si="26"/>
        <v>0.26785714285714235</v>
      </c>
      <c r="AM53" s="34">
        <f t="shared" si="17"/>
        <v>-0.80000000000000071</v>
      </c>
      <c r="AN53" s="34">
        <f t="shared" si="18"/>
        <v>11.799999999999997</v>
      </c>
      <c r="AO53" s="34">
        <f t="shared" si="27"/>
        <v>-8.6206896551708212E-3</v>
      </c>
      <c r="AP53" s="34">
        <f t="shared" si="19"/>
        <v>-1.2000000000000028</v>
      </c>
      <c r="AQ53" s="34">
        <f t="shared" si="20"/>
        <v>12.100000000000009</v>
      </c>
      <c r="AR53" s="34">
        <f t="shared" si="28"/>
        <v>0.38461538461538325</v>
      </c>
      <c r="AS53" s="34">
        <f t="shared" si="21"/>
        <v>-1.3999999999999986</v>
      </c>
      <c r="AT53" s="34">
        <f t="shared" si="22"/>
        <v>12.200000000000017</v>
      </c>
      <c r="AU53" s="34">
        <f t="shared" si="29"/>
        <v>0.17266824085006149</v>
      </c>
      <c r="AV53" s="34">
        <f t="shared" si="23"/>
        <v>-1.7000000000000028</v>
      </c>
      <c r="AW53" s="34">
        <f t="shared" si="24"/>
        <v>12.5</v>
      </c>
    </row>
    <row r="54" spans="2:49" x14ac:dyDescent="0.4">
      <c r="B54" s="1229" t="s">
        <v>204</v>
      </c>
      <c r="C54" s="17">
        <v>5</v>
      </c>
      <c r="D54" s="22">
        <v>147</v>
      </c>
      <c r="E54" s="22">
        <v>114</v>
      </c>
      <c r="F54" s="22">
        <v>106</v>
      </c>
      <c r="G54" s="28">
        <f t="shared" si="0"/>
        <v>11.707317073170731</v>
      </c>
      <c r="H54" s="28">
        <f t="shared" si="1"/>
        <v>27.900000000000002</v>
      </c>
      <c r="I54" s="28">
        <f t="shared" si="2"/>
        <v>57.599999999999994</v>
      </c>
      <c r="J54" s="28">
        <v>155</v>
      </c>
      <c r="K54" s="28">
        <v>111</v>
      </c>
      <c r="L54" s="28">
        <v>101</v>
      </c>
      <c r="M54" s="28">
        <f t="shared" si="3"/>
        <v>11.111111111111111</v>
      </c>
      <c r="N54" s="28">
        <f t="shared" si="4"/>
        <v>34.799999999999997</v>
      </c>
      <c r="O54" s="28">
        <f t="shared" si="5"/>
        <v>60.8</v>
      </c>
      <c r="P54" s="28">
        <v>163</v>
      </c>
      <c r="Q54" s="28">
        <v>108</v>
      </c>
      <c r="R54" s="28">
        <v>95</v>
      </c>
      <c r="S54" s="28">
        <f t="shared" si="6"/>
        <v>11.470588235294118</v>
      </c>
      <c r="T54" s="28">
        <f t="shared" si="7"/>
        <v>41.699999999999996</v>
      </c>
      <c r="U54" s="28">
        <f t="shared" si="8"/>
        <v>63.9</v>
      </c>
      <c r="V54" s="28">
        <v>170</v>
      </c>
      <c r="W54" s="28">
        <v>105</v>
      </c>
      <c r="X54" s="28">
        <v>89</v>
      </c>
      <c r="Y54" s="28">
        <f t="shared" si="9"/>
        <v>11.851851851851851</v>
      </c>
      <c r="Z54" s="28">
        <f t="shared" si="10"/>
        <v>47.599999999999994</v>
      </c>
      <c r="AA54" s="28">
        <f t="shared" si="11"/>
        <v>66.7</v>
      </c>
      <c r="AB54" s="28">
        <v>176</v>
      </c>
      <c r="AC54" s="28">
        <v>101</v>
      </c>
      <c r="AD54" s="28">
        <v>83</v>
      </c>
      <c r="AE54" s="28">
        <f t="shared" si="12"/>
        <v>11.612903225806452</v>
      </c>
      <c r="AF54" s="28">
        <f t="shared" si="13"/>
        <v>52.800000000000004</v>
      </c>
      <c r="AG54" s="28">
        <f t="shared" si="14"/>
        <v>69</v>
      </c>
      <c r="AI54" s="28">
        <f t="shared" si="25"/>
        <v>-5.4355400696864109</v>
      </c>
      <c r="AJ54" s="28">
        <f t="shared" si="15"/>
        <v>8.7000000000000028</v>
      </c>
      <c r="AK54" s="28">
        <f t="shared" si="16"/>
        <v>-42.400000000000006</v>
      </c>
      <c r="AL54" s="28">
        <f t="shared" si="26"/>
        <v>-6.0317460317460316</v>
      </c>
      <c r="AM54" s="28">
        <f t="shared" si="17"/>
        <v>8.4999999999999964</v>
      </c>
      <c r="AN54" s="28">
        <f t="shared" si="18"/>
        <v>-43.5</v>
      </c>
      <c r="AO54" s="28">
        <f t="shared" si="27"/>
        <v>-5.7707910750507114</v>
      </c>
      <c r="AP54" s="28">
        <f t="shared" si="19"/>
        <v>10.099999999999994</v>
      </c>
      <c r="AQ54" s="28">
        <f t="shared" si="20"/>
        <v>-43.900000000000013</v>
      </c>
      <c r="AR54" s="28">
        <f t="shared" si="28"/>
        <v>-6.0327635327635321</v>
      </c>
      <c r="AS54" s="28">
        <f t="shared" si="21"/>
        <v>10.899999999999991</v>
      </c>
      <c r="AT54" s="28">
        <f t="shared" si="22"/>
        <v>-44.300000000000011</v>
      </c>
      <c r="AU54" s="28">
        <f t="shared" si="29"/>
        <v>-6.2383364436150366</v>
      </c>
      <c r="AV54" s="28">
        <f t="shared" si="23"/>
        <v>11.400000000000006</v>
      </c>
      <c r="AW54" s="28">
        <f t="shared" si="24"/>
        <v>-45.5</v>
      </c>
    </row>
    <row r="55" spans="2:49" x14ac:dyDescent="0.4">
      <c r="B55" s="1230"/>
      <c r="C55" s="19">
        <v>6</v>
      </c>
      <c r="D55" s="18">
        <v>173</v>
      </c>
      <c r="E55" s="18">
        <v>140</v>
      </c>
      <c r="F55" s="18">
        <v>131</v>
      </c>
      <c r="G55" s="33">
        <f t="shared" si="0"/>
        <v>12.857142857142858</v>
      </c>
      <c r="H55" s="33">
        <f t="shared" si="1"/>
        <v>24.3</v>
      </c>
      <c r="I55" s="33">
        <f t="shared" si="2"/>
        <v>67.800000000000011</v>
      </c>
      <c r="J55" s="33">
        <v>182</v>
      </c>
      <c r="K55" s="33">
        <v>137</v>
      </c>
      <c r="L55" s="33">
        <v>125</v>
      </c>
      <c r="M55" s="33">
        <f t="shared" si="3"/>
        <v>12.631578947368421</v>
      </c>
      <c r="N55" s="33">
        <f t="shared" si="4"/>
        <v>31.3</v>
      </c>
      <c r="O55" s="33">
        <f t="shared" si="5"/>
        <v>71.399999999999991</v>
      </c>
      <c r="P55" s="33">
        <v>189</v>
      </c>
      <c r="Q55" s="33">
        <v>134</v>
      </c>
      <c r="R55" s="33">
        <v>120</v>
      </c>
      <c r="S55" s="33">
        <f t="shared" si="6"/>
        <v>12.173913043478262</v>
      </c>
      <c r="T55" s="33">
        <f t="shared" si="7"/>
        <v>36.5</v>
      </c>
      <c r="U55" s="33">
        <f t="shared" si="8"/>
        <v>74.099999999999994</v>
      </c>
      <c r="V55" s="33">
        <v>196</v>
      </c>
      <c r="W55" s="33">
        <v>131</v>
      </c>
      <c r="X55" s="33">
        <v>114</v>
      </c>
      <c r="Y55" s="33">
        <f t="shared" si="9"/>
        <v>12.439024390243903</v>
      </c>
      <c r="Z55" s="33">
        <f t="shared" si="10"/>
        <v>41.8</v>
      </c>
      <c r="AA55" s="33">
        <f t="shared" si="11"/>
        <v>76.900000000000006</v>
      </c>
      <c r="AB55" s="33">
        <v>203</v>
      </c>
      <c r="AC55" s="33">
        <v>128</v>
      </c>
      <c r="AD55" s="33">
        <v>108</v>
      </c>
      <c r="AE55" s="33">
        <f t="shared" si="12"/>
        <v>12.631578947368421</v>
      </c>
      <c r="AF55" s="33">
        <f t="shared" si="13"/>
        <v>46.800000000000004</v>
      </c>
      <c r="AG55" s="33">
        <f t="shared" si="14"/>
        <v>79.600000000000009</v>
      </c>
      <c r="AI55" s="33">
        <f t="shared" si="25"/>
        <v>1.1498257839721262</v>
      </c>
      <c r="AJ55" s="33">
        <f t="shared" si="15"/>
        <v>-3.6000000000000014</v>
      </c>
      <c r="AK55" s="33">
        <f t="shared" si="16"/>
        <v>10.200000000000017</v>
      </c>
      <c r="AL55" s="33">
        <f t="shared" si="26"/>
        <v>1.5204678362573105</v>
      </c>
      <c r="AM55" s="33">
        <f t="shared" si="17"/>
        <v>-3.4999999999999964</v>
      </c>
      <c r="AN55" s="33">
        <f t="shared" si="18"/>
        <v>10.599999999999994</v>
      </c>
      <c r="AO55" s="33">
        <f t="shared" si="27"/>
        <v>0.70332480818414389</v>
      </c>
      <c r="AP55" s="33">
        <f t="shared" si="19"/>
        <v>-5.1999999999999957</v>
      </c>
      <c r="AQ55" s="33">
        <f t="shared" si="20"/>
        <v>10.199999999999996</v>
      </c>
      <c r="AR55" s="33">
        <f t="shared" si="28"/>
        <v>0.58717253839205164</v>
      </c>
      <c r="AS55" s="33">
        <f t="shared" si="21"/>
        <v>-5.7999999999999972</v>
      </c>
      <c r="AT55" s="33">
        <f t="shared" si="22"/>
        <v>10.200000000000003</v>
      </c>
      <c r="AU55" s="33">
        <f t="shared" si="29"/>
        <v>1.0186757215619693</v>
      </c>
      <c r="AV55" s="33">
        <f t="shared" si="23"/>
        <v>-6</v>
      </c>
      <c r="AW55" s="33">
        <f t="shared" si="24"/>
        <v>10.600000000000009</v>
      </c>
    </row>
    <row r="56" spans="2:49" x14ac:dyDescent="0.4">
      <c r="B56" s="1230"/>
      <c r="C56" s="19">
        <v>7</v>
      </c>
      <c r="D56" s="18">
        <v>199</v>
      </c>
      <c r="E56" s="18">
        <v>166</v>
      </c>
      <c r="F56" s="18">
        <v>157</v>
      </c>
      <c r="G56" s="33">
        <f t="shared" si="0"/>
        <v>12.857142857142858</v>
      </c>
      <c r="H56" s="33">
        <f t="shared" si="1"/>
        <v>21.099999999999998</v>
      </c>
      <c r="I56" s="33">
        <f t="shared" si="2"/>
        <v>78</v>
      </c>
      <c r="J56" s="33">
        <v>208</v>
      </c>
      <c r="K56" s="33">
        <v>163</v>
      </c>
      <c r="L56" s="33">
        <v>151</v>
      </c>
      <c r="M56" s="33">
        <f t="shared" si="3"/>
        <v>12.631578947368421</v>
      </c>
      <c r="N56" s="33">
        <f t="shared" si="4"/>
        <v>27.400000000000002</v>
      </c>
      <c r="O56" s="33">
        <f t="shared" si="5"/>
        <v>81.599999999999994</v>
      </c>
      <c r="P56" s="33">
        <v>216</v>
      </c>
      <c r="Q56" s="33">
        <v>160</v>
      </c>
      <c r="R56" s="33">
        <v>145</v>
      </c>
      <c r="S56" s="33">
        <f t="shared" si="6"/>
        <v>12.67605633802817</v>
      </c>
      <c r="T56" s="33">
        <f t="shared" si="7"/>
        <v>32.9</v>
      </c>
      <c r="U56" s="33">
        <f t="shared" si="8"/>
        <v>84.7</v>
      </c>
      <c r="V56" s="33">
        <v>224</v>
      </c>
      <c r="W56" s="33">
        <v>157</v>
      </c>
      <c r="X56" s="33">
        <v>139</v>
      </c>
      <c r="Y56" s="33">
        <f t="shared" si="9"/>
        <v>12.705882352941176</v>
      </c>
      <c r="Z56" s="33">
        <f t="shared" si="10"/>
        <v>37.9</v>
      </c>
      <c r="AA56" s="33">
        <f t="shared" si="11"/>
        <v>87.8</v>
      </c>
      <c r="AB56" s="33">
        <v>231</v>
      </c>
      <c r="AC56" s="33">
        <v>154</v>
      </c>
      <c r="AD56" s="33">
        <v>133</v>
      </c>
      <c r="AE56" s="33">
        <f t="shared" si="12"/>
        <v>12.857142857142858</v>
      </c>
      <c r="AF56" s="33">
        <f t="shared" si="13"/>
        <v>42.4</v>
      </c>
      <c r="AG56" s="33">
        <f t="shared" si="14"/>
        <v>90.600000000000009</v>
      </c>
      <c r="AI56" s="33">
        <f t="shared" si="25"/>
        <v>0</v>
      </c>
      <c r="AJ56" s="33">
        <f t="shared" si="15"/>
        <v>-3.2000000000000028</v>
      </c>
      <c r="AK56" s="33">
        <f t="shared" si="16"/>
        <v>10.199999999999989</v>
      </c>
      <c r="AL56" s="33">
        <f t="shared" si="26"/>
        <v>0</v>
      </c>
      <c r="AM56" s="33">
        <f t="shared" si="17"/>
        <v>-3.8999999999999986</v>
      </c>
      <c r="AN56" s="33">
        <f t="shared" si="18"/>
        <v>10.200000000000003</v>
      </c>
      <c r="AO56" s="33">
        <f t="shared" si="27"/>
        <v>0.50214329454990825</v>
      </c>
      <c r="AP56" s="33">
        <f t="shared" si="19"/>
        <v>-3.6000000000000014</v>
      </c>
      <c r="AQ56" s="33">
        <f t="shared" si="20"/>
        <v>10.600000000000009</v>
      </c>
      <c r="AR56" s="33">
        <f t="shared" si="28"/>
        <v>0.26685796269727291</v>
      </c>
      <c r="AS56" s="33">
        <f t="shared" si="21"/>
        <v>-3.8999999999999986</v>
      </c>
      <c r="AT56" s="33">
        <f t="shared" si="22"/>
        <v>10.899999999999991</v>
      </c>
      <c r="AU56" s="33">
        <f t="shared" si="29"/>
        <v>0.22556390977443641</v>
      </c>
      <c r="AV56" s="33">
        <f t="shared" si="23"/>
        <v>-4.4000000000000057</v>
      </c>
      <c r="AW56" s="33">
        <f t="shared" si="24"/>
        <v>11</v>
      </c>
    </row>
    <row r="57" spans="2:49" x14ac:dyDescent="0.4">
      <c r="B57" s="1230"/>
      <c r="C57" s="19">
        <v>8</v>
      </c>
      <c r="D57" s="18">
        <v>225</v>
      </c>
      <c r="E57" s="18">
        <v>193</v>
      </c>
      <c r="F57" s="18">
        <v>184</v>
      </c>
      <c r="G57" s="33">
        <f t="shared" si="0"/>
        <v>13.170731707317072</v>
      </c>
      <c r="H57" s="33">
        <f t="shared" si="1"/>
        <v>18.2</v>
      </c>
      <c r="I57" s="33">
        <f t="shared" si="2"/>
        <v>88.2</v>
      </c>
      <c r="J57" s="33">
        <v>236</v>
      </c>
      <c r="K57" s="33">
        <v>189</v>
      </c>
      <c r="L57" s="33">
        <v>177</v>
      </c>
      <c r="M57" s="33">
        <f t="shared" si="3"/>
        <v>12.203389830508474</v>
      </c>
      <c r="N57" s="33">
        <f t="shared" si="4"/>
        <v>25</v>
      </c>
      <c r="O57" s="33">
        <f t="shared" si="5"/>
        <v>92.5</v>
      </c>
      <c r="P57" s="33">
        <v>245</v>
      </c>
      <c r="Q57" s="33">
        <v>186</v>
      </c>
      <c r="R57" s="33">
        <v>170</v>
      </c>
      <c r="S57" s="33">
        <f t="shared" si="6"/>
        <v>12.8</v>
      </c>
      <c r="T57" s="33">
        <f t="shared" si="7"/>
        <v>30.599999999999998</v>
      </c>
      <c r="U57" s="33">
        <f t="shared" si="8"/>
        <v>96.1</v>
      </c>
      <c r="V57" s="33">
        <v>253</v>
      </c>
      <c r="W57" s="33">
        <v>183</v>
      </c>
      <c r="X57" s="33">
        <v>163</v>
      </c>
      <c r="Y57" s="33">
        <f t="shared" si="9"/>
        <v>13.333333333333334</v>
      </c>
      <c r="Z57" s="33">
        <f t="shared" si="10"/>
        <v>35.6</v>
      </c>
      <c r="AA57" s="33">
        <f t="shared" si="11"/>
        <v>99.2</v>
      </c>
      <c r="AB57" s="33">
        <v>261</v>
      </c>
      <c r="AC57" s="33">
        <v>180</v>
      </c>
      <c r="AD57" s="33">
        <v>156</v>
      </c>
      <c r="AE57" s="33">
        <f t="shared" si="12"/>
        <v>13.714285714285714</v>
      </c>
      <c r="AF57" s="33">
        <f t="shared" si="13"/>
        <v>40.200000000000003</v>
      </c>
      <c r="AG57" s="33">
        <f t="shared" si="14"/>
        <v>102.4</v>
      </c>
      <c r="AI57" s="33">
        <f t="shared" si="25"/>
        <v>0.31358885017421478</v>
      </c>
      <c r="AJ57" s="33">
        <f t="shared" si="15"/>
        <v>-2.8999999999999986</v>
      </c>
      <c r="AK57" s="33">
        <f t="shared" si="16"/>
        <v>10.200000000000003</v>
      </c>
      <c r="AL57" s="33">
        <f t="shared" si="26"/>
        <v>-0.42818911685994721</v>
      </c>
      <c r="AM57" s="33">
        <f t="shared" si="17"/>
        <v>-2.4000000000000021</v>
      </c>
      <c r="AN57" s="33">
        <f t="shared" si="18"/>
        <v>10.900000000000006</v>
      </c>
      <c r="AO57" s="33">
        <f t="shared" si="27"/>
        <v>0.12394366197183082</v>
      </c>
      <c r="AP57" s="33">
        <f t="shared" si="19"/>
        <v>-2.3000000000000007</v>
      </c>
      <c r="AQ57" s="33">
        <f t="shared" si="20"/>
        <v>11.399999999999991</v>
      </c>
      <c r="AR57" s="33">
        <f t="shared" si="28"/>
        <v>0.62745098039215819</v>
      </c>
      <c r="AS57" s="33">
        <f t="shared" si="21"/>
        <v>-2.2999999999999972</v>
      </c>
      <c r="AT57" s="33">
        <f t="shared" si="22"/>
        <v>11.400000000000006</v>
      </c>
      <c r="AU57" s="33">
        <f t="shared" si="29"/>
        <v>0.85714285714285587</v>
      </c>
      <c r="AV57" s="33">
        <f t="shared" si="23"/>
        <v>-2.1999999999999957</v>
      </c>
      <c r="AW57" s="33">
        <f t="shared" si="24"/>
        <v>11.799999999999997</v>
      </c>
    </row>
    <row r="58" spans="2:49" x14ac:dyDescent="0.4">
      <c r="B58" s="1231"/>
      <c r="C58" s="21">
        <v>9</v>
      </c>
      <c r="D58" s="20">
        <v>254</v>
      </c>
      <c r="E58" s="20">
        <v>219</v>
      </c>
      <c r="F58" s="20">
        <v>209</v>
      </c>
      <c r="G58" s="34">
        <f t="shared" si="0"/>
        <v>13.333333333333334</v>
      </c>
      <c r="H58" s="34">
        <f t="shared" si="1"/>
        <v>17.7</v>
      </c>
      <c r="I58" s="34">
        <f t="shared" si="2"/>
        <v>99.6</v>
      </c>
      <c r="J58" s="34">
        <v>266</v>
      </c>
      <c r="K58" s="34">
        <v>216</v>
      </c>
      <c r="L58" s="34">
        <v>201</v>
      </c>
      <c r="M58" s="34">
        <f t="shared" si="3"/>
        <v>13.846153846153847</v>
      </c>
      <c r="N58" s="34">
        <f t="shared" si="4"/>
        <v>24.4</v>
      </c>
      <c r="O58" s="34">
        <f t="shared" si="5"/>
        <v>104.3</v>
      </c>
      <c r="P58" s="34">
        <v>275</v>
      </c>
      <c r="Q58" s="34">
        <v>213</v>
      </c>
      <c r="R58" s="34">
        <v>194</v>
      </c>
      <c r="S58" s="34">
        <f t="shared" si="6"/>
        <v>14.074074074074074</v>
      </c>
      <c r="T58" s="34">
        <f t="shared" si="7"/>
        <v>29.5</v>
      </c>
      <c r="U58" s="34">
        <f t="shared" si="8"/>
        <v>107.80000000000001</v>
      </c>
      <c r="V58" s="34">
        <v>285</v>
      </c>
      <c r="W58" s="34">
        <v>209</v>
      </c>
      <c r="X58" s="34">
        <v>186</v>
      </c>
      <c r="Y58" s="34">
        <f t="shared" si="9"/>
        <v>13.939393939393939</v>
      </c>
      <c r="Z58" s="34">
        <f t="shared" si="10"/>
        <v>34.699999999999996</v>
      </c>
      <c r="AA58" s="34">
        <f t="shared" si="11"/>
        <v>111.80000000000001</v>
      </c>
      <c r="AB58" s="34">
        <v>294</v>
      </c>
      <c r="AC58" s="34">
        <v>206</v>
      </c>
      <c r="AD58" s="34">
        <v>180</v>
      </c>
      <c r="AE58" s="34">
        <f t="shared" si="12"/>
        <v>13.684210526315789</v>
      </c>
      <c r="AF58" s="34">
        <f t="shared" si="13"/>
        <v>38.800000000000004</v>
      </c>
      <c r="AG58" s="34">
        <f t="shared" si="14"/>
        <v>115.3</v>
      </c>
      <c r="AI58" s="34">
        <f t="shared" si="25"/>
        <v>0.16260162601626149</v>
      </c>
      <c r="AJ58" s="34">
        <f t="shared" si="15"/>
        <v>-0.5</v>
      </c>
      <c r="AK58" s="34">
        <f t="shared" si="16"/>
        <v>11.399999999999991</v>
      </c>
      <c r="AL58" s="34">
        <f t="shared" si="26"/>
        <v>1.6427640156453727</v>
      </c>
      <c r="AM58" s="34">
        <f t="shared" si="17"/>
        <v>-0.60000000000000142</v>
      </c>
      <c r="AN58" s="34">
        <f t="shared" si="18"/>
        <v>11.799999999999997</v>
      </c>
      <c r="AO58" s="34">
        <f t="shared" si="27"/>
        <v>1.2740740740740737</v>
      </c>
      <c r="AP58" s="34">
        <f t="shared" si="19"/>
        <v>-1.0999999999999979</v>
      </c>
      <c r="AQ58" s="34">
        <f t="shared" si="20"/>
        <v>11.700000000000017</v>
      </c>
      <c r="AR58" s="34">
        <f t="shared" si="28"/>
        <v>0.60606060606060552</v>
      </c>
      <c r="AS58" s="34">
        <f t="shared" si="21"/>
        <v>-0.90000000000000568</v>
      </c>
      <c r="AT58" s="34">
        <f t="shared" si="22"/>
        <v>12.600000000000009</v>
      </c>
      <c r="AU58" s="34">
        <f t="shared" si="29"/>
        <v>-3.0075187969924144E-2</v>
      </c>
      <c r="AV58" s="34">
        <f t="shared" si="23"/>
        <v>-1.3999999999999986</v>
      </c>
      <c r="AW58" s="34">
        <f t="shared" si="24"/>
        <v>12.899999999999991</v>
      </c>
    </row>
    <row r="59" spans="2:49" x14ac:dyDescent="0.4">
      <c r="B59" s="1229" t="s">
        <v>203</v>
      </c>
      <c r="C59" s="17">
        <v>5</v>
      </c>
      <c r="D59" s="22">
        <v>147</v>
      </c>
      <c r="E59" s="22">
        <v>113</v>
      </c>
      <c r="F59" s="22">
        <v>109</v>
      </c>
      <c r="G59" s="28">
        <f t="shared" si="0"/>
        <v>6.3157894736842106</v>
      </c>
      <c r="H59" s="28">
        <f t="shared" si="1"/>
        <v>25.900000000000002</v>
      </c>
      <c r="I59" s="28">
        <f t="shared" si="2"/>
        <v>57.599999999999994</v>
      </c>
      <c r="J59" s="28">
        <v>155</v>
      </c>
      <c r="K59" s="28">
        <v>110</v>
      </c>
      <c r="L59" s="28">
        <v>105</v>
      </c>
      <c r="M59" s="28">
        <f t="shared" si="3"/>
        <v>6</v>
      </c>
      <c r="N59" s="28">
        <f t="shared" si="4"/>
        <v>32.300000000000004</v>
      </c>
      <c r="O59" s="28">
        <f t="shared" si="5"/>
        <v>60.8</v>
      </c>
      <c r="P59" s="28">
        <v>163</v>
      </c>
      <c r="Q59" s="28">
        <v>107</v>
      </c>
      <c r="R59" s="28">
        <v>100</v>
      </c>
      <c r="S59" s="28">
        <f t="shared" si="6"/>
        <v>6.666666666666667</v>
      </c>
      <c r="T59" s="28">
        <f t="shared" si="7"/>
        <v>38.700000000000003</v>
      </c>
      <c r="U59" s="28">
        <f t="shared" si="8"/>
        <v>63.9</v>
      </c>
      <c r="V59" s="28">
        <v>170</v>
      </c>
      <c r="W59" s="28">
        <v>104</v>
      </c>
      <c r="X59" s="28">
        <v>96</v>
      </c>
      <c r="Y59" s="28">
        <f t="shared" si="9"/>
        <v>6.4864864864864868</v>
      </c>
      <c r="Z59" s="28">
        <f t="shared" si="10"/>
        <v>43.5</v>
      </c>
      <c r="AA59" s="28">
        <f t="shared" si="11"/>
        <v>66.7</v>
      </c>
      <c r="AB59" s="28">
        <v>177</v>
      </c>
      <c r="AC59" s="28">
        <v>100</v>
      </c>
      <c r="AD59" s="28">
        <v>91</v>
      </c>
      <c r="AE59" s="28">
        <f t="shared" si="12"/>
        <v>6.2790697674418601</v>
      </c>
      <c r="AF59" s="28">
        <f t="shared" si="13"/>
        <v>48.6</v>
      </c>
      <c r="AG59" s="28">
        <f t="shared" si="14"/>
        <v>69.399999999999991</v>
      </c>
      <c r="AI59" s="28">
        <f t="shared" si="25"/>
        <v>-7.0175438596491233</v>
      </c>
      <c r="AJ59" s="28">
        <f t="shared" si="15"/>
        <v>8.2000000000000028</v>
      </c>
      <c r="AK59" s="28">
        <f t="shared" si="16"/>
        <v>-42</v>
      </c>
      <c r="AL59" s="28">
        <f t="shared" si="26"/>
        <v>-7.8461538461538467</v>
      </c>
      <c r="AM59" s="28">
        <f t="shared" si="17"/>
        <v>7.9000000000000057</v>
      </c>
      <c r="AN59" s="28">
        <f t="shared" si="18"/>
        <v>-43.5</v>
      </c>
      <c r="AO59" s="28">
        <f t="shared" si="27"/>
        <v>-7.4074074074074074</v>
      </c>
      <c r="AP59" s="28">
        <f t="shared" si="19"/>
        <v>9.2000000000000028</v>
      </c>
      <c r="AQ59" s="28">
        <f t="shared" si="20"/>
        <v>-43.900000000000013</v>
      </c>
      <c r="AR59" s="28">
        <f t="shared" si="28"/>
        <v>-7.4529074529074526</v>
      </c>
      <c r="AS59" s="28">
        <f t="shared" si="21"/>
        <v>8.8000000000000043</v>
      </c>
      <c r="AT59" s="28">
        <f t="shared" si="22"/>
        <v>-45.100000000000009</v>
      </c>
      <c r="AU59" s="28">
        <f t="shared" si="29"/>
        <v>-7.4051407588739293</v>
      </c>
      <c r="AV59" s="28">
        <f t="shared" si="23"/>
        <v>9.7999999999999972</v>
      </c>
      <c r="AW59" s="28">
        <f t="shared" si="24"/>
        <v>-45.900000000000006</v>
      </c>
    </row>
    <row r="60" spans="2:49" x14ac:dyDescent="0.4">
      <c r="B60" s="1230"/>
      <c r="C60" s="19">
        <v>6</v>
      </c>
      <c r="D60" s="18">
        <v>173</v>
      </c>
      <c r="E60" s="18">
        <v>139</v>
      </c>
      <c r="F60" s="18">
        <v>135</v>
      </c>
      <c r="G60" s="33">
        <f t="shared" si="0"/>
        <v>6.3157894736842106</v>
      </c>
      <c r="H60" s="33">
        <f t="shared" si="1"/>
        <v>22</v>
      </c>
      <c r="I60" s="33">
        <f t="shared" si="2"/>
        <v>67.800000000000011</v>
      </c>
      <c r="J60" s="33">
        <v>181</v>
      </c>
      <c r="K60" s="33">
        <v>137</v>
      </c>
      <c r="L60" s="33">
        <v>130</v>
      </c>
      <c r="M60" s="33">
        <f t="shared" si="3"/>
        <v>8.235294117647058</v>
      </c>
      <c r="N60" s="33">
        <f t="shared" si="4"/>
        <v>28.199999999999996</v>
      </c>
      <c r="O60" s="33">
        <f t="shared" si="5"/>
        <v>71</v>
      </c>
      <c r="P60" s="33">
        <v>189</v>
      </c>
      <c r="Q60" s="33">
        <v>134</v>
      </c>
      <c r="R60" s="33">
        <v>125</v>
      </c>
      <c r="S60" s="33">
        <f t="shared" si="6"/>
        <v>8.4375</v>
      </c>
      <c r="T60" s="33">
        <f t="shared" si="7"/>
        <v>33.900000000000006</v>
      </c>
      <c r="U60" s="33">
        <f t="shared" si="8"/>
        <v>74.099999999999994</v>
      </c>
      <c r="V60" s="33">
        <v>196</v>
      </c>
      <c r="W60" s="33">
        <v>130</v>
      </c>
      <c r="X60" s="33">
        <v>121</v>
      </c>
      <c r="Y60" s="33">
        <f t="shared" si="9"/>
        <v>7.2</v>
      </c>
      <c r="Z60" s="33">
        <f t="shared" si="10"/>
        <v>38.299999999999997</v>
      </c>
      <c r="AA60" s="33">
        <f t="shared" si="11"/>
        <v>76.900000000000006</v>
      </c>
      <c r="AB60" s="33">
        <v>203</v>
      </c>
      <c r="AC60" s="33">
        <v>127</v>
      </c>
      <c r="AD60" s="33">
        <v>116</v>
      </c>
      <c r="AE60" s="33">
        <f t="shared" si="12"/>
        <v>7.5862068965517242</v>
      </c>
      <c r="AF60" s="33">
        <f t="shared" si="13"/>
        <v>42.9</v>
      </c>
      <c r="AG60" s="33">
        <f t="shared" si="14"/>
        <v>79.600000000000009</v>
      </c>
      <c r="AI60" s="33">
        <f t="shared" si="25"/>
        <v>0</v>
      </c>
      <c r="AJ60" s="33">
        <f t="shared" si="15"/>
        <v>-3.9000000000000021</v>
      </c>
      <c r="AK60" s="33">
        <f t="shared" si="16"/>
        <v>10.200000000000017</v>
      </c>
      <c r="AL60" s="33">
        <f t="shared" si="26"/>
        <v>2.235294117647058</v>
      </c>
      <c r="AM60" s="33">
        <f t="shared" si="17"/>
        <v>-4.1000000000000085</v>
      </c>
      <c r="AN60" s="33">
        <f t="shared" si="18"/>
        <v>10.200000000000003</v>
      </c>
      <c r="AO60" s="33">
        <f t="shared" si="27"/>
        <v>1.770833333333333</v>
      </c>
      <c r="AP60" s="33">
        <f t="shared" si="19"/>
        <v>-4.7999999999999972</v>
      </c>
      <c r="AQ60" s="33">
        <f t="shared" si="20"/>
        <v>10.199999999999996</v>
      </c>
      <c r="AR60" s="33">
        <f t="shared" si="28"/>
        <v>0.71351351351351333</v>
      </c>
      <c r="AS60" s="33">
        <f t="shared" si="21"/>
        <v>-5.2000000000000028</v>
      </c>
      <c r="AT60" s="33">
        <f t="shared" si="22"/>
        <v>10.200000000000003</v>
      </c>
      <c r="AU60" s="33">
        <f t="shared" si="29"/>
        <v>1.3071371291098641</v>
      </c>
      <c r="AV60" s="33">
        <f t="shared" si="23"/>
        <v>-5.7000000000000028</v>
      </c>
      <c r="AW60" s="33">
        <f t="shared" si="24"/>
        <v>10.200000000000017</v>
      </c>
    </row>
    <row r="61" spans="2:49" x14ac:dyDescent="0.4">
      <c r="B61" s="1230"/>
      <c r="C61" s="19">
        <v>7</v>
      </c>
      <c r="D61" s="18">
        <v>199</v>
      </c>
      <c r="E61" s="18">
        <v>166</v>
      </c>
      <c r="F61" s="18">
        <v>160</v>
      </c>
      <c r="G61" s="33">
        <f t="shared" si="0"/>
        <v>9.2307692307692299</v>
      </c>
      <c r="H61" s="33">
        <f t="shared" si="1"/>
        <v>19.600000000000001</v>
      </c>
      <c r="I61" s="33">
        <f t="shared" si="2"/>
        <v>78</v>
      </c>
      <c r="J61" s="33">
        <v>208</v>
      </c>
      <c r="K61" s="33">
        <v>163</v>
      </c>
      <c r="L61" s="33">
        <v>156</v>
      </c>
      <c r="M61" s="33">
        <f t="shared" si="3"/>
        <v>8.0769230769230766</v>
      </c>
      <c r="N61" s="33">
        <f t="shared" si="4"/>
        <v>25</v>
      </c>
      <c r="O61" s="33">
        <f t="shared" si="5"/>
        <v>81.599999999999994</v>
      </c>
      <c r="P61" s="33">
        <v>216</v>
      </c>
      <c r="Q61" s="33">
        <v>160</v>
      </c>
      <c r="R61" s="33">
        <v>151</v>
      </c>
      <c r="S61" s="33">
        <f t="shared" si="6"/>
        <v>8.3076923076923084</v>
      </c>
      <c r="T61" s="33">
        <f t="shared" si="7"/>
        <v>30.099999999999998</v>
      </c>
      <c r="U61" s="33">
        <f t="shared" si="8"/>
        <v>84.7</v>
      </c>
      <c r="V61" s="33">
        <v>223</v>
      </c>
      <c r="W61" s="33">
        <v>157</v>
      </c>
      <c r="X61" s="33">
        <v>146</v>
      </c>
      <c r="Y61" s="33">
        <f t="shared" si="9"/>
        <v>8.5714285714285712</v>
      </c>
      <c r="Z61" s="33">
        <f t="shared" si="10"/>
        <v>34.5</v>
      </c>
      <c r="AA61" s="33">
        <f t="shared" si="11"/>
        <v>87.5</v>
      </c>
      <c r="AB61" s="33">
        <v>231</v>
      </c>
      <c r="AC61" s="33">
        <v>153</v>
      </c>
      <c r="AD61" s="33">
        <v>141</v>
      </c>
      <c r="AE61" s="33">
        <f t="shared" si="12"/>
        <v>8</v>
      </c>
      <c r="AF61" s="33">
        <f t="shared" si="13"/>
        <v>39</v>
      </c>
      <c r="AG61" s="33">
        <f t="shared" si="14"/>
        <v>90.600000000000009</v>
      </c>
      <c r="AI61" s="33">
        <f t="shared" si="25"/>
        <v>2.9149797570850193</v>
      </c>
      <c r="AJ61" s="33">
        <f t="shared" si="15"/>
        <v>-2.3999999999999986</v>
      </c>
      <c r="AK61" s="33">
        <f t="shared" si="16"/>
        <v>10.199999999999989</v>
      </c>
      <c r="AL61" s="33">
        <f t="shared" si="26"/>
        <v>-0.15837104072398134</v>
      </c>
      <c r="AM61" s="33">
        <f t="shared" si="17"/>
        <v>-3.1999999999999957</v>
      </c>
      <c r="AN61" s="33">
        <f t="shared" si="18"/>
        <v>10.599999999999994</v>
      </c>
      <c r="AO61" s="33">
        <f t="shared" si="27"/>
        <v>-0.12980769230769162</v>
      </c>
      <c r="AP61" s="33">
        <f t="shared" si="19"/>
        <v>-3.8000000000000078</v>
      </c>
      <c r="AQ61" s="33">
        <f t="shared" si="20"/>
        <v>10.600000000000009</v>
      </c>
      <c r="AR61" s="33">
        <f t="shared" si="28"/>
        <v>1.371428571428571</v>
      </c>
      <c r="AS61" s="33">
        <f t="shared" si="21"/>
        <v>-3.7999999999999972</v>
      </c>
      <c r="AT61" s="33">
        <f t="shared" si="22"/>
        <v>10.599999999999994</v>
      </c>
      <c r="AU61" s="33">
        <f t="shared" si="29"/>
        <v>0.4137931034482758</v>
      </c>
      <c r="AV61" s="33">
        <f t="shared" si="23"/>
        <v>-3.8999999999999986</v>
      </c>
      <c r="AW61" s="33">
        <f t="shared" si="24"/>
        <v>11</v>
      </c>
    </row>
    <row r="62" spans="2:49" x14ac:dyDescent="0.4">
      <c r="B62" s="1230"/>
      <c r="C62" s="19">
        <v>8</v>
      </c>
      <c r="D62" s="18">
        <v>225</v>
      </c>
      <c r="E62" s="18">
        <v>193</v>
      </c>
      <c r="F62" s="18">
        <v>187</v>
      </c>
      <c r="G62" s="33">
        <f t="shared" si="0"/>
        <v>9.473684210526315</v>
      </c>
      <c r="H62" s="33">
        <f t="shared" si="1"/>
        <v>16.900000000000002</v>
      </c>
      <c r="I62" s="33">
        <f t="shared" si="2"/>
        <v>88.2</v>
      </c>
      <c r="J62" s="33">
        <v>235</v>
      </c>
      <c r="K62" s="33">
        <v>189</v>
      </c>
      <c r="L62" s="33">
        <v>181</v>
      </c>
      <c r="M62" s="33">
        <f t="shared" si="3"/>
        <v>8.8888888888888893</v>
      </c>
      <c r="N62" s="33">
        <f t="shared" si="4"/>
        <v>23</v>
      </c>
      <c r="O62" s="33">
        <f t="shared" si="5"/>
        <v>92.2</v>
      </c>
      <c r="P62" s="33">
        <v>244</v>
      </c>
      <c r="Q62" s="33">
        <v>186</v>
      </c>
      <c r="R62" s="33">
        <v>176</v>
      </c>
      <c r="S62" s="33">
        <f t="shared" si="6"/>
        <v>8.8235294117647065</v>
      </c>
      <c r="T62" s="33">
        <f t="shared" si="7"/>
        <v>27.900000000000002</v>
      </c>
      <c r="U62" s="33">
        <f t="shared" si="8"/>
        <v>95.7</v>
      </c>
      <c r="V62" s="33">
        <v>253</v>
      </c>
      <c r="W62" s="33">
        <v>183</v>
      </c>
      <c r="X62" s="33">
        <v>170</v>
      </c>
      <c r="Y62" s="33">
        <f t="shared" si="9"/>
        <v>9.3975903614457827</v>
      </c>
      <c r="Z62" s="33">
        <f t="shared" si="10"/>
        <v>32.800000000000004</v>
      </c>
      <c r="AA62" s="33">
        <f t="shared" si="11"/>
        <v>99.2</v>
      </c>
      <c r="AB62" s="33">
        <v>261</v>
      </c>
      <c r="AC62" s="33">
        <v>179</v>
      </c>
      <c r="AD62" s="33">
        <v>165</v>
      </c>
      <c r="AE62" s="33">
        <f t="shared" si="12"/>
        <v>8.75</v>
      </c>
      <c r="AF62" s="33">
        <f t="shared" si="13"/>
        <v>36.799999999999997</v>
      </c>
      <c r="AG62" s="33">
        <f t="shared" si="14"/>
        <v>102.4</v>
      </c>
      <c r="AI62" s="33">
        <f t="shared" si="25"/>
        <v>0.24291497975708509</v>
      </c>
      <c r="AJ62" s="33">
        <f t="shared" si="15"/>
        <v>-2.6999999999999993</v>
      </c>
      <c r="AK62" s="33">
        <f t="shared" si="16"/>
        <v>10.200000000000003</v>
      </c>
      <c r="AL62" s="33">
        <f t="shared" si="26"/>
        <v>0.81196581196581263</v>
      </c>
      <c r="AM62" s="33">
        <f t="shared" si="17"/>
        <v>-2</v>
      </c>
      <c r="AN62" s="33">
        <f t="shared" si="18"/>
        <v>10.600000000000009</v>
      </c>
      <c r="AO62" s="33">
        <f t="shared" si="27"/>
        <v>0.51583710407239813</v>
      </c>
      <c r="AP62" s="33">
        <f t="shared" si="19"/>
        <v>-2.1999999999999957</v>
      </c>
      <c r="AQ62" s="33">
        <f t="shared" si="20"/>
        <v>11</v>
      </c>
      <c r="AR62" s="33">
        <f t="shared" si="28"/>
        <v>0.82616179001721157</v>
      </c>
      <c r="AS62" s="33">
        <f t="shared" si="21"/>
        <v>-1.6999999999999957</v>
      </c>
      <c r="AT62" s="33">
        <f t="shared" si="22"/>
        <v>11.700000000000003</v>
      </c>
      <c r="AU62" s="33">
        <f t="shared" si="29"/>
        <v>0.75</v>
      </c>
      <c r="AV62" s="33">
        <f t="shared" si="23"/>
        <v>-2.2000000000000028</v>
      </c>
      <c r="AW62" s="33">
        <f t="shared" si="24"/>
        <v>11.799999999999997</v>
      </c>
    </row>
    <row r="63" spans="2:49" x14ac:dyDescent="0.4">
      <c r="B63" s="1231"/>
      <c r="C63" s="21">
        <v>9</v>
      </c>
      <c r="D63" s="20">
        <v>254</v>
      </c>
      <c r="E63" s="20">
        <v>219</v>
      </c>
      <c r="F63" s="20">
        <v>213</v>
      </c>
      <c r="G63" s="34">
        <f t="shared" si="0"/>
        <v>8.7804878048780495</v>
      </c>
      <c r="H63" s="34">
        <f t="shared" si="1"/>
        <v>16.100000000000001</v>
      </c>
      <c r="I63" s="34">
        <f t="shared" si="2"/>
        <v>99.6</v>
      </c>
      <c r="J63" s="34">
        <v>265</v>
      </c>
      <c r="K63" s="34">
        <v>216</v>
      </c>
      <c r="L63" s="34">
        <v>206</v>
      </c>
      <c r="M63" s="34">
        <f t="shared" si="3"/>
        <v>10.169491525423728</v>
      </c>
      <c r="N63" s="34">
        <f t="shared" si="4"/>
        <v>22.3</v>
      </c>
      <c r="O63" s="34">
        <f t="shared" si="5"/>
        <v>103.89999999999999</v>
      </c>
      <c r="P63" s="34">
        <v>275</v>
      </c>
      <c r="Q63" s="34">
        <v>212</v>
      </c>
      <c r="R63" s="34">
        <v>200</v>
      </c>
      <c r="S63" s="34">
        <f t="shared" si="6"/>
        <v>9.6</v>
      </c>
      <c r="T63" s="34">
        <f t="shared" si="7"/>
        <v>27.3</v>
      </c>
      <c r="U63" s="34">
        <f t="shared" si="8"/>
        <v>107.80000000000001</v>
      </c>
      <c r="V63" s="34">
        <v>284</v>
      </c>
      <c r="W63" s="34">
        <v>209</v>
      </c>
      <c r="X63" s="34">
        <v>193</v>
      </c>
      <c r="Y63" s="34">
        <f t="shared" si="9"/>
        <v>10.549450549450549</v>
      </c>
      <c r="Z63" s="34">
        <f t="shared" si="10"/>
        <v>32</v>
      </c>
      <c r="AA63" s="34">
        <f t="shared" si="11"/>
        <v>111.4</v>
      </c>
      <c r="AB63" s="34">
        <v>293</v>
      </c>
      <c r="AC63" s="34">
        <v>205</v>
      </c>
      <c r="AD63" s="34">
        <v>188</v>
      </c>
      <c r="AE63" s="34">
        <f t="shared" si="12"/>
        <v>9.7142857142857135</v>
      </c>
      <c r="AF63" s="34">
        <f t="shared" si="13"/>
        <v>35.799999999999997</v>
      </c>
      <c r="AG63" s="34">
        <f t="shared" si="14"/>
        <v>114.9</v>
      </c>
      <c r="AI63" s="34">
        <f t="shared" si="25"/>
        <v>-0.69319640564826557</v>
      </c>
      <c r="AJ63" s="34">
        <f t="shared" si="15"/>
        <v>-0.80000000000000071</v>
      </c>
      <c r="AK63" s="34">
        <f t="shared" si="16"/>
        <v>11.399999999999991</v>
      </c>
      <c r="AL63" s="34">
        <f t="shared" si="26"/>
        <v>1.2806026365348391</v>
      </c>
      <c r="AM63" s="34">
        <f t="shared" si="17"/>
        <v>-0.69999999999999929</v>
      </c>
      <c r="AN63" s="34">
        <f t="shared" si="18"/>
        <v>11.699999999999989</v>
      </c>
      <c r="AO63" s="34">
        <f t="shared" si="27"/>
        <v>0.77647058823529314</v>
      </c>
      <c r="AP63" s="34">
        <f t="shared" si="19"/>
        <v>-0.60000000000000142</v>
      </c>
      <c r="AQ63" s="34">
        <f t="shared" si="20"/>
        <v>12.100000000000009</v>
      </c>
      <c r="AR63" s="34">
        <f t="shared" si="28"/>
        <v>1.1518601880047665</v>
      </c>
      <c r="AS63" s="34">
        <f t="shared" si="21"/>
        <v>-0.80000000000000426</v>
      </c>
      <c r="AT63" s="34">
        <f t="shared" si="22"/>
        <v>12.200000000000003</v>
      </c>
      <c r="AU63" s="34">
        <f t="shared" si="29"/>
        <v>0.96428571428571352</v>
      </c>
      <c r="AV63" s="34">
        <f t="shared" si="23"/>
        <v>-1</v>
      </c>
      <c r="AW63" s="34">
        <f t="shared" si="24"/>
        <v>12.5</v>
      </c>
    </row>
    <row r="64" spans="2:49" x14ac:dyDescent="0.4">
      <c r="B64" s="1229" t="s">
        <v>202</v>
      </c>
      <c r="C64" s="17">
        <v>5</v>
      </c>
      <c r="D64" s="22">
        <v>147</v>
      </c>
      <c r="E64" s="22">
        <v>113</v>
      </c>
      <c r="F64" s="22">
        <v>112</v>
      </c>
      <c r="G64" s="28">
        <f t="shared" si="0"/>
        <v>1.7142857142857142</v>
      </c>
      <c r="H64" s="28">
        <f t="shared" si="1"/>
        <v>23.799999999999997</v>
      </c>
      <c r="I64" s="28">
        <f t="shared" si="2"/>
        <v>57.599999999999994</v>
      </c>
      <c r="J64" s="28">
        <v>155</v>
      </c>
      <c r="K64" s="28">
        <v>110</v>
      </c>
      <c r="L64" s="28">
        <v>108</v>
      </c>
      <c r="M64" s="28">
        <f t="shared" si="3"/>
        <v>2.5531914893617023</v>
      </c>
      <c r="N64" s="28">
        <f t="shared" si="4"/>
        <v>30.3</v>
      </c>
      <c r="O64" s="28">
        <f t="shared" si="5"/>
        <v>60.8</v>
      </c>
      <c r="P64" s="28">
        <v>162</v>
      </c>
      <c r="Q64" s="28">
        <v>107</v>
      </c>
      <c r="R64" s="28">
        <v>104</v>
      </c>
      <c r="S64" s="28">
        <f t="shared" si="6"/>
        <v>3.103448275862069</v>
      </c>
      <c r="T64" s="28">
        <f t="shared" si="7"/>
        <v>35.799999999999997</v>
      </c>
      <c r="U64" s="28">
        <f t="shared" si="8"/>
        <v>63.5</v>
      </c>
      <c r="V64" s="28">
        <v>170</v>
      </c>
      <c r="W64" s="28">
        <v>103</v>
      </c>
      <c r="X64" s="28">
        <v>101</v>
      </c>
      <c r="Y64" s="28">
        <f t="shared" si="9"/>
        <v>1.7391304347826086</v>
      </c>
      <c r="Z64" s="28">
        <f t="shared" si="10"/>
        <v>40.6</v>
      </c>
      <c r="AA64" s="28">
        <f t="shared" si="11"/>
        <v>66.7</v>
      </c>
      <c r="AB64" s="28">
        <v>176</v>
      </c>
      <c r="AC64" s="28">
        <v>100</v>
      </c>
      <c r="AD64" s="28">
        <v>97</v>
      </c>
      <c r="AE64" s="28">
        <f t="shared" si="12"/>
        <v>2.278481012658228</v>
      </c>
      <c r="AF64" s="28">
        <f t="shared" si="13"/>
        <v>44.9</v>
      </c>
      <c r="AG64" s="28">
        <f t="shared" si="14"/>
        <v>69</v>
      </c>
      <c r="AI64" s="28">
        <f t="shared" si="25"/>
        <v>-7.0662020905923351</v>
      </c>
      <c r="AJ64" s="28">
        <f t="shared" si="15"/>
        <v>7.6999999999999957</v>
      </c>
      <c r="AK64" s="28">
        <f t="shared" si="16"/>
        <v>-42</v>
      </c>
      <c r="AL64" s="28">
        <f t="shared" si="26"/>
        <v>-7.6163000360620261</v>
      </c>
      <c r="AM64" s="28">
        <f t="shared" si="17"/>
        <v>8</v>
      </c>
      <c r="AN64" s="28">
        <f t="shared" si="18"/>
        <v>-43.099999999999994</v>
      </c>
      <c r="AO64" s="28">
        <f t="shared" si="27"/>
        <v>-6.4965517241379303</v>
      </c>
      <c r="AP64" s="28">
        <f t="shared" si="19"/>
        <v>8.4999999999999964</v>
      </c>
      <c r="AQ64" s="28">
        <f t="shared" si="20"/>
        <v>-44.300000000000011</v>
      </c>
      <c r="AR64" s="28">
        <f t="shared" si="28"/>
        <v>-8.81032011466794</v>
      </c>
      <c r="AS64" s="28">
        <f t="shared" si="21"/>
        <v>8.6000000000000014</v>
      </c>
      <c r="AT64" s="28">
        <f t="shared" si="22"/>
        <v>-44.7</v>
      </c>
      <c r="AU64" s="28">
        <f t="shared" si="29"/>
        <v>-7.435804701627486</v>
      </c>
      <c r="AV64" s="28">
        <f t="shared" si="23"/>
        <v>9.1000000000000014</v>
      </c>
      <c r="AW64" s="28">
        <f t="shared" si="24"/>
        <v>-45.900000000000006</v>
      </c>
    </row>
    <row r="65" spans="2:49" x14ac:dyDescent="0.4">
      <c r="B65" s="1230"/>
      <c r="C65" s="19">
        <v>6</v>
      </c>
      <c r="D65" s="18">
        <v>172</v>
      </c>
      <c r="E65" s="18">
        <v>139</v>
      </c>
      <c r="F65" s="18">
        <v>137</v>
      </c>
      <c r="G65" s="33">
        <f t="shared" si="0"/>
        <v>3.4285714285714284</v>
      </c>
      <c r="H65" s="33">
        <f t="shared" si="1"/>
        <v>20.3</v>
      </c>
      <c r="I65" s="33">
        <f t="shared" si="2"/>
        <v>67.5</v>
      </c>
      <c r="J65" s="33">
        <v>181</v>
      </c>
      <c r="K65" s="33">
        <v>137</v>
      </c>
      <c r="L65" s="33">
        <v>134</v>
      </c>
      <c r="M65" s="33">
        <f t="shared" si="3"/>
        <v>3.8297872340425534</v>
      </c>
      <c r="N65" s="33">
        <f t="shared" si="4"/>
        <v>26</v>
      </c>
      <c r="O65" s="33">
        <f t="shared" si="5"/>
        <v>71</v>
      </c>
      <c r="P65" s="33">
        <v>188</v>
      </c>
      <c r="Q65" s="33">
        <v>133</v>
      </c>
      <c r="R65" s="33">
        <v>130</v>
      </c>
      <c r="S65" s="33">
        <f t="shared" si="6"/>
        <v>3.103448275862069</v>
      </c>
      <c r="T65" s="33">
        <f t="shared" si="7"/>
        <v>30.9</v>
      </c>
      <c r="U65" s="33">
        <f t="shared" si="8"/>
        <v>73.7</v>
      </c>
      <c r="V65" s="33">
        <v>196</v>
      </c>
      <c r="W65" s="33">
        <v>130</v>
      </c>
      <c r="X65" s="33">
        <v>126</v>
      </c>
      <c r="Y65" s="33">
        <f t="shared" si="9"/>
        <v>3.4285714285714284</v>
      </c>
      <c r="Z65" s="33">
        <f t="shared" si="10"/>
        <v>35.699999999999996</v>
      </c>
      <c r="AA65" s="33">
        <f t="shared" si="11"/>
        <v>76.900000000000006</v>
      </c>
      <c r="AB65" s="33">
        <v>203</v>
      </c>
      <c r="AC65" s="33">
        <v>127</v>
      </c>
      <c r="AD65" s="33">
        <v>123</v>
      </c>
      <c r="AE65" s="33">
        <f t="shared" si="12"/>
        <v>3</v>
      </c>
      <c r="AF65" s="33">
        <f t="shared" si="13"/>
        <v>39.4</v>
      </c>
      <c r="AG65" s="33">
        <f t="shared" si="14"/>
        <v>79.600000000000009</v>
      </c>
      <c r="AI65" s="33">
        <f t="shared" si="25"/>
        <v>1.7142857142857142</v>
      </c>
      <c r="AJ65" s="33">
        <f t="shared" si="15"/>
        <v>-3.4999999999999964</v>
      </c>
      <c r="AK65" s="33">
        <f t="shared" si="16"/>
        <v>9.9000000000000057</v>
      </c>
      <c r="AL65" s="33">
        <f t="shared" si="26"/>
        <v>1.2765957446808511</v>
      </c>
      <c r="AM65" s="33">
        <f t="shared" si="17"/>
        <v>-4.3000000000000007</v>
      </c>
      <c r="AN65" s="33">
        <f t="shared" si="18"/>
        <v>10.200000000000003</v>
      </c>
      <c r="AO65" s="33">
        <f t="shared" si="27"/>
        <v>0</v>
      </c>
      <c r="AP65" s="33">
        <f t="shared" si="19"/>
        <v>-4.8999999999999986</v>
      </c>
      <c r="AQ65" s="33">
        <f t="shared" si="20"/>
        <v>10.200000000000003</v>
      </c>
      <c r="AR65" s="33">
        <f t="shared" si="28"/>
        <v>1.6894409937888197</v>
      </c>
      <c r="AS65" s="33">
        <f t="shared" si="21"/>
        <v>-4.9000000000000057</v>
      </c>
      <c r="AT65" s="33">
        <f t="shared" si="22"/>
        <v>10.200000000000003</v>
      </c>
      <c r="AU65" s="33">
        <f t="shared" si="29"/>
        <v>0.721518987341772</v>
      </c>
      <c r="AV65" s="33">
        <f t="shared" si="23"/>
        <v>-5.5</v>
      </c>
      <c r="AW65" s="33">
        <f t="shared" si="24"/>
        <v>10.600000000000009</v>
      </c>
    </row>
    <row r="66" spans="2:49" x14ac:dyDescent="0.4">
      <c r="B66" s="1230"/>
      <c r="C66" s="19">
        <v>7</v>
      </c>
      <c r="D66" s="18">
        <v>198</v>
      </c>
      <c r="E66" s="18">
        <v>166</v>
      </c>
      <c r="F66" s="18">
        <v>163</v>
      </c>
      <c r="G66" s="33">
        <f t="shared" si="0"/>
        <v>5.1428571428571432</v>
      </c>
      <c r="H66" s="33">
        <f t="shared" si="1"/>
        <v>17.7</v>
      </c>
      <c r="I66" s="33">
        <f t="shared" si="2"/>
        <v>77.600000000000009</v>
      </c>
      <c r="J66" s="33">
        <v>207</v>
      </c>
      <c r="K66" s="33">
        <v>163</v>
      </c>
      <c r="L66" s="33">
        <v>159</v>
      </c>
      <c r="M66" s="33">
        <f t="shared" si="3"/>
        <v>5</v>
      </c>
      <c r="N66" s="33">
        <f t="shared" si="4"/>
        <v>23.200000000000003</v>
      </c>
      <c r="O66" s="33">
        <f t="shared" si="5"/>
        <v>81.2</v>
      </c>
      <c r="P66" s="33">
        <v>215</v>
      </c>
      <c r="Q66" s="33">
        <v>160</v>
      </c>
      <c r="R66" s="33">
        <v>156</v>
      </c>
      <c r="S66" s="33">
        <f t="shared" si="6"/>
        <v>4.0677966101694913</v>
      </c>
      <c r="T66" s="33">
        <f t="shared" si="7"/>
        <v>27.400000000000002</v>
      </c>
      <c r="U66" s="33">
        <f t="shared" si="8"/>
        <v>84.3</v>
      </c>
      <c r="V66" s="33">
        <v>223</v>
      </c>
      <c r="W66" s="33">
        <v>157</v>
      </c>
      <c r="X66" s="33">
        <v>152</v>
      </c>
      <c r="Y66" s="33">
        <f t="shared" si="9"/>
        <v>4.225352112676056</v>
      </c>
      <c r="Z66" s="33">
        <f t="shared" si="10"/>
        <v>31.8</v>
      </c>
      <c r="AA66" s="33">
        <f t="shared" si="11"/>
        <v>87.5</v>
      </c>
      <c r="AB66" s="33">
        <v>231</v>
      </c>
      <c r="AC66" s="33">
        <v>153</v>
      </c>
      <c r="AD66" s="33">
        <v>148</v>
      </c>
      <c r="AE66" s="33">
        <f t="shared" si="12"/>
        <v>3.6144578313253013</v>
      </c>
      <c r="AF66" s="33">
        <f t="shared" si="13"/>
        <v>35.9</v>
      </c>
      <c r="AG66" s="33">
        <f t="shared" si="14"/>
        <v>90.600000000000009</v>
      </c>
      <c r="AI66" s="33">
        <f t="shared" si="25"/>
        <v>1.7142857142857149</v>
      </c>
      <c r="AJ66" s="33">
        <f t="shared" si="15"/>
        <v>-2.6000000000000014</v>
      </c>
      <c r="AK66" s="33">
        <f t="shared" si="16"/>
        <v>10.100000000000009</v>
      </c>
      <c r="AL66" s="33">
        <f t="shared" si="26"/>
        <v>1.1702127659574466</v>
      </c>
      <c r="AM66" s="33">
        <f t="shared" si="17"/>
        <v>-2.7999999999999972</v>
      </c>
      <c r="AN66" s="33">
        <f t="shared" si="18"/>
        <v>10.200000000000003</v>
      </c>
      <c r="AO66" s="33">
        <f t="shared" si="27"/>
        <v>0.96434833430742239</v>
      </c>
      <c r="AP66" s="33">
        <f t="shared" si="19"/>
        <v>-3.4999999999999964</v>
      </c>
      <c r="AQ66" s="33">
        <f t="shared" si="20"/>
        <v>10.599999999999994</v>
      </c>
      <c r="AR66" s="33">
        <f t="shared" si="28"/>
        <v>0.79678068410462766</v>
      </c>
      <c r="AS66" s="33">
        <f t="shared" si="21"/>
        <v>-3.899999999999995</v>
      </c>
      <c r="AT66" s="33">
        <f t="shared" si="22"/>
        <v>10.599999999999994</v>
      </c>
      <c r="AU66" s="33">
        <f t="shared" si="29"/>
        <v>0.6144578313253013</v>
      </c>
      <c r="AV66" s="33">
        <f t="shared" si="23"/>
        <v>-3.5</v>
      </c>
      <c r="AW66" s="33">
        <f t="shared" si="24"/>
        <v>11</v>
      </c>
    </row>
    <row r="67" spans="2:49" x14ac:dyDescent="0.4">
      <c r="B67" s="1230"/>
      <c r="C67" s="19">
        <v>8</v>
      </c>
      <c r="D67" s="18">
        <v>224</v>
      </c>
      <c r="E67" s="18">
        <v>193</v>
      </c>
      <c r="F67" s="18">
        <v>190</v>
      </c>
      <c r="G67" s="33">
        <f t="shared" si="0"/>
        <v>5.2941176470588234</v>
      </c>
      <c r="H67" s="33">
        <f t="shared" si="1"/>
        <v>15.2</v>
      </c>
      <c r="I67" s="33">
        <f t="shared" si="2"/>
        <v>87.8</v>
      </c>
      <c r="J67" s="33">
        <v>234</v>
      </c>
      <c r="K67" s="33">
        <v>189</v>
      </c>
      <c r="L67" s="33">
        <v>185</v>
      </c>
      <c r="M67" s="33">
        <f t="shared" si="3"/>
        <v>4.8979591836734695</v>
      </c>
      <c r="N67" s="33">
        <f t="shared" si="4"/>
        <v>20.9</v>
      </c>
      <c r="O67" s="33">
        <f t="shared" si="5"/>
        <v>91.8</v>
      </c>
      <c r="P67" s="33">
        <v>243</v>
      </c>
      <c r="Q67" s="33">
        <v>186</v>
      </c>
      <c r="R67" s="33">
        <v>181</v>
      </c>
      <c r="S67" s="33">
        <f t="shared" si="6"/>
        <v>4.838709677419355</v>
      </c>
      <c r="T67" s="33">
        <f t="shared" si="7"/>
        <v>25.5</v>
      </c>
      <c r="U67" s="33">
        <f t="shared" si="8"/>
        <v>95.3</v>
      </c>
      <c r="V67" s="33">
        <v>251</v>
      </c>
      <c r="W67" s="33">
        <v>183</v>
      </c>
      <c r="X67" s="33">
        <v>177</v>
      </c>
      <c r="Y67" s="33">
        <f t="shared" si="9"/>
        <v>4.8648648648648649</v>
      </c>
      <c r="Z67" s="33">
        <f t="shared" si="10"/>
        <v>29.5</v>
      </c>
      <c r="AA67" s="33">
        <f t="shared" si="11"/>
        <v>98.4</v>
      </c>
      <c r="AB67" s="33">
        <v>260</v>
      </c>
      <c r="AC67" s="33">
        <v>179</v>
      </c>
      <c r="AD67" s="33">
        <v>172</v>
      </c>
      <c r="AE67" s="33">
        <f t="shared" si="12"/>
        <v>4.7727272727272725</v>
      </c>
      <c r="AF67" s="33">
        <f t="shared" si="13"/>
        <v>33.800000000000004</v>
      </c>
      <c r="AG67" s="33">
        <f t="shared" si="14"/>
        <v>102</v>
      </c>
      <c r="AI67" s="33">
        <f t="shared" si="25"/>
        <v>0.15126050420168013</v>
      </c>
      <c r="AJ67" s="33">
        <f t="shared" si="15"/>
        <v>-2.5</v>
      </c>
      <c r="AK67" s="33">
        <f t="shared" si="16"/>
        <v>10.199999999999989</v>
      </c>
      <c r="AL67" s="33">
        <f t="shared" si="26"/>
        <v>-0.1020408163265305</v>
      </c>
      <c r="AM67" s="33">
        <f t="shared" si="17"/>
        <v>-2.3000000000000043</v>
      </c>
      <c r="AN67" s="33">
        <f t="shared" si="18"/>
        <v>10.599999999999994</v>
      </c>
      <c r="AO67" s="33">
        <f t="shared" si="27"/>
        <v>0.77091306724986364</v>
      </c>
      <c r="AP67" s="33">
        <f t="shared" si="19"/>
        <v>-1.9000000000000021</v>
      </c>
      <c r="AQ67" s="33">
        <f t="shared" si="20"/>
        <v>11</v>
      </c>
      <c r="AR67" s="33">
        <f t="shared" si="28"/>
        <v>0.63951275218880888</v>
      </c>
      <c r="AS67" s="33">
        <f t="shared" si="21"/>
        <v>-2.3000000000000007</v>
      </c>
      <c r="AT67" s="33">
        <f t="shared" si="22"/>
        <v>10.900000000000006</v>
      </c>
      <c r="AU67" s="33">
        <f t="shared" si="29"/>
        <v>1.1582694414019712</v>
      </c>
      <c r="AV67" s="33">
        <f t="shared" si="23"/>
        <v>-2.0999999999999943</v>
      </c>
      <c r="AW67" s="33">
        <f t="shared" si="24"/>
        <v>11.399999999999991</v>
      </c>
    </row>
    <row r="68" spans="2:49" x14ac:dyDescent="0.4">
      <c r="B68" s="1231"/>
      <c r="C68" s="21">
        <v>9</v>
      </c>
      <c r="D68" s="20">
        <v>235</v>
      </c>
      <c r="E68" s="20">
        <v>219</v>
      </c>
      <c r="F68" s="20">
        <v>216</v>
      </c>
      <c r="G68" s="34">
        <f t="shared" si="0"/>
        <v>9.473684210526315</v>
      </c>
      <c r="H68" s="34">
        <f t="shared" si="1"/>
        <v>8.1</v>
      </c>
      <c r="I68" s="34">
        <f t="shared" si="2"/>
        <v>92.2</v>
      </c>
      <c r="J68" s="34">
        <v>264</v>
      </c>
      <c r="K68" s="34">
        <v>216</v>
      </c>
      <c r="L68" s="34">
        <v>210</v>
      </c>
      <c r="M68" s="34">
        <f t="shared" si="3"/>
        <v>6.666666666666667</v>
      </c>
      <c r="N68" s="34">
        <f t="shared" si="4"/>
        <v>20.5</v>
      </c>
      <c r="O68" s="34">
        <f t="shared" si="5"/>
        <v>103.49999999999999</v>
      </c>
      <c r="P68" s="34">
        <v>274</v>
      </c>
      <c r="Q68" s="34">
        <v>212</v>
      </c>
      <c r="R68" s="34">
        <v>206</v>
      </c>
      <c r="S68" s="34">
        <f t="shared" si="6"/>
        <v>5.2941176470588234</v>
      </c>
      <c r="T68" s="34">
        <f t="shared" si="7"/>
        <v>24.8</v>
      </c>
      <c r="U68" s="34">
        <f t="shared" si="8"/>
        <v>107.5</v>
      </c>
      <c r="V68" s="34">
        <v>284</v>
      </c>
      <c r="W68" s="34">
        <v>208</v>
      </c>
      <c r="X68" s="34">
        <v>201</v>
      </c>
      <c r="Y68" s="34">
        <f t="shared" si="9"/>
        <v>5.0602409638554215</v>
      </c>
      <c r="Z68" s="34">
        <f t="shared" si="10"/>
        <v>29.2</v>
      </c>
      <c r="AA68" s="34">
        <f t="shared" si="11"/>
        <v>111.4</v>
      </c>
      <c r="AB68" s="34">
        <v>292</v>
      </c>
      <c r="AC68" s="34">
        <v>204</v>
      </c>
      <c r="AD68" s="34">
        <v>197</v>
      </c>
      <c r="AE68" s="34">
        <f t="shared" si="12"/>
        <v>4.4210526315789478</v>
      </c>
      <c r="AF68" s="34">
        <f t="shared" si="13"/>
        <v>32.5</v>
      </c>
      <c r="AG68" s="34">
        <f t="shared" si="14"/>
        <v>114.5</v>
      </c>
      <c r="AI68" s="34">
        <f t="shared" si="25"/>
        <v>4.1795665634674917</v>
      </c>
      <c r="AJ68" s="34">
        <f t="shared" si="15"/>
        <v>-7.1</v>
      </c>
      <c r="AK68" s="34">
        <f t="shared" si="16"/>
        <v>4.4000000000000057</v>
      </c>
      <c r="AL68" s="34">
        <f t="shared" si="26"/>
        <v>1.7687074829931975</v>
      </c>
      <c r="AM68" s="34">
        <f t="shared" si="17"/>
        <v>-0.39999999999999858</v>
      </c>
      <c r="AN68" s="34">
        <f t="shared" si="18"/>
        <v>11.699999999999989</v>
      </c>
      <c r="AO68" s="34">
        <f t="shared" si="27"/>
        <v>0.45540796963946839</v>
      </c>
      <c r="AP68" s="34">
        <f t="shared" si="19"/>
        <v>-0.69999999999999929</v>
      </c>
      <c r="AQ68" s="34">
        <f t="shared" si="20"/>
        <v>12.200000000000003</v>
      </c>
      <c r="AR68" s="34">
        <f t="shared" si="28"/>
        <v>0.19537609899055663</v>
      </c>
      <c r="AS68" s="34">
        <f t="shared" si="21"/>
        <v>-0.30000000000000071</v>
      </c>
      <c r="AT68" s="34">
        <f t="shared" si="22"/>
        <v>13</v>
      </c>
      <c r="AU68" s="34">
        <f t="shared" si="29"/>
        <v>-0.3516746411483247</v>
      </c>
      <c r="AV68" s="34">
        <f t="shared" si="23"/>
        <v>-1.3000000000000043</v>
      </c>
      <c r="AW68" s="34">
        <f t="shared" si="24"/>
        <v>12.5</v>
      </c>
    </row>
    <row r="69" spans="2:49" x14ac:dyDescent="0.4">
      <c r="B69" s="1229" t="s">
        <v>218</v>
      </c>
      <c r="C69" s="17">
        <v>5</v>
      </c>
      <c r="D69" s="22">
        <v>146</v>
      </c>
      <c r="E69" s="22">
        <v>113</v>
      </c>
      <c r="F69" s="22">
        <v>114</v>
      </c>
      <c r="G69" s="28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8">
        <f t="shared" ref="H69:H78" si="31">ROUND((MAX(D69/255, E69/255, F69/255) - MIN(D69/255, E69/255, F69/255))/MAX(D69/255, E69/255, F69/255),3)*100</f>
        <v>22.6</v>
      </c>
      <c r="I69" s="28">
        <f t="shared" ref="I69:I78" si="32">ROUND(MAX(D69/255, E69/255, F69/255),3)*100</f>
        <v>57.3</v>
      </c>
      <c r="J69" s="28">
        <v>154</v>
      </c>
      <c r="K69" s="28">
        <v>110</v>
      </c>
      <c r="L69" s="28">
        <v>111</v>
      </c>
      <c r="M69" s="28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8">
        <f t="shared" ref="N69:N78" si="34">ROUND((MAX(J69/255, K69/255, L69/255) - MIN(J69/255, K69/255, L69/255))/MAX(J69/255, K69/255, L69/255),3)*100</f>
        <v>28.599999999999998</v>
      </c>
      <c r="O69" s="28">
        <f t="shared" ref="O69:O78" si="35">ROUND(MAX(J69/255, K69/255, L69/255),3)*100</f>
        <v>60.4</v>
      </c>
      <c r="P69" s="28">
        <v>161</v>
      </c>
      <c r="Q69" s="28">
        <v>107</v>
      </c>
      <c r="R69" s="28">
        <v>109</v>
      </c>
      <c r="S69" s="28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8">
        <f t="shared" ref="T69:T78" si="37">ROUND((MAX(P69/255, Q69/255, R69/255) - MIN(P69/255, Q69/255, R69/255))/MAX(P69/255, Q69/255, R69/255),3)*100</f>
        <v>33.5</v>
      </c>
      <c r="U69" s="28">
        <f t="shared" ref="U69:U78" si="38">ROUND(MAX(P69/255, Q69/255, R69/255),3)*100</f>
        <v>63.1</v>
      </c>
      <c r="V69" s="28">
        <v>169</v>
      </c>
      <c r="W69" s="28">
        <v>103</v>
      </c>
      <c r="X69" s="28">
        <v>106</v>
      </c>
      <c r="Y69" s="28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8">
        <f t="shared" ref="Z69:Z78" si="40">ROUND((MAX(V69/255, W69/255, X69/255) - MIN(V69/255, W69/255, X69/255))/MAX(V69/255, W69/255, X69/255),3)*100</f>
        <v>39.1</v>
      </c>
      <c r="AA69" s="28">
        <f t="shared" ref="AA69:AA78" si="41">ROUND(MAX(V69/255, W69/255, X69/255),3)*100</f>
        <v>66.3</v>
      </c>
      <c r="AB69" s="28">
        <v>175</v>
      </c>
      <c r="AC69" s="28">
        <v>100</v>
      </c>
      <c r="AD69" s="28">
        <v>104</v>
      </c>
      <c r="AE69" s="28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8">
        <f t="shared" ref="AF69:AF78" si="43">ROUND((MAX(AB69/255, AC69/255, AD69/255) - MIN(AB69/255, AC69/255, AD69/255))/MAX(AB69/255, AC69/255, AD69/255),3)*100</f>
        <v>42.9</v>
      </c>
      <c r="AG69" s="28">
        <f t="shared" ref="AG69:AG78" si="44">ROUND(MAX(AB69/255, AC69/255, AD69/255),3)*100</f>
        <v>68.600000000000009</v>
      </c>
      <c r="AI69" s="28">
        <f t="shared" si="25"/>
        <v>-11.291866028708133</v>
      </c>
      <c r="AJ69" s="28">
        <f t="shared" ref="AJ69:AJ78" si="45">H69-H68</f>
        <v>14.500000000000002</v>
      </c>
      <c r="AK69" s="28">
        <f t="shared" ref="AK69:AK78" si="46">I69-I68</f>
        <v>-34.900000000000006</v>
      </c>
      <c r="AL69" s="28">
        <f t="shared" si="26"/>
        <v>-8.0303030303030312</v>
      </c>
      <c r="AM69" s="28">
        <f t="shared" ref="AM69:AM78" si="47">N69-N68</f>
        <v>8.0999999999999979</v>
      </c>
      <c r="AN69" s="28">
        <f t="shared" ref="AN69:AN78" si="48">O69-O68</f>
        <v>-43.099999999999987</v>
      </c>
      <c r="AO69" s="28">
        <f t="shared" si="27"/>
        <v>-7.5163398692810457</v>
      </c>
      <c r="AP69" s="28">
        <f t="shared" ref="AP69:AP78" si="49">T69-T68</f>
        <v>8.6999999999999993</v>
      </c>
      <c r="AQ69" s="28">
        <f t="shared" ref="AQ69:AQ78" si="50">U69-U68</f>
        <v>-44.4</v>
      </c>
      <c r="AR69" s="28">
        <f t="shared" si="28"/>
        <v>-7.7875136911281491</v>
      </c>
      <c r="AS69" s="28">
        <f t="shared" ref="AS69:AS78" si="51">Z69-Z68</f>
        <v>9.9000000000000021</v>
      </c>
      <c r="AT69" s="28">
        <f t="shared" ref="AT69:AT78" si="52">AA69-AA68</f>
        <v>-45.100000000000009</v>
      </c>
      <c r="AU69" s="28">
        <f t="shared" si="29"/>
        <v>-7.621052631578948</v>
      </c>
      <c r="AV69" s="28">
        <f t="shared" ref="AV69:AV78" si="53">AF69-AF68</f>
        <v>10.399999999999999</v>
      </c>
      <c r="AW69" s="28">
        <f t="shared" ref="AW69:AW78" si="54">AG69-AG68</f>
        <v>-45.899999999999991</v>
      </c>
    </row>
    <row r="70" spans="2:49" x14ac:dyDescent="0.4">
      <c r="B70" s="1230"/>
      <c r="C70" s="19">
        <v>6</v>
      </c>
      <c r="D70" s="18">
        <v>171</v>
      </c>
      <c r="E70" s="18">
        <v>140</v>
      </c>
      <c r="F70" s="18">
        <v>140</v>
      </c>
      <c r="G70" s="33">
        <f t="shared" si="30"/>
        <v>0</v>
      </c>
      <c r="H70" s="33">
        <f t="shared" si="31"/>
        <v>18.099999999999998</v>
      </c>
      <c r="I70" s="33">
        <f t="shared" si="32"/>
        <v>67.100000000000009</v>
      </c>
      <c r="J70" s="33">
        <v>180</v>
      </c>
      <c r="K70" s="33">
        <v>137</v>
      </c>
      <c r="L70" s="33">
        <v>137</v>
      </c>
      <c r="M70" s="33">
        <f t="shared" si="33"/>
        <v>0</v>
      </c>
      <c r="N70" s="33">
        <f t="shared" si="34"/>
        <v>23.9</v>
      </c>
      <c r="O70" s="33">
        <f t="shared" si="35"/>
        <v>70.599999999999994</v>
      </c>
      <c r="P70" s="33">
        <v>187</v>
      </c>
      <c r="Q70" s="33">
        <v>133</v>
      </c>
      <c r="R70" s="33">
        <v>134</v>
      </c>
      <c r="S70" s="33">
        <f t="shared" si="36"/>
        <v>-1.1111111111111112</v>
      </c>
      <c r="T70" s="33">
        <f t="shared" si="37"/>
        <v>28.9</v>
      </c>
      <c r="U70" s="33">
        <f t="shared" si="38"/>
        <v>73.3</v>
      </c>
      <c r="V70" s="33">
        <v>195</v>
      </c>
      <c r="W70" s="33">
        <v>130</v>
      </c>
      <c r="X70" s="33">
        <v>131</v>
      </c>
      <c r="Y70" s="33">
        <f t="shared" si="39"/>
        <v>-0.92307692307692313</v>
      </c>
      <c r="Z70" s="33">
        <f t="shared" si="40"/>
        <v>33.300000000000004</v>
      </c>
      <c r="AA70" s="33">
        <f t="shared" si="41"/>
        <v>76.5</v>
      </c>
      <c r="AB70" s="33">
        <v>202</v>
      </c>
      <c r="AC70" s="33">
        <v>127</v>
      </c>
      <c r="AD70" s="33">
        <v>128</v>
      </c>
      <c r="AE70" s="33">
        <f t="shared" si="42"/>
        <v>-0.8</v>
      </c>
      <c r="AF70" s="33">
        <f t="shared" si="43"/>
        <v>37.1</v>
      </c>
      <c r="AG70" s="33">
        <f t="shared" si="44"/>
        <v>79.2</v>
      </c>
      <c r="AI70" s="33">
        <f t="shared" ref="AI70:AI78" si="55">G70-G69</f>
        <v>1.8181818181818181</v>
      </c>
      <c r="AJ70" s="33">
        <f t="shared" si="45"/>
        <v>-4.5000000000000036</v>
      </c>
      <c r="AK70" s="33">
        <f t="shared" si="46"/>
        <v>9.8000000000000114</v>
      </c>
      <c r="AL70" s="33">
        <f t="shared" ref="AL70:AL78" si="56">M70-M69</f>
        <v>1.3636363636363635</v>
      </c>
      <c r="AM70" s="33">
        <f t="shared" si="47"/>
        <v>-4.6999999999999993</v>
      </c>
      <c r="AN70" s="33">
        <f t="shared" si="48"/>
        <v>10.199999999999996</v>
      </c>
      <c r="AO70" s="33">
        <f t="shared" ref="AO70:AO78" si="57">S70-S69</f>
        <v>1.1111111111111112</v>
      </c>
      <c r="AP70" s="33">
        <f t="shared" si="49"/>
        <v>-4.6000000000000014</v>
      </c>
      <c r="AQ70" s="33">
        <f t="shared" si="50"/>
        <v>10.199999999999996</v>
      </c>
      <c r="AR70" s="33">
        <f t="shared" ref="AR70:AR78" si="58">Y70-Y69</f>
        <v>1.8041958041958039</v>
      </c>
      <c r="AS70" s="33">
        <f t="shared" si="51"/>
        <v>-5.7999999999999972</v>
      </c>
      <c r="AT70" s="33">
        <f t="shared" si="52"/>
        <v>10.200000000000003</v>
      </c>
      <c r="AU70" s="33">
        <f t="shared" ref="AU70:AU78" si="59">AE70-AE69</f>
        <v>2.4000000000000004</v>
      </c>
      <c r="AV70" s="33">
        <f t="shared" si="53"/>
        <v>-5.7999999999999972</v>
      </c>
      <c r="AW70" s="33">
        <f t="shared" si="54"/>
        <v>10.599999999999994</v>
      </c>
    </row>
    <row r="71" spans="2:49" x14ac:dyDescent="0.4">
      <c r="B71" s="1230"/>
      <c r="C71" s="19">
        <v>7</v>
      </c>
      <c r="D71" s="18">
        <v>197</v>
      </c>
      <c r="E71" s="18">
        <v>166</v>
      </c>
      <c r="F71" s="18">
        <v>166</v>
      </c>
      <c r="G71" s="33">
        <f t="shared" si="30"/>
        <v>0</v>
      </c>
      <c r="H71" s="33">
        <f t="shared" si="31"/>
        <v>15.7</v>
      </c>
      <c r="I71" s="33">
        <f t="shared" si="32"/>
        <v>77.3</v>
      </c>
      <c r="J71" s="33">
        <v>206</v>
      </c>
      <c r="K71" s="33">
        <v>163</v>
      </c>
      <c r="L71" s="33">
        <v>163</v>
      </c>
      <c r="M71" s="33">
        <f t="shared" si="33"/>
        <v>0</v>
      </c>
      <c r="N71" s="33">
        <f t="shared" si="34"/>
        <v>20.9</v>
      </c>
      <c r="O71" s="33">
        <f t="shared" si="35"/>
        <v>80.800000000000011</v>
      </c>
      <c r="P71" s="33">
        <v>214</v>
      </c>
      <c r="Q71" s="33">
        <v>160</v>
      </c>
      <c r="R71" s="33">
        <v>160</v>
      </c>
      <c r="S71" s="33">
        <f t="shared" si="36"/>
        <v>0</v>
      </c>
      <c r="T71" s="33">
        <f t="shared" si="37"/>
        <v>25.2</v>
      </c>
      <c r="U71" s="33">
        <f t="shared" si="38"/>
        <v>83.899999999999991</v>
      </c>
      <c r="V71" s="33">
        <v>222</v>
      </c>
      <c r="W71" s="33">
        <v>157</v>
      </c>
      <c r="X71" s="33">
        <v>157</v>
      </c>
      <c r="Y71" s="33">
        <f t="shared" si="39"/>
        <v>0</v>
      </c>
      <c r="Z71" s="33">
        <f t="shared" si="40"/>
        <v>29.299999999999997</v>
      </c>
      <c r="AA71" s="33">
        <f t="shared" si="41"/>
        <v>87.1</v>
      </c>
      <c r="AB71" s="33">
        <v>229</v>
      </c>
      <c r="AC71" s="33">
        <v>153</v>
      </c>
      <c r="AD71" s="33">
        <v>154</v>
      </c>
      <c r="AE71" s="33">
        <f t="shared" si="42"/>
        <v>-0.78947368421052633</v>
      </c>
      <c r="AF71" s="33">
        <f t="shared" si="43"/>
        <v>33.200000000000003</v>
      </c>
      <c r="AG71" s="33">
        <f t="shared" si="44"/>
        <v>89.8</v>
      </c>
      <c r="AI71" s="33">
        <f t="shared" si="55"/>
        <v>0</v>
      </c>
      <c r="AJ71" s="33">
        <f t="shared" si="45"/>
        <v>-2.3999999999999986</v>
      </c>
      <c r="AK71" s="33">
        <f t="shared" si="46"/>
        <v>10.199999999999989</v>
      </c>
      <c r="AL71" s="33">
        <f t="shared" si="56"/>
        <v>0</v>
      </c>
      <c r="AM71" s="33">
        <f t="shared" si="47"/>
        <v>-3</v>
      </c>
      <c r="AN71" s="33">
        <f t="shared" si="48"/>
        <v>10.200000000000017</v>
      </c>
      <c r="AO71" s="33">
        <f t="shared" si="57"/>
        <v>1.1111111111111112</v>
      </c>
      <c r="AP71" s="33">
        <f t="shared" si="49"/>
        <v>-3.6999999999999993</v>
      </c>
      <c r="AQ71" s="33">
        <f t="shared" si="50"/>
        <v>10.599999999999994</v>
      </c>
      <c r="AR71" s="33">
        <f t="shared" si="58"/>
        <v>0.92307692307692313</v>
      </c>
      <c r="AS71" s="33">
        <f t="shared" si="51"/>
        <v>-4.0000000000000071</v>
      </c>
      <c r="AT71" s="33">
        <f t="shared" si="52"/>
        <v>10.599999999999994</v>
      </c>
      <c r="AU71" s="33">
        <f t="shared" si="59"/>
        <v>1.0526315789473717E-2</v>
      </c>
      <c r="AV71" s="33">
        <f t="shared" si="53"/>
        <v>-3.8999999999999986</v>
      </c>
      <c r="AW71" s="33">
        <f t="shared" si="54"/>
        <v>10.599999999999994</v>
      </c>
    </row>
    <row r="72" spans="2:49" x14ac:dyDescent="0.4">
      <c r="B72" s="1230"/>
      <c r="C72" s="19">
        <v>8</v>
      </c>
      <c r="D72" s="18">
        <v>223</v>
      </c>
      <c r="E72" s="18">
        <v>193</v>
      </c>
      <c r="F72" s="18">
        <v>192</v>
      </c>
      <c r="G72" s="33">
        <f t="shared" si="30"/>
        <v>1.935483870967742</v>
      </c>
      <c r="H72" s="33">
        <f t="shared" si="31"/>
        <v>13.900000000000002</v>
      </c>
      <c r="I72" s="33">
        <f t="shared" si="32"/>
        <v>87.5</v>
      </c>
      <c r="J72" s="33">
        <v>233</v>
      </c>
      <c r="K72" s="33">
        <v>189</v>
      </c>
      <c r="L72" s="33">
        <v>188</v>
      </c>
      <c r="M72" s="33">
        <f t="shared" si="33"/>
        <v>1.3333333333333333</v>
      </c>
      <c r="N72" s="33">
        <f t="shared" si="34"/>
        <v>19.3</v>
      </c>
      <c r="O72" s="33">
        <f t="shared" si="35"/>
        <v>91.4</v>
      </c>
      <c r="P72" s="33">
        <v>242</v>
      </c>
      <c r="Q72" s="33">
        <v>186</v>
      </c>
      <c r="R72" s="33">
        <v>185</v>
      </c>
      <c r="S72" s="33">
        <f t="shared" si="36"/>
        <v>1.0526315789473684</v>
      </c>
      <c r="T72" s="33">
        <f t="shared" si="37"/>
        <v>23.599999999999998</v>
      </c>
      <c r="U72" s="33">
        <f t="shared" si="38"/>
        <v>94.899999999999991</v>
      </c>
      <c r="V72" s="33">
        <v>250</v>
      </c>
      <c r="W72" s="33">
        <v>183</v>
      </c>
      <c r="X72" s="33">
        <v>182</v>
      </c>
      <c r="Y72" s="33">
        <f t="shared" si="39"/>
        <v>0.88235294117647056</v>
      </c>
      <c r="Z72" s="33">
        <f t="shared" si="40"/>
        <v>27.200000000000003</v>
      </c>
      <c r="AA72" s="33">
        <f t="shared" si="41"/>
        <v>98</v>
      </c>
      <c r="AB72" s="33">
        <v>259</v>
      </c>
      <c r="AC72" s="33">
        <v>179</v>
      </c>
      <c r="AD72" s="33">
        <v>179</v>
      </c>
      <c r="AE72" s="33">
        <f t="shared" si="42"/>
        <v>0</v>
      </c>
      <c r="AF72" s="33">
        <f t="shared" si="43"/>
        <v>30.9</v>
      </c>
      <c r="AG72" s="33">
        <f t="shared" si="44"/>
        <v>101.6</v>
      </c>
      <c r="AI72" s="33">
        <f t="shared" si="55"/>
        <v>1.935483870967742</v>
      </c>
      <c r="AJ72" s="33">
        <f t="shared" si="45"/>
        <v>-1.7999999999999972</v>
      </c>
      <c r="AK72" s="33">
        <f t="shared" si="46"/>
        <v>10.200000000000003</v>
      </c>
      <c r="AL72" s="33">
        <f t="shared" si="56"/>
        <v>1.3333333333333333</v>
      </c>
      <c r="AM72" s="33">
        <f t="shared" si="47"/>
        <v>-1.5999999999999979</v>
      </c>
      <c r="AN72" s="33">
        <f t="shared" si="48"/>
        <v>10.599999999999994</v>
      </c>
      <c r="AO72" s="33">
        <f t="shared" si="57"/>
        <v>1.0526315789473684</v>
      </c>
      <c r="AP72" s="33">
        <f t="shared" si="49"/>
        <v>-1.6000000000000014</v>
      </c>
      <c r="AQ72" s="33">
        <f t="shared" si="50"/>
        <v>11</v>
      </c>
      <c r="AR72" s="33">
        <f t="shared" si="58"/>
        <v>0.88235294117647056</v>
      </c>
      <c r="AS72" s="33">
        <f t="shared" si="51"/>
        <v>-2.0999999999999943</v>
      </c>
      <c r="AT72" s="33">
        <f t="shared" si="52"/>
        <v>10.900000000000006</v>
      </c>
      <c r="AU72" s="33">
        <f t="shared" si="59"/>
        <v>0.78947368421052633</v>
      </c>
      <c r="AV72" s="33">
        <f t="shared" si="53"/>
        <v>-2.3000000000000043</v>
      </c>
      <c r="AW72" s="33">
        <f t="shared" si="54"/>
        <v>11.799999999999997</v>
      </c>
    </row>
    <row r="73" spans="2:49" x14ac:dyDescent="0.4">
      <c r="B73" s="1231"/>
      <c r="C73" s="21">
        <v>9</v>
      </c>
      <c r="D73" s="20">
        <v>251</v>
      </c>
      <c r="E73" s="20">
        <v>219</v>
      </c>
      <c r="F73" s="20">
        <v>218</v>
      </c>
      <c r="G73" s="34">
        <f t="shared" si="30"/>
        <v>1.8181818181818181</v>
      </c>
      <c r="H73" s="34">
        <f t="shared" si="31"/>
        <v>13.100000000000001</v>
      </c>
      <c r="I73" s="34">
        <f t="shared" si="32"/>
        <v>98.4</v>
      </c>
      <c r="J73" s="34">
        <v>263</v>
      </c>
      <c r="K73" s="34">
        <v>216</v>
      </c>
      <c r="L73" s="34">
        <v>214</v>
      </c>
      <c r="M73" s="34">
        <f t="shared" si="33"/>
        <v>2.4489795918367347</v>
      </c>
      <c r="N73" s="34">
        <f t="shared" si="34"/>
        <v>18.600000000000001</v>
      </c>
      <c r="O73" s="34">
        <f t="shared" si="35"/>
        <v>103.1</v>
      </c>
      <c r="P73" s="34">
        <v>273</v>
      </c>
      <c r="Q73" s="34">
        <v>212</v>
      </c>
      <c r="R73" s="34">
        <v>210</v>
      </c>
      <c r="S73" s="34">
        <f t="shared" si="36"/>
        <v>1.9047619047619047</v>
      </c>
      <c r="T73" s="34">
        <f t="shared" si="37"/>
        <v>23.1</v>
      </c>
      <c r="U73" s="34">
        <f t="shared" si="38"/>
        <v>107.1</v>
      </c>
      <c r="V73" s="34">
        <v>283</v>
      </c>
      <c r="W73" s="34">
        <v>208</v>
      </c>
      <c r="X73" s="34">
        <v>207</v>
      </c>
      <c r="Y73" s="34">
        <f t="shared" si="39"/>
        <v>0.78947368421052633</v>
      </c>
      <c r="Z73" s="34">
        <f t="shared" si="40"/>
        <v>26.900000000000002</v>
      </c>
      <c r="AA73" s="34">
        <f t="shared" si="41"/>
        <v>111.00000000000001</v>
      </c>
      <c r="AB73" s="34">
        <v>290</v>
      </c>
      <c r="AC73" s="34">
        <v>205</v>
      </c>
      <c r="AD73" s="34">
        <v>204</v>
      </c>
      <c r="AE73" s="34">
        <f t="shared" si="42"/>
        <v>0.69767441860465118</v>
      </c>
      <c r="AF73" s="34">
        <f t="shared" si="43"/>
        <v>29.7</v>
      </c>
      <c r="AG73" s="34">
        <f t="shared" si="44"/>
        <v>113.7</v>
      </c>
      <c r="AI73" s="34">
        <f t="shared" si="55"/>
        <v>-0.11730205278592387</v>
      </c>
      <c r="AJ73" s="34">
        <f t="shared" si="45"/>
        <v>-0.80000000000000071</v>
      </c>
      <c r="AK73" s="34">
        <f t="shared" si="46"/>
        <v>10.900000000000006</v>
      </c>
      <c r="AL73" s="34">
        <f t="shared" si="56"/>
        <v>1.1156462585034015</v>
      </c>
      <c r="AM73" s="34">
        <f t="shared" si="47"/>
        <v>-0.69999999999999929</v>
      </c>
      <c r="AN73" s="34">
        <f t="shared" si="48"/>
        <v>11.699999999999989</v>
      </c>
      <c r="AO73" s="34">
        <f t="shared" si="57"/>
        <v>0.85213032581453629</v>
      </c>
      <c r="AP73" s="34">
        <f t="shared" si="49"/>
        <v>-0.49999999999999645</v>
      </c>
      <c r="AQ73" s="34">
        <f t="shared" si="50"/>
        <v>12.200000000000003</v>
      </c>
      <c r="AR73" s="34">
        <f t="shared" si="58"/>
        <v>-9.2879256965944235E-2</v>
      </c>
      <c r="AS73" s="34">
        <f t="shared" si="51"/>
        <v>-0.30000000000000071</v>
      </c>
      <c r="AT73" s="34">
        <f t="shared" si="52"/>
        <v>13.000000000000014</v>
      </c>
      <c r="AU73" s="34">
        <f t="shared" si="59"/>
        <v>0.69767441860465118</v>
      </c>
      <c r="AV73" s="34">
        <f t="shared" si="53"/>
        <v>-1.1999999999999993</v>
      </c>
      <c r="AW73" s="34">
        <f t="shared" si="54"/>
        <v>12.100000000000009</v>
      </c>
    </row>
    <row r="74" spans="2:49" x14ac:dyDescent="0.4">
      <c r="B74" s="1229" t="s">
        <v>201</v>
      </c>
      <c r="C74" s="17">
        <v>5</v>
      </c>
      <c r="D74" s="22">
        <v>145</v>
      </c>
      <c r="E74" s="22">
        <v>113</v>
      </c>
      <c r="F74" s="22">
        <v>116</v>
      </c>
      <c r="G74" s="28">
        <f t="shared" si="30"/>
        <v>-5.625</v>
      </c>
      <c r="H74" s="28">
        <f t="shared" si="31"/>
        <v>22.1</v>
      </c>
      <c r="I74" s="28">
        <f t="shared" si="32"/>
        <v>56.899999999999991</v>
      </c>
      <c r="J74" s="28">
        <v>153</v>
      </c>
      <c r="K74" s="28">
        <v>110</v>
      </c>
      <c r="L74" s="28">
        <v>114</v>
      </c>
      <c r="M74" s="28">
        <f t="shared" si="33"/>
        <v>-5.5813953488372094</v>
      </c>
      <c r="N74" s="28">
        <f t="shared" si="34"/>
        <v>28.1</v>
      </c>
      <c r="O74" s="28">
        <f t="shared" si="35"/>
        <v>60</v>
      </c>
      <c r="P74" s="28">
        <v>160</v>
      </c>
      <c r="Q74" s="28">
        <v>107</v>
      </c>
      <c r="R74" s="28">
        <v>113</v>
      </c>
      <c r="S74" s="28">
        <f t="shared" si="36"/>
        <v>-6.7924528301886795</v>
      </c>
      <c r="T74" s="28">
        <f t="shared" si="37"/>
        <v>33.1</v>
      </c>
      <c r="U74" s="28">
        <f t="shared" si="38"/>
        <v>62.7</v>
      </c>
      <c r="V74" s="28">
        <v>168</v>
      </c>
      <c r="W74" s="28">
        <v>103</v>
      </c>
      <c r="X74" s="28">
        <v>111</v>
      </c>
      <c r="Y74" s="28">
        <f t="shared" si="39"/>
        <v>-7.384615384615385</v>
      </c>
      <c r="Z74" s="28">
        <f t="shared" si="40"/>
        <v>38.700000000000003</v>
      </c>
      <c r="AA74" s="28">
        <f t="shared" si="41"/>
        <v>65.900000000000006</v>
      </c>
      <c r="AB74" s="28">
        <v>174</v>
      </c>
      <c r="AC74" s="28">
        <v>100</v>
      </c>
      <c r="AD74" s="28">
        <v>109</v>
      </c>
      <c r="AE74" s="28">
        <f t="shared" si="42"/>
        <v>-7.2972972972972974</v>
      </c>
      <c r="AF74" s="28">
        <f t="shared" si="43"/>
        <v>42.5</v>
      </c>
      <c r="AG74" s="28">
        <f t="shared" si="44"/>
        <v>68.2</v>
      </c>
      <c r="AI74" s="28">
        <f t="shared" si="55"/>
        <v>-7.4431818181818183</v>
      </c>
      <c r="AJ74" s="28">
        <f t="shared" si="45"/>
        <v>9</v>
      </c>
      <c r="AK74" s="28">
        <f t="shared" si="46"/>
        <v>-41.500000000000014</v>
      </c>
      <c r="AL74" s="28">
        <f t="shared" si="56"/>
        <v>-8.0303749406739442</v>
      </c>
      <c r="AM74" s="28">
        <f t="shared" si="47"/>
        <v>9.5</v>
      </c>
      <c r="AN74" s="28">
        <f t="shared" si="48"/>
        <v>-43.099999999999994</v>
      </c>
      <c r="AO74" s="28">
        <f t="shared" si="57"/>
        <v>-8.6972147349505846</v>
      </c>
      <c r="AP74" s="28">
        <f t="shared" si="49"/>
        <v>10</v>
      </c>
      <c r="AQ74" s="28">
        <f t="shared" si="50"/>
        <v>-44.399999999999991</v>
      </c>
      <c r="AR74" s="28">
        <f t="shared" si="58"/>
        <v>-8.1740890688259107</v>
      </c>
      <c r="AS74" s="28">
        <f t="shared" si="51"/>
        <v>11.8</v>
      </c>
      <c r="AT74" s="28">
        <f t="shared" si="52"/>
        <v>-45.100000000000009</v>
      </c>
      <c r="AU74" s="28">
        <f t="shared" si="59"/>
        <v>-7.9949717159019489</v>
      </c>
      <c r="AV74" s="28">
        <f t="shared" si="53"/>
        <v>12.8</v>
      </c>
      <c r="AW74" s="28">
        <f t="shared" si="54"/>
        <v>-45.5</v>
      </c>
    </row>
    <row r="75" spans="2:49" x14ac:dyDescent="0.4">
      <c r="B75" s="1230"/>
      <c r="C75" s="19">
        <v>6</v>
      </c>
      <c r="D75" s="18">
        <v>171</v>
      </c>
      <c r="E75" s="18">
        <v>140</v>
      </c>
      <c r="F75" s="18">
        <v>142</v>
      </c>
      <c r="G75" s="33">
        <f t="shared" si="30"/>
        <v>-3.870967741935484</v>
      </c>
      <c r="H75" s="33">
        <f t="shared" si="31"/>
        <v>18.099999999999998</v>
      </c>
      <c r="I75" s="33">
        <f t="shared" si="32"/>
        <v>67.100000000000009</v>
      </c>
      <c r="J75" s="33">
        <v>179</v>
      </c>
      <c r="K75" s="33">
        <v>137</v>
      </c>
      <c r="L75" s="33">
        <v>140</v>
      </c>
      <c r="M75" s="33">
        <f t="shared" si="33"/>
        <v>-4.2857142857142856</v>
      </c>
      <c r="N75" s="33">
        <f t="shared" si="34"/>
        <v>23.5</v>
      </c>
      <c r="O75" s="33">
        <f t="shared" si="35"/>
        <v>70.199999999999989</v>
      </c>
      <c r="P75" s="33">
        <v>186</v>
      </c>
      <c r="Q75" s="33">
        <v>133</v>
      </c>
      <c r="R75" s="33">
        <v>138</v>
      </c>
      <c r="S75" s="33">
        <f t="shared" si="36"/>
        <v>-5.6603773584905657</v>
      </c>
      <c r="T75" s="33">
        <f t="shared" si="37"/>
        <v>28.499999999999996</v>
      </c>
      <c r="U75" s="33">
        <f t="shared" si="38"/>
        <v>72.899999999999991</v>
      </c>
      <c r="V75" s="33">
        <v>194</v>
      </c>
      <c r="W75" s="33">
        <v>130</v>
      </c>
      <c r="X75" s="33">
        <v>136</v>
      </c>
      <c r="Y75" s="33">
        <f t="shared" si="39"/>
        <v>-5.625</v>
      </c>
      <c r="Z75" s="33">
        <f t="shared" si="40"/>
        <v>33</v>
      </c>
      <c r="AA75" s="33">
        <f t="shared" si="41"/>
        <v>76.099999999999994</v>
      </c>
      <c r="AB75" s="33">
        <v>200</v>
      </c>
      <c r="AC75" s="33">
        <v>127</v>
      </c>
      <c r="AD75" s="33">
        <v>134</v>
      </c>
      <c r="AE75" s="33">
        <f t="shared" si="42"/>
        <v>-5.7534246575342465</v>
      </c>
      <c r="AF75" s="33">
        <f t="shared" si="43"/>
        <v>36.5</v>
      </c>
      <c r="AG75" s="33">
        <f t="shared" si="44"/>
        <v>78.400000000000006</v>
      </c>
      <c r="AI75" s="33">
        <f t="shared" si="55"/>
        <v>1.754032258064516</v>
      </c>
      <c r="AJ75" s="33">
        <f t="shared" si="45"/>
        <v>-4.0000000000000036</v>
      </c>
      <c r="AK75" s="33">
        <f t="shared" si="46"/>
        <v>10.200000000000017</v>
      </c>
      <c r="AL75" s="33">
        <f t="shared" si="56"/>
        <v>1.2956810631229239</v>
      </c>
      <c r="AM75" s="33">
        <f t="shared" si="47"/>
        <v>-4.6000000000000014</v>
      </c>
      <c r="AN75" s="33">
        <f t="shared" si="48"/>
        <v>10.199999999999989</v>
      </c>
      <c r="AO75" s="33">
        <f t="shared" si="57"/>
        <v>1.1320754716981138</v>
      </c>
      <c r="AP75" s="33">
        <f t="shared" si="49"/>
        <v>-4.600000000000005</v>
      </c>
      <c r="AQ75" s="33">
        <f t="shared" si="50"/>
        <v>10.199999999999989</v>
      </c>
      <c r="AR75" s="33">
        <f t="shared" si="58"/>
        <v>1.759615384615385</v>
      </c>
      <c r="AS75" s="33">
        <f t="shared" si="51"/>
        <v>-5.7000000000000028</v>
      </c>
      <c r="AT75" s="33">
        <f t="shared" si="52"/>
        <v>10.199999999999989</v>
      </c>
      <c r="AU75" s="33">
        <f t="shared" si="59"/>
        <v>1.5438726397630509</v>
      </c>
      <c r="AV75" s="33">
        <f t="shared" si="53"/>
        <v>-6</v>
      </c>
      <c r="AW75" s="33">
        <f t="shared" si="54"/>
        <v>10.200000000000003</v>
      </c>
    </row>
    <row r="76" spans="2:49" x14ac:dyDescent="0.4">
      <c r="B76" s="1230"/>
      <c r="C76" s="19">
        <v>7</v>
      </c>
      <c r="D76" s="18">
        <v>196</v>
      </c>
      <c r="E76" s="18">
        <v>166</v>
      </c>
      <c r="F76" s="18">
        <v>168</v>
      </c>
      <c r="G76" s="33">
        <f t="shared" si="30"/>
        <v>-4</v>
      </c>
      <c r="H76" s="33">
        <f t="shared" si="31"/>
        <v>15.299999999999999</v>
      </c>
      <c r="I76" s="33">
        <f t="shared" si="32"/>
        <v>76.900000000000006</v>
      </c>
      <c r="J76" s="33">
        <v>204</v>
      </c>
      <c r="K76" s="33">
        <v>163</v>
      </c>
      <c r="L76" s="33">
        <v>166</v>
      </c>
      <c r="M76" s="33">
        <f t="shared" si="33"/>
        <v>-4.3902439024390247</v>
      </c>
      <c r="N76" s="33">
        <f t="shared" si="34"/>
        <v>20.100000000000001</v>
      </c>
      <c r="O76" s="33">
        <f t="shared" si="35"/>
        <v>80</v>
      </c>
      <c r="P76" s="33">
        <v>212</v>
      </c>
      <c r="Q76" s="33">
        <v>160</v>
      </c>
      <c r="R76" s="33">
        <v>164</v>
      </c>
      <c r="S76" s="33">
        <f t="shared" si="36"/>
        <v>-4.615384615384615</v>
      </c>
      <c r="T76" s="33">
        <f t="shared" si="37"/>
        <v>24.5</v>
      </c>
      <c r="U76" s="33">
        <f t="shared" si="38"/>
        <v>83.1</v>
      </c>
      <c r="V76" s="33">
        <v>220</v>
      </c>
      <c r="W76" s="33">
        <v>157</v>
      </c>
      <c r="X76" s="33">
        <v>161</v>
      </c>
      <c r="Y76" s="33">
        <f t="shared" si="39"/>
        <v>-3.8095238095238093</v>
      </c>
      <c r="Z76" s="33">
        <f t="shared" si="40"/>
        <v>28.599999999999998</v>
      </c>
      <c r="AA76" s="33">
        <f t="shared" si="41"/>
        <v>86.3</v>
      </c>
      <c r="AB76" s="33">
        <v>228</v>
      </c>
      <c r="AC76" s="33">
        <v>153</v>
      </c>
      <c r="AD76" s="33">
        <v>159</v>
      </c>
      <c r="AE76" s="33">
        <f t="shared" si="42"/>
        <v>-4.8</v>
      </c>
      <c r="AF76" s="33">
        <f t="shared" si="43"/>
        <v>32.9</v>
      </c>
      <c r="AG76" s="33">
        <f t="shared" si="44"/>
        <v>89.4</v>
      </c>
      <c r="AI76" s="33">
        <f t="shared" si="55"/>
        <v>-0.12903225806451601</v>
      </c>
      <c r="AJ76" s="33">
        <f t="shared" si="45"/>
        <v>-2.7999999999999989</v>
      </c>
      <c r="AK76" s="33">
        <f t="shared" si="46"/>
        <v>9.7999999999999972</v>
      </c>
      <c r="AL76" s="33">
        <f t="shared" si="56"/>
        <v>-0.10452961672473915</v>
      </c>
      <c r="AM76" s="33">
        <f t="shared" si="47"/>
        <v>-3.3999999999999986</v>
      </c>
      <c r="AN76" s="33">
        <f t="shared" si="48"/>
        <v>9.8000000000000114</v>
      </c>
      <c r="AO76" s="33">
        <f t="shared" si="57"/>
        <v>1.0449927431059507</v>
      </c>
      <c r="AP76" s="33">
        <f t="shared" si="49"/>
        <v>-3.9999999999999964</v>
      </c>
      <c r="AQ76" s="33">
        <f t="shared" si="50"/>
        <v>10.200000000000003</v>
      </c>
      <c r="AR76" s="33">
        <f t="shared" si="58"/>
        <v>1.8154761904761907</v>
      </c>
      <c r="AS76" s="33">
        <f t="shared" si="51"/>
        <v>-4.4000000000000021</v>
      </c>
      <c r="AT76" s="33">
        <f t="shared" si="52"/>
        <v>10.200000000000003</v>
      </c>
      <c r="AU76" s="33">
        <f t="shared" si="59"/>
        <v>0.95342465753424666</v>
      </c>
      <c r="AV76" s="33">
        <f t="shared" si="53"/>
        <v>-3.6000000000000014</v>
      </c>
      <c r="AW76" s="33">
        <f t="shared" si="54"/>
        <v>11</v>
      </c>
    </row>
    <row r="77" spans="2:49" x14ac:dyDescent="0.4">
      <c r="B77" s="1230"/>
      <c r="C77" s="19">
        <v>8</v>
      </c>
      <c r="D77" s="18">
        <v>222</v>
      </c>
      <c r="E77" s="18">
        <v>193</v>
      </c>
      <c r="F77" s="18">
        <v>194</v>
      </c>
      <c r="G77" s="33">
        <f t="shared" si="30"/>
        <v>-2.0689655172413794</v>
      </c>
      <c r="H77" s="33">
        <f t="shared" si="31"/>
        <v>13.100000000000001</v>
      </c>
      <c r="I77" s="33">
        <f t="shared" si="32"/>
        <v>87.1</v>
      </c>
      <c r="J77" s="33">
        <v>232</v>
      </c>
      <c r="K77" s="33">
        <v>190</v>
      </c>
      <c r="L77" s="33">
        <v>192</v>
      </c>
      <c r="M77" s="33">
        <f t="shared" si="33"/>
        <v>-2.8571428571428572</v>
      </c>
      <c r="N77" s="33">
        <f t="shared" si="34"/>
        <v>18.099999999999998</v>
      </c>
      <c r="O77" s="33">
        <f t="shared" si="35"/>
        <v>91</v>
      </c>
      <c r="P77" s="33">
        <v>240</v>
      </c>
      <c r="Q77" s="33">
        <v>186</v>
      </c>
      <c r="R77" s="33">
        <v>189</v>
      </c>
      <c r="S77" s="33">
        <f t="shared" si="36"/>
        <v>-3.3333333333333335</v>
      </c>
      <c r="T77" s="33">
        <f t="shared" si="37"/>
        <v>22.5</v>
      </c>
      <c r="U77" s="33">
        <f t="shared" si="38"/>
        <v>94.1</v>
      </c>
      <c r="V77" s="33">
        <v>249</v>
      </c>
      <c r="W77" s="33">
        <v>183</v>
      </c>
      <c r="X77" s="33">
        <v>187</v>
      </c>
      <c r="Y77" s="33">
        <f t="shared" si="39"/>
        <v>-3.6363636363636362</v>
      </c>
      <c r="Z77" s="33">
        <f t="shared" si="40"/>
        <v>26.5</v>
      </c>
      <c r="AA77" s="33">
        <f t="shared" si="41"/>
        <v>97.6</v>
      </c>
      <c r="AB77" s="33">
        <v>257</v>
      </c>
      <c r="AC77" s="33">
        <v>179</v>
      </c>
      <c r="AD77" s="33">
        <v>185</v>
      </c>
      <c r="AE77" s="33">
        <f t="shared" si="42"/>
        <v>-4.615384615384615</v>
      </c>
      <c r="AF77" s="33">
        <f t="shared" si="43"/>
        <v>30.4</v>
      </c>
      <c r="AG77" s="33">
        <f t="shared" si="44"/>
        <v>100.8</v>
      </c>
      <c r="AI77" s="33">
        <f t="shared" si="55"/>
        <v>1.9310344827586206</v>
      </c>
      <c r="AJ77" s="33">
        <f t="shared" si="45"/>
        <v>-2.1999999999999975</v>
      </c>
      <c r="AK77" s="33">
        <f t="shared" si="46"/>
        <v>10.199999999999989</v>
      </c>
      <c r="AL77" s="33">
        <f t="shared" si="56"/>
        <v>1.5331010452961675</v>
      </c>
      <c r="AM77" s="33">
        <f t="shared" si="47"/>
        <v>-2.0000000000000036</v>
      </c>
      <c r="AN77" s="33">
        <f t="shared" si="48"/>
        <v>11</v>
      </c>
      <c r="AO77" s="33">
        <f t="shared" si="57"/>
        <v>1.2820512820512815</v>
      </c>
      <c r="AP77" s="33">
        <f t="shared" si="49"/>
        <v>-2</v>
      </c>
      <c r="AQ77" s="33">
        <f t="shared" si="50"/>
        <v>11</v>
      </c>
      <c r="AR77" s="33">
        <f t="shared" si="58"/>
        <v>0.17316017316017307</v>
      </c>
      <c r="AS77" s="33">
        <f t="shared" si="51"/>
        <v>-2.0999999999999979</v>
      </c>
      <c r="AT77" s="33">
        <f t="shared" si="52"/>
        <v>11.299999999999997</v>
      </c>
      <c r="AU77" s="33">
        <f t="shared" si="59"/>
        <v>0.18461538461538485</v>
      </c>
      <c r="AV77" s="33">
        <f t="shared" si="53"/>
        <v>-2.5</v>
      </c>
      <c r="AW77" s="33">
        <f t="shared" si="54"/>
        <v>11.399999999999991</v>
      </c>
    </row>
    <row r="78" spans="2:49" x14ac:dyDescent="0.4">
      <c r="B78" s="1231"/>
      <c r="C78" s="21">
        <v>9</v>
      </c>
      <c r="D78" s="20">
        <v>250</v>
      </c>
      <c r="E78" s="20">
        <v>220</v>
      </c>
      <c r="F78" s="20">
        <v>221</v>
      </c>
      <c r="G78" s="34">
        <f t="shared" si="30"/>
        <v>-2</v>
      </c>
      <c r="H78" s="34">
        <f t="shared" si="31"/>
        <v>12</v>
      </c>
      <c r="I78" s="34">
        <f t="shared" si="32"/>
        <v>98</v>
      </c>
      <c r="J78" s="34">
        <v>261</v>
      </c>
      <c r="K78" s="34">
        <v>216</v>
      </c>
      <c r="L78" s="34">
        <v>218</v>
      </c>
      <c r="M78" s="34">
        <f t="shared" si="33"/>
        <v>-2.6666666666666665</v>
      </c>
      <c r="N78" s="34">
        <f t="shared" si="34"/>
        <v>17.2</v>
      </c>
      <c r="O78" s="34">
        <f t="shared" si="35"/>
        <v>102.4</v>
      </c>
      <c r="P78" s="34">
        <v>271</v>
      </c>
      <c r="Q78" s="34">
        <v>212</v>
      </c>
      <c r="R78" s="34">
        <v>215</v>
      </c>
      <c r="S78" s="34">
        <f t="shared" si="36"/>
        <v>-3.0508474576271185</v>
      </c>
      <c r="T78" s="34">
        <f t="shared" si="37"/>
        <v>21.8</v>
      </c>
      <c r="U78" s="34">
        <f t="shared" si="38"/>
        <v>106.3</v>
      </c>
      <c r="V78" s="34">
        <v>281</v>
      </c>
      <c r="W78" s="34">
        <v>208</v>
      </c>
      <c r="X78" s="34">
        <v>212</v>
      </c>
      <c r="Y78" s="34">
        <f t="shared" si="39"/>
        <v>-3.2876712328767121</v>
      </c>
      <c r="Z78" s="34">
        <f t="shared" si="40"/>
        <v>26</v>
      </c>
      <c r="AA78" s="34">
        <f t="shared" si="41"/>
        <v>110.2</v>
      </c>
      <c r="AB78" s="34">
        <v>289</v>
      </c>
      <c r="AC78" s="34">
        <v>205</v>
      </c>
      <c r="AD78" s="34">
        <v>210</v>
      </c>
      <c r="AE78" s="34">
        <f t="shared" si="42"/>
        <v>-3.5714285714285716</v>
      </c>
      <c r="AF78" s="34">
        <f t="shared" si="43"/>
        <v>29.099999999999998</v>
      </c>
      <c r="AG78" s="34">
        <f t="shared" si="44"/>
        <v>113.3</v>
      </c>
      <c r="AI78" s="34">
        <f t="shared" si="55"/>
        <v>6.8965517241379448E-2</v>
      </c>
      <c r="AJ78" s="34">
        <f t="shared" si="45"/>
        <v>-1.1000000000000014</v>
      </c>
      <c r="AK78" s="34">
        <f t="shared" si="46"/>
        <v>10.900000000000006</v>
      </c>
      <c r="AL78" s="34">
        <f t="shared" si="56"/>
        <v>0.19047619047619069</v>
      </c>
      <c r="AM78" s="34">
        <f t="shared" si="47"/>
        <v>-0.89999999999999858</v>
      </c>
      <c r="AN78" s="34">
        <f t="shared" si="48"/>
        <v>11.400000000000006</v>
      </c>
      <c r="AO78" s="34">
        <f t="shared" si="57"/>
        <v>0.28248587570621497</v>
      </c>
      <c r="AP78" s="34">
        <f t="shared" si="49"/>
        <v>-0.69999999999999929</v>
      </c>
      <c r="AQ78" s="34">
        <f t="shared" si="50"/>
        <v>12.200000000000003</v>
      </c>
      <c r="AR78" s="34">
        <f t="shared" si="58"/>
        <v>0.3486924034869241</v>
      </c>
      <c r="AS78" s="34">
        <f t="shared" si="51"/>
        <v>-0.5</v>
      </c>
      <c r="AT78" s="34">
        <f t="shared" si="52"/>
        <v>12.600000000000009</v>
      </c>
      <c r="AU78" s="34">
        <f t="shared" si="59"/>
        <v>1.0439560439560434</v>
      </c>
      <c r="AV78" s="34">
        <f t="shared" si="53"/>
        <v>-1.3000000000000007</v>
      </c>
      <c r="AW78" s="34">
        <f t="shared" si="54"/>
        <v>12.5</v>
      </c>
    </row>
  </sheetData>
  <sortState ref="A34:A43">
    <sortCondition descending="1" ref="A34"/>
  </sortState>
  <mergeCells count="26"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  <mergeCell ref="B4:B8"/>
    <mergeCell ref="B9:B13"/>
    <mergeCell ref="B14:B18"/>
    <mergeCell ref="B19:B23"/>
    <mergeCell ref="B24:B28"/>
    <mergeCell ref="J2:O2"/>
    <mergeCell ref="P2:U2"/>
    <mergeCell ref="V2:AA2"/>
    <mergeCell ref="AB2:AG2"/>
    <mergeCell ref="B2:C2"/>
    <mergeCell ref="D2:I2"/>
    <mergeCell ref="AI2:AK2"/>
    <mergeCell ref="AL2:AN2"/>
    <mergeCell ref="AO2:AQ2"/>
    <mergeCell ref="AR2:AT2"/>
    <mergeCell ref="AU2:AW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Type 분류</vt:lpstr>
      <vt:lpstr>Personal Color Palette</vt:lpstr>
      <vt:lpstr>설문조사_팔레트</vt:lpstr>
      <vt:lpstr>설문조사_피부색</vt:lpstr>
      <vt:lpstr>명암테스트</vt:lpstr>
      <vt:lpstr>정렬용</vt:lpstr>
      <vt:lpstr>Type_test_YR</vt:lpstr>
      <vt:lpstr>팔레트샘플 RGB변환</vt:lpstr>
      <vt:lpstr>YR-1</vt:lpstr>
      <vt:lpstr>YR-2</vt:lpstr>
      <vt:lpstr>YR-3</vt:lpstr>
      <vt:lpstr>PB-1</vt:lpstr>
      <vt:lpstr>YR-PB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LG</cp:lastModifiedBy>
  <dcterms:created xsi:type="dcterms:W3CDTF">2020-02-06T00:24:27Z</dcterms:created>
  <dcterms:modified xsi:type="dcterms:W3CDTF">2020-04-21T11:46:05Z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